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xWindow="65416" yWindow="65416" windowWidth="29040" windowHeight="15840" activeTab="0"/>
  </bookViews>
  <sheets>
    <sheet name="Rekapitulace stavby" sheetId="1" r:id="rId1"/>
    <sheet name="SO-01 - Stavební práce" sheetId="2" r:id="rId2"/>
    <sheet name="SO-01 ZTI" sheetId="3" r:id="rId3"/>
    <sheet name="SO-01 SIL" sheetId="4" r:id="rId4"/>
  </sheets>
  <externalReferences>
    <externalReference r:id="rId7"/>
  </externalReferences>
  <definedNames>
    <definedName name="__pol1">#REF!</definedName>
    <definedName name="__pol2">#REF!</definedName>
    <definedName name="__pol3">#REF!</definedName>
    <definedName name="__pol4">#REF!</definedName>
    <definedName name="_dph1">#REF!</definedName>
    <definedName name="_dph2">#REF!</definedName>
    <definedName name="_dph3">#REF!</definedName>
    <definedName name="_xlnm._FilterDatabase" localSheetId="1" hidden="1">'SO-01 - Stavební práce'!$C$134:$K$339</definedName>
    <definedName name="_pol1" localSheetId="3">#REF!</definedName>
    <definedName name="_pol2" localSheetId="3">#REF!</definedName>
    <definedName name="_pol3" localSheetId="3">#REF!</definedName>
    <definedName name="_pol4" localSheetId="3">#REF!</definedName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footer">#REF!</definedName>
    <definedName name="footer2" localSheetId="3">#REF!</definedName>
    <definedName name="footer2">#REF!</definedName>
    <definedName name="head1">#REF!</definedName>
    <definedName name="Header">#REF!</definedName>
    <definedName name="Header2" localSheetId="3">#REF!</definedName>
    <definedName name="Header2">#REF!</definedName>
    <definedName name="header3" localSheetId="3">#REF!</definedName>
    <definedName name="header3">#REF!</definedName>
    <definedName name="Hlava1">#REF!</definedName>
    <definedName name="Hlava2">#REF!</definedName>
    <definedName name="hlava21">#REF!</definedName>
    <definedName name="hlava22">#REF!</definedName>
    <definedName name="Hlava3">#REF!</definedName>
    <definedName name="Hlava4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0">'Rekapitulace stavby'!$D$4:$AO$76,'Rekapitulace stavby'!$C$82:$AQ$96</definedName>
    <definedName name="_xlnm.Print_Area" localSheetId="1">'SO-01 - Stavební práce'!$C$4:$J$76,'SO-01 - Stavební práce'!$C$82:$J$116,'SO-01 - Stavební práce'!$C$122:$J$339</definedName>
    <definedName name="_xlnm.Print_Area" localSheetId="3">'SO-01 SIL'!$A$1:$H$82</definedName>
    <definedName name="_xlnm.Print_Area" localSheetId="2">'SO-01 ZTI'!$A$1:$G$43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kus">#REF!</definedName>
    <definedName name="polbezcen1" localSheetId="3">#REF!</definedName>
    <definedName name="polbezcen1">#REF!</definedName>
    <definedName name="polbezcen2" localSheetId="3">#REF!</definedName>
    <definedName name="polbezcen2">#REF!</definedName>
    <definedName name="polbezcen3" localSheetId="3">#REF!</definedName>
    <definedName name="polbezcen3">#REF!</definedName>
    <definedName name="polbezcen4" localSheetId="3">#REF!</definedName>
    <definedName name="polbezcen4">#REF!</definedName>
    <definedName name="polcen2" localSheetId="3">#REF!</definedName>
    <definedName name="polcen2">#REF!</definedName>
    <definedName name="polcen3" localSheetId="3">#REF!</definedName>
    <definedName name="polcen3">#REF!</definedName>
    <definedName name="polminuty1" localSheetId="3">#REF!</definedName>
    <definedName name="polminuty1">#REF!</definedName>
    <definedName name="polminuty2" localSheetId="3">#REF!</definedName>
    <definedName name="polminuty2">#REF!</definedName>
    <definedName name="polminuty3" localSheetId="3">#REF!</definedName>
    <definedName name="polminuty3">#REF!</definedName>
    <definedName name="polminuty4" localSheetId="3">#REF!</definedName>
    <definedName name="polminuty4">#REF!</definedName>
    <definedName name="popisrozp">#REF!</definedName>
    <definedName name="PoptavkaID">#REF!</definedName>
    <definedName name="Poznamka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Head">#REF!</definedName>
    <definedName name="ZakladDPHSni">#REF!</definedName>
    <definedName name="ZakladDPHZakl">#REF!</definedName>
    <definedName name="Zaokrouhleni">#REF!</definedName>
    <definedName name="Zhotovitel">#REF!</definedName>
    <definedName name="_xlnm.Print_Titles" localSheetId="0">'Rekapitulace stavby'!$92:$92</definedName>
    <definedName name="_xlnm.Print_Titles" localSheetId="1">'SO-01 - Stavební práce'!$134:$134</definedName>
  </definedNames>
  <calcPr calcId="191029"/>
  <extLst/>
</workbook>
</file>

<file path=xl/sharedStrings.xml><?xml version="1.0" encoding="utf-8"?>
<sst xmlns="http://schemas.openxmlformats.org/spreadsheetml/2006/main" count="2779" uniqueCount="764">
  <si>
    <t>Export Komplet</t>
  </si>
  <si>
    <t/>
  </si>
  <si>
    <t>2.0</t>
  </si>
  <si>
    <t>False</t>
  </si>
  <si>
    <t>{f8c9c337-69c8-4b16-a726-6de8759649c9}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</si>
  <si>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</si>
  <si>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</si>
  <si>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</si>
  <si>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</si>
  <si>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</si>
  <si>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</si>
  <si>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</si>
  <si>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</si>
  <si>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</si>
  <si>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20-039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</si>
  <si>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</si>
  <si>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</si>
  <si>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Venkovní polytechnická učebna MŠ Korycanská</t>
  </si>
  <si>
    <t>KSO:</t>
  </si>
  <si>
    <t>CC-CZ:</t>
  </si>
  <si>
    <t>Místo:</t>
  </si>
  <si>
    <t xml:space="preserve"> </t>
  </si>
  <si>
    <t>Datum:</t>
  </si>
  <si>
    <t>19.1.2021</t>
  </si>
  <si>
    <t>Zadavatel:</t>
  </si>
  <si>
    <t>IČ:</t>
  </si>
  <si>
    <t>DIČ:</t>
  </si>
  <si>
    <t>Uchazeč:</t>
  </si>
  <si>
    <t>Vyplň údaj</t>
  </si>
  <si>
    <t>Projektant:</t>
  </si>
  <si>
    <t>22794107</t>
  </si>
  <si>
    <t>ABCD studio s.r.o.</t>
  </si>
  <si>
    <t>CZ22794107</t>
  </si>
  <si>
    <t>True</t>
  </si>
  <si>
    <t>Zpracovatel:</t>
  </si>
  <si>
    <t>Poznámka:</t>
  </si>
  <si>
    <t>1) Nedílnou součástí tohoto výkazu výměr je kompletní projektová dokumentace, jež podrobně definuje jednotlivé položky, materiály a práce. Položky ve výkazu výměr jsou souhrnným a zjednodušeným popisem daných materiálů a prací uvedených v projektové dokumentaci.
2) Zhotovitel stavby je před podáním nabídky povinen se seznámit s projektovou dokumentací stavby a do ceny jednotlivých položek započíst veškeré materiály a práce nezbytné k dokonalému a kompletnímu provedení díla.
3)  Zhotovitel stavby je před podáním nabídky povinen se seznámit se stavem stavby, jejího okolí a podmínek realizace a toto zohlednit do ceny díla.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</si>
  <si>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</si>
  <si>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</si>
  <si>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</si>
  <si>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</si>
  <si>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</si>
  <si>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</si>
  <si>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</si>
  <si>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</si>
  <si>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</si>
  <si>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</si>
  <si>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</si>
  <si>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</si>
  <si>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</si>
  <si>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</si>
  <si>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</si>
  <si>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</si>
  <si>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</si>
  <si>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</si>
  <si>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</si>
  <si>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</si>
  <si>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</si>
  <si>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</si>
  <si>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</si>
  <si>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</si>
  <si>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</si>
  <si>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</si>
  <si>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</si>
  <si>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</si>
  <si>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</si>
  <si>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</si>
  <si>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</si>
  <si>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</si>
  <si>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</si>
  <si>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</si>
  <si>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</si>
  <si>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</si>
  <si>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</si>
  <si>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</si>
  <si>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</si>
  <si>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</si>
  <si>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</si>
  <si>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</si>
  <si>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</si>
  <si>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</si>
  <si>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</si>
  <si>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</si>
  <si>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Stavební práce</t>
  </si>
  <si>
    <t>STA</t>
  </si>
  <si>
    <t>1</t>
  </si>
  <si>
    <t>{f7226ae9-90ff-4ce0-984a-ea3d0c10f4e5}</t>
  </si>
  <si>
    <t>2</t>
  </si>
  <si>
    <t>KRYCÍ LIST SOUPISU PRACÍ</t>
  </si>
  <si>
    <t>Objekt:</t>
  </si>
  <si>
    <t>SO-01 - Stavební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</si>
  <si>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</si>
  <si>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</si>
  <si>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</si>
  <si>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</si>
  <si>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</si>
  <si>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</si>
  <si>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11 - Přípravné a přidružené práce</t>
  </si>
  <si>
    <t xml:space="preserve">    1 - Zemní práce</t>
  </si>
  <si>
    <t xml:space="preserve">    18 - Zemní práce - sadové úpravy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</si>
  <si>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</si>
  <si>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</si>
  <si>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</si>
  <si>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</si>
  <si>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</si>
  <si>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</si>
  <si>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</si>
  <si>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</t>
  </si>
  <si>
    <t xml:space="preserve">    762 - Konstrukce tesařské</t>
  </si>
  <si>
    <t xml:space="preserve">    764 - Konstrukce klempířské</t>
  </si>
  <si>
    <t xml:space="preserve">    783 - Dokončovací práce - nátěry</t>
  </si>
  <si>
    <t>M - Práce a dodávky M</t>
  </si>
  <si>
    <t xml:space="preserve">    21-M - Elektromontáže</t>
  </si>
  <si>
    <t>VRN - Vedlejší rozpočtové náklady</t>
  </si>
  <si>
    <t>VP -   Vícepráce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</si>
  <si>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</si>
  <si>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</si>
  <si>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</si>
  <si>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</si>
  <si>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</si>
  <si>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</si>
  <si>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</si>
  <si>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</si>
  <si>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</si>
  <si>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</si>
  <si>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</si>
  <si>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</si>
  <si>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</si>
  <si>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</si>
  <si>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</si>
  <si>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</si>
  <si>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11</t>
  </si>
  <si>
    <t>Přípravné a přidružené práce</t>
  </si>
  <si>
    <t>K</t>
  </si>
  <si>
    <t>01001R01</t>
  </si>
  <si>
    <t>Vyklizení a vyčištění prostoru</t>
  </si>
  <si>
    <t>soubor</t>
  </si>
  <si>
    <t>4</t>
  </si>
  <si>
    <t>-507140016</t>
  </si>
  <si>
    <t>01001R02</t>
  </si>
  <si>
    <t>Vypískání podzemních sítí, jejich vytyčení, ochrana, příp. odpojení</t>
  </si>
  <si>
    <t>825665512</t>
  </si>
  <si>
    <t>3</t>
  </si>
  <si>
    <t>01001R03</t>
  </si>
  <si>
    <t>Provedení ochranných opatření, ochrana zabudovaných konstrukcí, zpevněných ploch a zeleně</t>
  </si>
  <si>
    <t>2056058635</t>
  </si>
  <si>
    <t>5</t>
  </si>
  <si>
    <t>01001R05</t>
  </si>
  <si>
    <t>Provedení předepsaných sondážních prací, vyhodnocení</t>
  </si>
  <si>
    <t>1951065934</t>
  </si>
  <si>
    <t>Zemní práce</t>
  </si>
  <si>
    <t>6</t>
  </si>
  <si>
    <t>113106023</t>
  </si>
  <si>
    <t>Rozebrání dlažeb při překopech komunikací pro pěší ze zámkové dlažby ručně</t>
  </si>
  <si>
    <t>m2</t>
  </si>
  <si>
    <t>-1862139986</t>
  </si>
  <si>
    <t>VV</t>
  </si>
  <si>
    <t>2*2,15+8,2*1</t>
  </si>
  <si>
    <t>7</t>
  </si>
  <si>
    <t>113202111</t>
  </si>
  <si>
    <t>Vytrhání obrub krajníků obrubníků stojatých</t>
  </si>
  <si>
    <t>m</t>
  </si>
  <si>
    <t>16</t>
  </si>
  <si>
    <t>443906341</t>
  </si>
  <si>
    <t>2*2+1 "opravy chodníku</t>
  </si>
  <si>
    <t>8</t>
  </si>
  <si>
    <t>121112003</t>
  </si>
  <si>
    <t>Sejmutí ornice tl vrstvy do 200 mm ručně</t>
  </si>
  <si>
    <t>1148060867</t>
  </si>
  <si>
    <t>14,63 "plocha kačírku</t>
  </si>
  <si>
    <t>0,6*0,6*8+0,4*0,4*4+0,25*0,5*3 "základy</t>
  </si>
  <si>
    <t>0,6*28 "přípojka elektro</t>
  </si>
  <si>
    <t>Součet</t>
  </si>
  <si>
    <t>9</t>
  </si>
  <si>
    <t>132212111</t>
  </si>
  <si>
    <t>Hloubení rýh š do 800 mm v soudržných horninách třídy těžitelnosti I, skupiny 3 ručně</t>
  </si>
  <si>
    <t>m3</t>
  </si>
  <si>
    <t>922124676</t>
  </si>
  <si>
    <t>0,6*0,4*28+0,6*0,5*12 "přípojka elektro</t>
  </si>
  <si>
    <t>10</t>
  </si>
  <si>
    <t>133212011</t>
  </si>
  <si>
    <t>Hloubení šachet v hornině třídy těžitelnosti I, skupiny 3, plocha výkopu do 4 m2 ručně</t>
  </si>
  <si>
    <t>-1509477959</t>
  </si>
  <si>
    <t>0,6*0,6*0,7*8+0,4*0,4*0,7*4 "patky</t>
  </si>
  <si>
    <t>0,5*0,25*0,26*6 "ztrac. bednění</t>
  </si>
  <si>
    <t>162751117</t>
  </si>
  <si>
    <t>Vodorovné přemístění do 10000 m výkopku/sypaniny z horniny třídy těžitelnosti I, skupiny 1 až 3</t>
  </si>
  <si>
    <t>421809447</t>
  </si>
  <si>
    <t>10,32+2,659-0,583-2,4 "hornina</t>
  </si>
  <si>
    <t>(35,325-16,8)*0,2 "ornice</t>
  </si>
  <si>
    <t>12</t>
  </si>
  <si>
    <t>167111101</t>
  </si>
  <si>
    <t>Nakládání výkopku z hornin třídy těžitelnosti I, skupiny 1 až 3 ručně</t>
  </si>
  <si>
    <t>-1340727131</t>
  </si>
  <si>
    <t>13</t>
  </si>
  <si>
    <t>171111103</t>
  </si>
  <si>
    <t>Uložení sypaniny z hornin soudržných do násypů zhutněných ručně</t>
  </si>
  <si>
    <t>-728290770</t>
  </si>
  <si>
    <t>0,6*0,6*8*0,05+0,4*0,4*4*0,05 "zához patek</t>
  </si>
  <si>
    <t>27,1*0,15*0,1 "obsyp obrubníku</t>
  </si>
  <si>
    <t>14</t>
  </si>
  <si>
    <t>171251201</t>
  </si>
  <si>
    <t>Uložení sypaniny na skládky nebo meziskládky</t>
  </si>
  <si>
    <t>-1749347485</t>
  </si>
  <si>
    <t>171201221</t>
  </si>
  <si>
    <t>Poplatek za uložení na skládce (skládkovné) zeminy a kamení kód odpadu 17 05 04</t>
  </si>
  <si>
    <t>t</t>
  </si>
  <si>
    <t>-53288638</t>
  </si>
  <si>
    <t>13,701*1,8 'Přepočtené koeficientem množství</t>
  </si>
  <si>
    <t>174112101</t>
  </si>
  <si>
    <t>Zásyp jam, šachet a rýh do 30 m3 sypaninou se zhutněním při překopech inženýrských sítí ručně</t>
  </si>
  <si>
    <t>716972833</t>
  </si>
  <si>
    <t>0,6*0,1*40 "přípojka elektro</t>
  </si>
  <si>
    <t>17</t>
  </si>
  <si>
    <t>175112101</t>
  </si>
  <si>
    <t>Obsypání potrubí při překopech inženýrských sítí ručně objem do 10 m3</t>
  </si>
  <si>
    <t>-286530725</t>
  </si>
  <si>
    <t>0,6*0,35*40 "elektro přípojka lože a obsyp</t>
  </si>
  <si>
    <t>18</t>
  </si>
  <si>
    <t>M</t>
  </si>
  <si>
    <t>58331200</t>
  </si>
  <si>
    <t>štěrkopísek netříděný zásypový</t>
  </si>
  <si>
    <t>-2145168225</t>
  </si>
  <si>
    <t>8,4*2 'Přepočtené koeficientem množství</t>
  </si>
  <si>
    <t>19</t>
  </si>
  <si>
    <t>899722111</t>
  </si>
  <si>
    <t>Krytí potrubí z plastů výstražnou fólií z PVC 20 cm</t>
  </si>
  <si>
    <t>-984662461</t>
  </si>
  <si>
    <t>40 "přípojka elektro</t>
  </si>
  <si>
    <t>20</t>
  </si>
  <si>
    <t>181311103</t>
  </si>
  <si>
    <t>Rozprostření ornice tl vrstvy do 200 mm v rovině nebo ve svahu do 1:5 ručně</t>
  </si>
  <si>
    <t>-1003595331</t>
  </si>
  <si>
    <t>Zemní práce - sadové úpravy</t>
  </si>
  <si>
    <t>181411131</t>
  </si>
  <si>
    <t>Založení parkového trávníku výsevem plochy do 1000 m2 v rovině a ve svahu do 1:5</t>
  </si>
  <si>
    <t>1338618413</t>
  </si>
  <si>
    <t>45+25,5 "založení trávníku</t>
  </si>
  <si>
    <t>22</t>
  </si>
  <si>
    <t>00572410</t>
  </si>
  <si>
    <t>osivo směs travní parková</t>
  </si>
  <si>
    <t>kg</t>
  </si>
  <si>
    <t>-879157778</t>
  </si>
  <si>
    <t>70,5*0,015 'Přepočtené koeficientem množství</t>
  </si>
  <si>
    <t>23</t>
  </si>
  <si>
    <t>182303111</t>
  </si>
  <si>
    <t>Doplnění zeminy nebo substrátu na travnatých plochách tl 50 mm rovina v rovinně a svahu do 1:5</t>
  </si>
  <si>
    <t>-2060157015</t>
  </si>
  <si>
    <t>24</t>
  </si>
  <si>
    <t>10371500</t>
  </si>
  <si>
    <t>substrát pro trávníky VL</t>
  </si>
  <si>
    <t>767643188</t>
  </si>
  <si>
    <t>2,11447171225178*0,058 'Přepočtené koeficientem množství</t>
  </si>
  <si>
    <t>25</t>
  </si>
  <si>
    <t>183403114</t>
  </si>
  <si>
    <t>Obdělání půdy kultivátorováním v rovině a svahu do 1:5</t>
  </si>
  <si>
    <t>747504236</t>
  </si>
  <si>
    <t>26</t>
  </si>
  <si>
    <t>183403152</t>
  </si>
  <si>
    <t>Obdělání půdy vláčením v rovině a svahu do 1:5</t>
  </si>
  <si>
    <t>-2143788998</t>
  </si>
  <si>
    <t>27</t>
  </si>
  <si>
    <t>183403153</t>
  </si>
  <si>
    <t>Obdělání půdy hrabáním v rovině a svahu do 1:5</t>
  </si>
  <si>
    <t>-588907061</t>
  </si>
  <si>
    <t>70,5*2</t>
  </si>
  <si>
    <t>28</t>
  </si>
  <si>
    <t>184802115</t>
  </si>
  <si>
    <t>Chemické odplevelení před založením kultury nad 20 m2 granulátem na široko v rovině a svahu do 1:5</t>
  </si>
  <si>
    <t>43048888</t>
  </si>
  <si>
    <t>29</t>
  </si>
  <si>
    <t>184802615</t>
  </si>
  <si>
    <t>Chemické odplevelení po založení kultury granulátem na široko v rovině a svahu do 1:5</t>
  </si>
  <si>
    <t>-1599526658</t>
  </si>
  <si>
    <t>30</t>
  </si>
  <si>
    <t>185802113</t>
  </si>
  <si>
    <t>Hnojení půdy umělým hnojivem na široko v rovině a svahu do 1:5</t>
  </si>
  <si>
    <t>615600034</t>
  </si>
  <si>
    <t>70,5*0,03/1000 "30g/m2</t>
  </si>
  <si>
    <t>31</t>
  </si>
  <si>
    <t>25191155</t>
  </si>
  <si>
    <t>hnojivo průmyslové</t>
  </si>
  <si>
    <t>948918757</t>
  </si>
  <si>
    <t>66,2608695652173*0,03 'Přepočtené koeficientem množství</t>
  </si>
  <si>
    <t>Zakládání</t>
  </si>
  <si>
    <t>32</t>
  </si>
  <si>
    <t>275313611</t>
  </si>
  <si>
    <t>Základové patky z betonu tř. C 16/20</t>
  </si>
  <si>
    <t>249339344</t>
  </si>
  <si>
    <t>(0,6*0,6*0,85*8+0,4*0,4*0,85*4)*1,035 "betonováno do výkopu</t>
  </si>
  <si>
    <t>33</t>
  </si>
  <si>
    <t>279113132</t>
  </si>
  <si>
    <t>Základová zeď tl do 200 mm z tvárnic ztraceného bednění včetně výplně z betonu tř. C 16/20</t>
  </si>
  <si>
    <t>1189505686</t>
  </si>
  <si>
    <t>(0,25*2+0,5*5)*0,5</t>
  </si>
  <si>
    <t>Komunikace pozemní</t>
  </si>
  <si>
    <t>34</t>
  </si>
  <si>
    <t>564851111</t>
  </si>
  <si>
    <t>Podklad ze štěrkodrtě ŠD tl 150 mm</t>
  </si>
  <si>
    <t>-1813032140</t>
  </si>
  <si>
    <t>35</t>
  </si>
  <si>
    <t>596211110</t>
  </si>
  <si>
    <t>Kladení zámkové dlažby komunikací pro pěší tl 60 mm skupiny A pl do 50 m2</t>
  </si>
  <si>
    <t>1759082021</t>
  </si>
  <si>
    <t>12,500 "zpětná pokládka dlažby</t>
  </si>
  <si>
    <t>Úpravy povrchů, podlahy a osazování výplní</t>
  </si>
  <si>
    <t>36</t>
  </si>
  <si>
    <t>637121113</t>
  </si>
  <si>
    <t>Okapový chodník z kačírku tl 200 mm s udusáním</t>
  </si>
  <si>
    <t>2089911242</t>
  </si>
  <si>
    <t>(5,6+9,7+5,6)*0,7</t>
  </si>
  <si>
    <t>Ostatní konstrukce a práce, bourání</t>
  </si>
  <si>
    <t>37</t>
  </si>
  <si>
    <t>916231213</t>
  </si>
  <si>
    <t>Osazení chodníkového obrubníku betonového stojatého s boční opěrou do lože z betonu prostého</t>
  </si>
  <si>
    <t>-694880443</t>
  </si>
  <si>
    <t>0,6+5,6+9,7+5,6+0,6 "přístřešek</t>
  </si>
  <si>
    <t>38</t>
  </si>
  <si>
    <t>59217002</t>
  </si>
  <si>
    <t>obrubník betonový zahradní šedý 1000x50x200mm</t>
  </si>
  <si>
    <t>389172758</t>
  </si>
  <si>
    <t>27,1*1,02 'Přepočtené koeficientem množství</t>
  </si>
  <si>
    <t>39</t>
  </si>
  <si>
    <t>949101111</t>
  </si>
  <si>
    <t>Lešení pomocné pro objekty pozemních staveb s lešeňovou podlahou v do 1,9 m zatížení do 150 kg/m2</t>
  </si>
  <si>
    <t>1518967752</t>
  </si>
  <si>
    <t>10*9</t>
  </si>
  <si>
    <t>40</t>
  </si>
  <si>
    <t>953943211</t>
  </si>
  <si>
    <t>Osazování hasicího přístroje</t>
  </si>
  <si>
    <t>kus</t>
  </si>
  <si>
    <t>263650882</t>
  </si>
  <si>
    <t>41</t>
  </si>
  <si>
    <t>44932114</t>
  </si>
  <si>
    <t>přístroj hasicí ruční práškový PG 6 LE</t>
  </si>
  <si>
    <t>111954908</t>
  </si>
  <si>
    <t>997</t>
  </si>
  <si>
    <t>Přesun sutě</t>
  </si>
  <si>
    <t>42</t>
  </si>
  <si>
    <t>997221121</t>
  </si>
  <si>
    <t>Vodorovná doprava suti z kusových materiálů nošením do 50 m</t>
  </si>
  <si>
    <t>-953867533</t>
  </si>
  <si>
    <t>43</t>
  </si>
  <si>
    <t>997221571</t>
  </si>
  <si>
    <t>Vodorovná doprava vybouraných hmot do 1 km</t>
  </si>
  <si>
    <t>-2095148473</t>
  </si>
  <si>
    <t>44</t>
  </si>
  <si>
    <t>997221579</t>
  </si>
  <si>
    <t>Příplatek ZKD 1 km u vodorovné dopravy vybouraných hmot</t>
  </si>
  <si>
    <t>-424809820</t>
  </si>
  <si>
    <t>1,025*9 'Přepočtené koeficientem množství</t>
  </si>
  <si>
    <t>45</t>
  </si>
  <si>
    <t>997221612</t>
  </si>
  <si>
    <t>Nakládání vybouraných hmot na dopravní prostředky pro vodorovnou dopravu</t>
  </si>
  <si>
    <t>50791441</t>
  </si>
  <si>
    <t>46</t>
  </si>
  <si>
    <t>997221615</t>
  </si>
  <si>
    <t>Poplatek za uložení na skládce (skládkovné) stavebního odpadu betonového kód odpadu 17 01 01</t>
  </si>
  <si>
    <t>-518231836</t>
  </si>
  <si>
    <t>1,025 "obrubníky</t>
  </si>
  <si>
    <t>998</t>
  </si>
  <si>
    <t>Přesun hmot</t>
  </si>
  <si>
    <t>47</t>
  </si>
  <si>
    <t>998011001</t>
  </si>
  <si>
    <t>Přesun hmot pro budovy zděné v do 6 m</t>
  </si>
  <si>
    <t>2038509111</t>
  </si>
  <si>
    <t>PSV</t>
  </si>
  <si>
    <t>Práce a dodávky PSV</t>
  </si>
  <si>
    <t>721</t>
  </si>
  <si>
    <t>Zdravotechnika</t>
  </si>
  <si>
    <t>48</t>
  </si>
  <si>
    <t>721R01</t>
  </si>
  <si>
    <t>ZTI - kanalizace, viz samostatná příloha</t>
  </si>
  <si>
    <t>-1596245560</t>
  </si>
  <si>
    <t>49</t>
  </si>
  <si>
    <t>721R02</t>
  </si>
  <si>
    <t>ZTI - vodovod, viz samostatná příloha</t>
  </si>
  <si>
    <t>-718926948</t>
  </si>
  <si>
    <t>50</t>
  </si>
  <si>
    <t>721R04</t>
  </si>
  <si>
    <t>ZTI - zařizovací předměty, viz samostatná příloha</t>
  </si>
  <si>
    <t>-442872391</t>
  </si>
  <si>
    <t>762</t>
  </si>
  <si>
    <t>Konstrukce tesařské</t>
  </si>
  <si>
    <t>51</t>
  </si>
  <si>
    <t>762082120</t>
  </si>
  <si>
    <t>Provedení tesařského profilování zhlaví trámu jednoduchým seříznutím jedním řezem plochy do 160 cm2</t>
  </si>
  <si>
    <t>847344433</t>
  </si>
  <si>
    <t>13 "čela krokví</t>
  </si>
  <si>
    <t>52</t>
  </si>
  <si>
    <t>762083122</t>
  </si>
  <si>
    <t>Impregnace řeziva proti dřevokaznému hmyzu, houbám a plísním máčením třída ohrožení 3 a 4</t>
  </si>
  <si>
    <t>786462715</t>
  </si>
  <si>
    <t>1,104 "palubky obklad</t>
  </si>
  <si>
    <t>0,551+1,187+1,64 "hranoly</t>
  </si>
  <si>
    <t>71,696*0,028 "terasová prkna</t>
  </si>
  <si>
    <t>53</t>
  </si>
  <si>
    <t>762085103</t>
  </si>
  <si>
    <t>Montáž kotevních želez, příložek, patek nebo táhel</t>
  </si>
  <si>
    <t>-422237844</t>
  </si>
  <si>
    <t>54</t>
  </si>
  <si>
    <t>54825002</t>
  </si>
  <si>
    <t>kotevní patka tvaru U široká 120x120x4,0 20x250mm</t>
  </si>
  <si>
    <t>-777195971</t>
  </si>
  <si>
    <t>55</t>
  </si>
  <si>
    <t>762132138</t>
  </si>
  <si>
    <t>Montáž bednění stěn z hoblovaných prken na pero a drážku, na polodrážku nebo na vložené pero</t>
  </si>
  <si>
    <t>-1263633836</t>
  </si>
  <si>
    <t>8,5*2,77 "zadní stěna</t>
  </si>
  <si>
    <t>5*1,45*2 "boční stěna</t>
  </si>
  <si>
    <t>1,22*(1+0,12) "stěna u umyvadla</t>
  </si>
  <si>
    <t>56</t>
  </si>
  <si>
    <t>6119115R01</t>
  </si>
  <si>
    <t>palubky obkladové P+D modřín sibiřský 28x100mm jakost A/B</t>
  </si>
  <si>
    <t>919133828</t>
  </si>
  <si>
    <t>39,411*1,08 'Přepočtené koeficientem množství</t>
  </si>
  <si>
    <t>57</t>
  </si>
  <si>
    <t>762195000</t>
  </si>
  <si>
    <t>Spojovací prostředky pro montáž stěn, příček, bednění stěn</t>
  </si>
  <si>
    <t>-898743098</t>
  </si>
  <si>
    <t>39,411*0,028</t>
  </si>
  <si>
    <t>58</t>
  </si>
  <si>
    <t>762332531</t>
  </si>
  <si>
    <t>Montáž vázaných kcí krovů pravidelných z řeziva hoblovaného průřezové plochy do 120 cm2</t>
  </si>
  <si>
    <t>-1988706277</t>
  </si>
  <si>
    <t>5,89*13 "krokve</t>
  </si>
  <si>
    <t>59</t>
  </si>
  <si>
    <t>61223268</t>
  </si>
  <si>
    <t>hranol konstrukční KVH lepený průřezu 60x60-280mm pohledový</t>
  </si>
  <si>
    <t>-1054582076</t>
  </si>
  <si>
    <t>0,06*0,12*5,89*13 "krokve</t>
  </si>
  <si>
    <t>60</t>
  </si>
  <si>
    <t>762341027</t>
  </si>
  <si>
    <t>Bednění střech rovných z desek OSB tl 25 mm na pero a drážku šroubovaných na krokve</t>
  </si>
  <si>
    <t>1725327546</t>
  </si>
  <si>
    <t>5,89*9,1</t>
  </si>
  <si>
    <t>61</t>
  </si>
  <si>
    <t>762395000</t>
  </si>
  <si>
    <t>Spojovací prostředky krovů, bednění, laťování, nadstřešních konstrukcí</t>
  </si>
  <si>
    <t>2085878090</t>
  </si>
  <si>
    <t>53,599*0,025+0,551</t>
  </si>
  <si>
    <t>62</t>
  </si>
  <si>
    <t>762412501</t>
  </si>
  <si>
    <t>Montáž olištování spár stěn hoblovanými lištami</t>
  </si>
  <si>
    <t>-2050069558</t>
  </si>
  <si>
    <t>5*2+8,5 "horní hrana stěn</t>
  </si>
  <si>
    <t>63</t>
  </si>
  <si>
    <t>125811557</t>
  </si>
  <si>
    <t>18,500*0,08</t>
  </si>
  <si>
    <t>1,48*1,04 'Přepočtené koeficientem množství</t>
  </si>
  <si>
    <t>64</t>
  </si>
  <si>
    <t>762713111</t>
  </si>
  <si>
    <t>Montáž prostorové vázané kce z hoblovaného řeziva průřezové plochy do 120 cm2</t>
  </si>
  <si>
    <t>-963418384</t>
  </si>
  <si>
    <t>7,5*18 "trámky podlahy 6/12</t>
  </si>
  <si>
    <t>5*2+8,5 "stěnové výztuhy 6/12</t>
  </si>
  <si>
    <t>8,5*2 "podlaha schod 6/8</t>
  </si>
  <si>
    <t>65</t>
  </si>
  <si>
    <t>-1507564211</t>
  </si>
  <si>
    <t>0,12*0,06*7,5*18 "trámky podlahy 6/12</t>
  </si>
  <si>
    <t>0,12*0,06*(5*2+8,5) "stěnové výztuhy 6/12</t>
  </si>
  <si>
    <t>0,08*0,06*8,5*2 "podlaha schod 6/8</t>
  </si>
  <si>
    <t>66</t>
  </si>
  <si>
    <t>762713121</t>
  </si>
  <si>
    <t>Montáž prostorové vázané kce z hoblovaného řeziva průřezové plochy do 224 cm2</t>
  </si>
  <si>
    <t>-93651250</t>
  </si>
  <si>
    <t>3,65*4+2,82*4 "sloupky 12/12</t>
  </si>
  <si>
    <t>8,5*3+5*4 "vazníky 12/12</t>
  </si>
  <si>
    <t>8,5*3 "trámy podlahy 12/12</t>
  </si>
  <si>
    <t>0,85*20 "pásky 12/12</t>
  </si>
  <si>
    <t>67</t>
  </si>
  <si>
    <t>61223271</t>
  </si>
  <si>
    <t>hranol konstrukční KVH lepený průřezu 120x120-280mm pohledový</t>
  </si>
  <si>
    <t>-490302012</t>
  </si>
  <si>
    <t>0,12*0,12*113,880</t>
  </si>
  <si>
    <t>68</t>
  </si>
  <si>
    <t>762795000</t>
  </si>
  <si>
    <t>Spojovací prostředky pro montáž prostorových vázaných kcí</t>
  </si>
  <si>
    <t>-1688222844</t>
  </si>
  <si>
    <t>1,187+1,64</t>
  </si>
  <si>
    <t>69</t>
  </si>
  <si>
    <t>762952004</t>
  </si>
  <si>
    <t>Montáž teras z prken přes 135 mm z dřevin měkkých šroubovaných broušených bez povrchové úpravy</t>
  </si>
  <si>
    <t>611636842</t>
  </si>
  <si>
    <t>8,5*7,5 "P1.1</t>
  </si>
  <si>
    <t>8,5*0,31 "P1.2</t>
  </si>
  <si>
    <t>70</t>
  </si>
  <si>
    <t>61198124</t>
  </si>
  <si>
    <t>terasový profil dřevěný tl 27mm sibiřský modřín</t>
  </si>
  <si>
    <t>2111986800</t>
  </si>
  <si>
    <t>66,385*1,08 'Přepočtené koeficientem množství</t>
  </si>
  <si>
    <t>71</t>
  </si>
  <si>
    <t>762952102</t>
  </si>
  <si>
    <t>Čelní kryt délky 140 mm terasy</t>
  </si>
  <si>
    <t>-2077722993</t>
  </si>
  <si>
    <t>8,5+0,31*2 "čelní profil schodu</t>
  </si>
  <si>
    <t>72</t>
  </si>
  <si>
    <t>762953002</t>
  </si>
  <si>
    <t>Nátěr dřevěných teras olejový dvojnásobný s očištěním</t>
  </si>
  <si>
    <t>-1903267751</t>
  </si>
  <si>
    <t>73</t>
  </si>
  <si>
    <t>998762101</t>
  </si>
  <si>
    <t>Přesun hmot tonážní pro kce tesařské v objektech v do 6 m</t>
  </si>
  <si>
    <t>-2005947029</t>
  </si>
  <si>
    <t>764</t>
  </si>
  <si>
    <t>Konstrukce klempířské</t>
  </si>
  <si>
    <t>74</t>
  </si>
  <si>
    <t>764042419</t>
  </si>
  <si>
    <t>Strukturovaná oddělovací rohož s integrovanou pojistnou hydroizolací jakékoliv rš</t>
  </si>
  <si>
    <t>-1261299876</t>
  </si>
  <si>
    <t>75</t>
  </si>
  <si>
    <t>764141411</t>
  </si>
  <si>
    <t>Krytina střechy rovné drážkováním ze svitků z TiZn předzvětralého plechu rš 670 mm sklonu do 30°</t>
  </si>
  <si>
    <t>-1175743698</t>
  </si>
  <si>
    <t>9,1*5,89</t>
  </si>
  <si>
    <t>76</t>
  </si>
  <si>
    <t>764242403</t>
  </si>
  <si>
    <t>Oplechování štítu závětrnou lištou z TiZn předzvětralého plechu rš 250 mm</t>
  </si>
  <si>
    <t>843197213</t>
  </si>
  <si>
    <t>5,89*2+9,1</t>
  </si>
  <si>
    <t>77</t>
  </si>
  <si>
    <t>764242433</t>
  </si>
  <si>
    <t>Oplechování rovné okapové hrany z TiZn předzvětralého plechu rš 250 mm</t>
  </si>
  <si>
    <t>-1205708254</t>
  </si>
  <si>
    <t>78</t>
  </si>
  <si>
    <t>764541405</t>
  </si>
  <si>
    <t>Žlab podokapní půlkruhový z TiZn předzvětralého plechu rš 330 mm</t>
  </si>
  <si>
    <t>1327642146</t>
  </si>
  <si>
    <t>79</t>
  </si>
  <si>
    <t>764541446</t>
  </si>
  <si>
    <t>Kotlík oválný (trychtýřový) pro podokapní žlaby z TiZn předzvětralého plechu 330/100 mm</t>
  </si>
  <si>
    <t>361969682</t>
  </si>
  <si>
    <t>80</t>
  </si>
  <si>
    <t>764548423</t>
  </si>
  <si>
    <t>Svody kruhové včetně objímek, kolen, odskoků z TiZn předzvětralého plechu průměru 100 mm</t>
  </si>
  <si>
    <t>1564854434</t>
  </si>
  <si>
    <t>81</t>
  </si>
  <si>
    <t>998764101</t>
  </si>
  <si>
    <t>Přesun hmot tonážní pro konstrukce klempířské v objektech v do 6 m</t>
  </si>
  <si>
    <t>-150609685</t>
  </si>
  <si>
    <t>783</t>
  </si>
  <si>
    <t>Dokončovací práce - nátěry</t>
  </si>
  <si>
    <t>82</t>
  </si>
  <si>
    <t>783263101</t>
  </si>
  <si>
    <t>Napouštěcí jednonásobný olejový nátěr tesařských konstrukcí zabudovaných do konstrukce</t>
  </si>
  <si>
    <t>482731028</t>
  </si>
  <si>
    <t>8,5*2,77*2 "zadní stěna</t>
  </si>
  <si>
    <t>5*1,45*2*2 "boční stěna</t>
  </si>
  <si>
    <t>Mezisoučet stěny</t>
  </si>
  <si>
    <t>(0,06+0,12)*2*5,89*13 "krokve</t>
  </si>
  <si>
    <t>(0,12+0,06)*2*7,5*18 "trámky podlahy 6/12</t>
  </si>
  <si>
    <t>(0,12+0,06)*2*(5*2+8,5) "stěnové výztuhy 6/12</t>
  </si>
  <si>
    <t>(0,08+0,06)*2*8,5*2 "podlaha schod 6/8</t>
  </si>
  <si>
    <t>0,12*4*113,880 "sloupky, pásky, vaznice</t>
  </si>
  <si>
    <t>Mezisoučet "trámy</t>
  </si>
  <si>
    <t>5,89*9,1 "bednění střechy</t>
  </si>
  <si>
    <t>Mezisoučet "střecha</t>
  </si>
  <si>
    <t>83</t>
  </si>
  <si>
    <t>783264101</t>
  </si>
  <si>
    <t>Základní jednonásobný olejový nátěr tesařských konstrukcí</t>
  </si>
  <si>
    <t>1899712747</t>
  </si>
  <si>
    <t>84</t>
  </si>
  <si>
    <t>783268111</t>
  </si>
  <si>
    <t>Lazurovací dvojnásobný olejový nátěr tesařských konstrukcí</t>
  </si>
  <si>
    <t>-459120301</t>
  </si>
  <si>
    <t>Práce a dodávky M</t>
  </si>
  <si>
    <t>21-M</t>
  </si>
  <si>
    <t>Elektromontáže</t>
  </si>
  <si>
    <t>85</t>
  </si>
  <si>
    <t>21m01</t>
  </si>
  <si>
    <t>Elektromontážní práce - silnoproud, viz samostatná příloha</t>
  </si>
  <si>
    <t>-1562643478</t>
  </si>
  <si>
    <t>VRN</t>
  </si>
  <si>
    <t>Vedlejší rozpočtové náklady</t>
  </si>
  <si>
    <t>95</t>
  </si>
  <si>
    <t>030001000</t>
  </si>
  <si>
    <t>Zařízení staveniště</t>
  </si>
  <si>
    <t>%</t>
  </si>
  <si>
    <t>1024</t>
  </si>
  <si>
    <t>369746643</t>
  </si>
  <si>
    <t>96</t>
  </si>
  <si>
    <t>044002000</t>
  </si>
  <si>
    <t>Revize, zkoušky a ostatní úkony potřebné pro kolaudaci, včetně koordinační funkční zkoušky požárně bezpečnostního zařízení</t>
  </si>
  <si>
    <t>739805781</t>
  </si>
  <si>
    <t>97</t>
  </si>
  <si>
    <t>045002000</t>
  </si>
  <si>
    <t>Kompletační a koordinační činnost</t>
  </si>
  <si>
    <t>1549915524</t>
  </si>
  <si>
    <t>98</t>
  </si>
  <si>
    <t>065002000</t>
  </si>
  <si>
    <t>Mimostaveništní doprava materiálů</t>
  </si>
  <si>
    <t>5500604</t>
  </si>
  <si>
    <t>99</t>
  </si>
  <si>
    <t>071002000</t>
  </si>
  <si>
    <t>Provoz investora, třetích osob - režie spojená s realizací stavby za provozu areálu, dopravně inženýrská opatření</t>
  </si>
  <si>
    <t>-1953176398</t>
  </si>
  <si>
    <t>VP</t>
  </si>
  <si>
    <t xml:space="preserve">  Vícepráce</t>
  </si>
  <si>
    <t>PN</t>
  </si>
  <si>
    <t>Položkový rozpočet</t>
  </si>
  <si>
    <t>S:</t>
  </si>
  <si>
    <t>Venkovní polytechnická učebna MŠ</t>
  </si>
  <si>
    <t>O:</t>
  </si>
  <si>
    <t>R:</t>
  </si>
  <si>
    <t>D.1.4.a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</si>
  <si>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</si>
  <si>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</si>
  <si>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</si>
  <si>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</si>
  <si>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</si>
  <si>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</si>
  <si>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</si>
  <si>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</si>
  <si>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</si>
  <si>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</si>
  <si>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</si>
  <si>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</si>
  <si>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</si>
  <si>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</si>
  <si>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</si>
  <si>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</si>
  <si>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</si>
  <si>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</si>
  <si>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Kanalizace</t>
  </si>
  <si>
    <t>připojovací potrubí DN50, polypropylen (PP-HT); včetně tvarovek; včetně dodávky a montáže</t>
  </si>
  <si>
    <t>bm</t>
  </si>
  <si>
    <t>odpadní potrubí DN75, polypropylen (PP-HT); včetně tvarovek;včetně dodávky a montáže</t>
  </si>
  <si>
    <t>ležaté potrubí DN110, polyvinylchlorid (PVC-KG); včetně tvarovek;včetně dodávky a montáže</t>
  </si>
  <si>
    <t>kotvení pro potrubí DN50, dle výrobce potrubí; včetně dodávky a montáže</t>
  </si>
  <si>
    <t>ks</t>
  </si>
  <si>
    <t>kotvení pro potrubí DN75, dle výrobce potrubí; včetně dodávky a montáže</t>
  </si>
  <si>
    <t>připojovací koleno pro umyvadlo DN50/40; polypropylen (PP-HT); včetně dodávky a montáže</t>
  </si>
  <si>
    <t>zkouška těsnosti potrubí</t>
  </si>
  <si>
    <t>výkop rýhy pro potrubí a výkop pro šachty a nádrž</t>
  </si>
  <si>
    <r>
      <t>m</t>
    </r>
    <r>
      <rPr>
        <vertAlign val="superscript"/>
        <sz val="8"/>
        <rFont val="Arial"/>
        <family val="2"/>
      </rPr>
      <t>3</t>
    </r>
  </si>
  <si>
    <t>pískový podsyp a obsyp potrubí - zrnitost 8-22mm - 0,1m pod potrubí, 0,2m nad potrubí</t>
  </si>
  <si>
    <t xml:space="preserve">zához výkopu vytěženou zeminou </t>
  </si>
  <si>
    <t>hutnění zásypu, dle. ČSN 733050- po vrstvách</t>
  </si>
  <si>
    <r>
      <t>m</t>
    </r>
    <r>
      <rPr>
        <vertAlign val="superscript"/>
        <sz val="8"/>
        <rFont val="Arial"/>
        <family val="2"/>
      </rPr>
      <t>2</t>
    </r>
  </si>
  <si>
    <t>odvoz přebytečného výkopku</t>
  </si>
  <si>
    <t>přesun hmot</t>
  </si>
  <si>
    <t>722</t>
  </si>
  <si>
    <t>Vodovod</t>
  </si>
  <si>
    <t>PE HD100-SDR11 d25 (DN20); včetně dodávky a montáže</t>
  </si>
  <si>
    <t>Vlastní</t>
  </si>
  <si>
    <t>potrubí studené vody PPR PN16 20x2,8, izolované (tl.13mm); včetně dodávky a montáže</t>
  </si>
  <si>
    <t>chránička DN50, ocelová; včetně dodávky a montáže</t>
  </si>
  <si>
    <t>kotvení plastového potrubí D20, dle výrobce potrubí; včetně dodávky a montáže</t>
  </si>
  <si>
    <t>rohový ventil DN15; chrom, dodávka a montáž; včetně dodávky a montáže</t>
  </si>
  <si>
    <t>napojení nového potrubí na stávající</t>
  </si>
  <si>
    <t>zkoušky potrubí - tlaková a těsnosti; desinfekce potrubí</t>
  </si>
  <si>
    <t>výkop rýhy pro potrubí a výkop pro šachty</t>
  </si>
  <si>
    <t>náklady na PD</t>
  </si>
  <si>
    <t>725</t>
  </si>
  <si>
    <t>Zařizovací předměty</t>
  </si>
  <si>
    <t>U - umyvadlo keramické bílé; stojánková páková baterie pro jednu vodu; odpadní ventil 5/4"pro umyvadla se zátkou a řetízkem, šroub dlouhý(60mm), připojovací závit 5/4", sifon nerez(včetně osazení zař. předmětu a napojení na rozvody vody a kanalizace)</t>
  </si>
  <si>
    <t>Celkem</t>
  </si>
  <si>
    <t>Poznámky uchazeče k zadání</t>
  </si>
  <si>
    <t>Polytechnická učebna - MŠ Korycanská</t>
  </si>
  <si>
    <t>Rekapitulace rozpočtu</t>
  </si>
  <si>
    <t>HLAVA III.</t>
  </si>
  <si>
    <t>Základní rozpočtové náklady</t>
  </si>
  <si>
    <t>Dodávka materiálu</t>
  </si>
  <si>
    <t>Montážní práce a služby</t>
  </si>
  <si>
    <t>El. revize</t>
  </si>
  <si>
    <t>Celkem bez DPH</t>
  </si>
  <si>
    <t>Daň z přidané hodnoty</t>
  </si>
  <si>
    <t>Základní sazba DPH</t>
  </si>
  <si>
    <t>x</t>
  </si>
  <si>
    <t>DPH celkem</t>
  </si>
  <si>
    <t>Celkem s DPH</t>
  </si>
  <si>
    <t>materiálu ELEKTROINSTALACE</t>
  </si>
  <si>
    <t>Montáž materiálu</t>
  </si>
  <si>
    <t>No.</t>
  </si>
  <si>
    <t>Popis položky</t>
  </si>
  <si>
    <t>Počet</t>
  </si>
  <si>
    <t>Měr.jedn.</t>
  </si>
  <si>
    <t>Kč m.j.</t>
  </si>
  <si>
    <t>Kč celkem</t>
  </si>
  <si>
    <t>Rozvaděč R</t>
  </si>
  <si>
    <t>1.1</t>
  </si>
  <si>
    <t>Zmapování stávajícího stavu rozvaděče - kontrola proudových chráničů</t>
  </si>
  <si>
    <t>hod</t>
  </si>
  <si>
    <t>-</t>
  </si>
  <si>
    <t>1.2</t>
  </si>
  <si>
    <t>Kombinace jsitiče a chrániče 16A; 30ms</t>
  </si>
  <si>
    <t>1.3</t>
  </si>
  <si>
    <t>Kombinace jsitiče a chrániče 10A; 30ms</t>
  </si>
  <si>
    <t>1.4</t>
  </si>
  <si>
    <t>Montáž nových prvků vč. Úpravy rozvaděče a čelní masky rozvaděče</t>
  </si>
  <si>
    <t>1.5</t>
  </si>
  <si>
    <t>Svorkovnice, dutinky, slaněné vodiče a další drobný materiál</t>
  </si>
  <si>
    <t>1.6</t>
  </si>
  <si>
    <t>Vyhotovení schématu skutečného provední rozvaděče vč. popisu prvků</t>
  </si>
  <si>
    <t>1.7</t>
  </si>
  <si>
    <t>Drobný nespecifikovaný materiál</t>
  </si>
  <si>
    <t>Úložný materiál,spínače, zásuvky, krabice, příslušenství - elektroinstalace NN + SK</t>
  </si>
  <si>
    <t>2.1</t>
  </si>
  <si>
    <t>Zmapování stávající elektroinstalace prostoru sociálního zázemí objektu výukového pavilonu, vč. vhodného bodu pro napojení</t>
  </si>
  <si>
    <t>2.2</t>
  </si>
  <si>
    <t xml:space="preserve">Rozbočná krabice </t>
  </si>
  <si>
    <t>2.3</t>
  </si>
  <si>
    <t>Průraz zdiva do 35cm vč. Zapravení prostupu</t>
  </si>
  <si>
    <t>2.4</t>
  </si>
  <si>
    <t>Průraz obvodového zdiva vč. Zapravení prostupu</t>
  </si>
  <si>
    <t>2.5</t>
  </si>
  <si>
    <t>Svorgovnice (např. Wago)</t>
  </si>
  <si>
    <t>2.6</t>
  </si>
  <si>
    <t>Elektroinstlační lišta vkládácí, povrchová montáž</t>
  </si>
  <si>
    <t>2.7</t>
  </si>
  <si>
    <t>Vypínač přístroj č.5 250V/10AX vč. Klapátek - komplet; IP44 - design dle architekta</t>
  </si>
  <si>
    <t>2.8</t>
  </si>
  <si>
    <t>Zásuvka přístroj 230V/16 vč. Masky - komplet; IP44 - design dle architekta</t>
  </si>
  <si>
    <t>2.9</t>
  </si>
  <si>
    <t>Elektroinstlační chránička flexibilní pro montáž do země - PVC prům 40mm vč. Zatahovacího drátu</t>
  </si>
  <si>
    <t>2.10</t>
  </si>
  <si>
    <t xml:space="preserve">Elektroinstlační chránička pevná  - PVC prům 25mm </t>
  </si>
  <si>
    <t>2.11</t>
  </si>
  <si>
    <t>Příslušenství pro PVC trubky vč. příchytek na zeď</t>
  </si>
  <si>
    <t>2.12</t>
  </si>
  <si>
    <t xml:space="preserve">Pokládka PVC chrániček </t>
  </si>
  <si>
    <t>2.13</t>
  </si>
  <si>
    <t>Drobný kotvící a úložný materiál</t>
  </si>
  <si>
    <t>2.14</t>
  </si>
  <si>
    <t>Uložení kabelové trasy vč. chráničky do výkopu (výkop dodá stavba dle ČSN 73 6008)</t>
  </si>
  <si>
    <t>2.15</t>
  </si>
  <si>
    <t>WiFi AP 2,4/5GHz dle specifikace investora; vhodný pro venkovní použití vč. Montážního materiálu</t>
  </si>
  <si>
    <t>2.16</t>
  </si>
  <si>
    <t>Drát AlMgSi 8mm</t>
  </si>
  <si>
    <t>2.17</t>
  </si>
  <si>
    <t>Podpěra jímacího vedení na rovnou střechu</t>
  </si>
  <si>
    <t>2.18</t>
  </si>
  <si>
    <t>Svorka dle typu materiálu a spoje</t>
  </si>
  <si>
    <t>2.19</t>
  </si>
  <si>
    <t>Tříramenný stativ se základnou pro jímací tyč; vč. Bet. Podstavců; vč. Gumových podložek; vč. Jímací tyče min.2m</t>
  </si>
  <si>
    <t>2.20</t>
  </si>
  <si>
    <t>Zmapování stávajícího stavu jímací soustavy</t>
  </si>
  <si>
    <t>2.21</t>
  </si>
  <si>
    <t xml:space="preserve">Úprava - doplnění jímací soustavy o nové jímače </t>
  </si>
  <si>
    <t>2.22</t>
  </si>
  <si>
    <t>Koordinace umístění koncových prvků a vedení kabelových tras s architekty</t>
  </si>
  <si>
    <t>2.23</t>
  </si>
  <si>
    <t>Odvoz suti ze staveniště na skládku do 1km</t>
  </si>
  <si>
    <t>2.24</t>
  </si>
  <si>
    <t>Odvoz dalších hmot za staveniště do 1km</t>
  </si>
  <si>
    <t>2.25</t>
  </si>
  <si>
    <t>Doprava materiálu na stavbu</t>
  </si>
  <si>
    <t>2.26</t>
  </si>
  <si>
    <t>Kabely</t>
  </si>
  <si>
    <t>3.1</t>
  </si>
  <si>
    <t xml:space="preserve">Kabel CYKY-J  3 X 1,5mm2 </t>
  </si>
  <si>
    <t>3.2</t>
  </si>
  <si>
    <t xml:space="preserve">Kabel CYKY-J  3 X 2,5mm2 </t>
  </si>
  <si>
    <t>3.4</t>
  </si>
  <si>
    <t xml:space="preserve">Nespecifikovaná kabeláž </t>
  </si>
  <si>
    <t>Svítidla - koordinováno s architekty</t>
  </si>
  <si>
    <t>4.1</t>
  </si>
  <si>
    <t>Montáž vč. Zapojení svítidel,  do pozic dle PD</t>
  </si>
  <si>
    <t>4.2</t>
  </si>
  <si>
    <t>Venkovní LED svítidlo IP66; 230V/50Hz vč. Předřadníku; 4600lm; 32,4W; 4000K</t>
  </si>
  <si>
    <t>4.3</t>
  </si>
  <si>
    <t xml:space="preserve">Kotvení svítidel na závitové tyče do krokevních trámů; vč. Dodávky zívitových tyčí (nerez) a konzolí (nerez) pro jejich uchycení ke konstrukci - koordinováno se stavbou </t>
  </si>
  <si>
    <t>!!!!! Zá správnost vzorců, jednotlivých souhrnů a vyplnění jednotlivých položek zodpovídá dodavatel CN   !!!!!</t>
  </si>
  <si>
    <t xml:space="preserve">*  Zhotovitel se před předložením nabídky detailně seznámí s dokumentací a skutečným stavem a je povinen do nabídky zahrnout veškeré přepdokládáné práce byť neuvedené ve VV. Je nezbytné aby CN zohledila všechny možné návaznosti profesí a jejich požadavky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</si>
</sst>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#,##0.00\ &quot;Kč&quot;"/>
  </numFmts>
  <fonts count="6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2"/>
      <name val="Arial CE"/>
      <family val="2"/>
    </font>
    <font>
      <sz val="10"/>
      <color indexed="55"/>
      <name val="Arial CE"/>
      <family val="2"/>
    </font>
    <font>
      <sz val="9"/>
      <color indexed="55"/>
      <name val="Arial CE"/>
      <family val="2"/>
    </font>
    <font>
      <sz val="9"/>
      <color indexed="8"/>
      <name val="Arial CE"/>
      <family val="2"/>
    </font>
    <font>
      <sz val="9"/>
      <color indexed="9"/>
      <name val="Arial CE"/>
      <family val="2"/>
    </font>
    <font>
      <sz val="1"/>
      <color indexed="55"/>
      <name val="Arial CE"/>
      <family val="2"/>
    </font>
    <font>
      <sz val="11"/>
      <color indexed="8"/>
      <name val="Arial CE"/>
      <family val="2"/>
    </font>
    <font>
      <sz val="1"/>
      <color indexed="22"/>
      <name val="Arial CE"/>
      <family val="2"/>
    </font>
    <font>
      <sz val="9"/>
      <color indexed="22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6"/>
      <color indexed="10"/>
      <name val="Arial"/>
      <family val="2"/>
    </font>
    <font>
      <sz val="1"/>
      <color indexed="9"/>
      <name val="Arial CE"/>
      <family val="2"/>
    </font>
    <font>
      <sz val="10"/>
      <color indexed="9"/>
      <name val="Arial CE"/>
      <family val="2"/>
    </font>
    <font>
      <b/>
      <sz val="11"/>
      <color indexed="10"/>
      <name val="Arial"/>
      <family val="2"/>
    </font>
    <font>
      <sz val="11"/>
      <color indexed="10"/>
      <name val="Arial CE"/>
      <family val="2"/>
    </font>
  </fonts>
  <fills count="1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" fillId="0" borderId="0">
      <alignment/>
      <protection/>
    </xf>
  </cellStyleXfs>
  <cellXfs count="5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3" fillId="5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3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3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3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3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3" fillId="3" borderId="22" xfId="0" applyNumberFormat="1" applyFont="1" applyFill="1" applyBorder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22" xfId="0" applyFont="1" applyFill="1" applyBorder="1" applyAlignment="1" applyProtection="1">
      <alignment horizontal="center" vertical="center"/>
      <protection locked="0"/>
    </xf>
    <xf numFmtId="49" fontId="0" fillId="3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0" fontId="0" fillId="3" borderId="22" xfId="0" applyFont="1" applyFill="1" applyBorder="1" applyAlignment="1" applyProtection="1">
      <alignment horizontal="center" vertical="center" wrapText="1"/>
      <protection locked="0"/>
    </xf>
    <xf numFmtId="167" fontId="0" fillId="3" borderId="22" xfId="0" applyNumberFormat="1" applyFont="1" applyFill="1" applyBorder="1" applyAlignment="1" applyProtection="1">
      <alignment vertical="center"/>
      <protection locked="0"/>
    </xf>
    <xf numFmtId="4" fontId="0" fillId="3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2" fillId="3" borderId="22" xfId="0" applyFont="1" applyFill="1" applyBorder="1" applyAlignment="1" applyProtection="1">
      <alignment horizontal="left" vertical="center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0" xfId="22" applyAlignment="1">
      <alignment vertical="center"/>
      <protection/>
    </xf>
    <xf numFmtId="0" fontId="3" fillId="0" borderId="23" xfId="22" applyBorder="1" applyAlignment="1">
      <alignment vertical="center"/>
      <protection/>
    </xf>
    <xf numFmtId="49" fontId="3" fillId="0" borderId="24" xfId="22" applyNumberFormat="1" applyBorder="1" applyAlignment="1">
      <alignment vertical="center"/>
      <protection/>
    </xf>
    <xf numFmtId="49" fontId="3" fillId="0" borderId="24" xfId="22" applyNumberFormat="1" applyFont="1" applyBorder="1" applyAlignment="1">
      <alignment vertical="center"/>
      <protection/>
    </xf>
    <xf numFmtId="0" fontId="3" fillId="6" borderId="23" xfId="22" applyFill="1" applyBorder="1" applyAlignment="1">
      <alignment vertical="center"/>
      <protection/>
    </xf>
    <xf numFmtId="49" fontId="3" fillId="6" borderId="24" xfId="22" applyNumberFormat="1" applyFont="1" applyFill="1" applyBorder="1" applyAlignment="1">
      <alignment vertical="center"/>
      <protection/>
    </xf>
    <xf numFmtId="0" fontId="3" fillId="0" borderId="25" xfId="22" applyBorder="1" applyAlignment="1">
      <alignment vertical="center"/>
      <protection/>
    </xf>
    <xf numFmtId="49" fontId="3" fillId="0" borderId="0" xfId="22" applyNumberFormat="1" applyAlignment="1">
      <alignment vertical="center"/>
      <protection/>
    </xf>
    <xf numFmtId="0" fontId="3" fillId="0" borderId="0" xfId="22" applyAlignment="1">
      <alignment horizontal="center" vertical="center"/>
      <protection/>
    </xf>
    <xf numFmtId="0" fontId="3" fillId="0" borderId="26" xfId="22" applyBorder="1" applyAlignment="1">
      <alignment vertical="center"/>
      <protection/>
    </xf>
    <xf numFmtId="0" fontId="3" fillId="7" borderId="27" xfId="22" applyFill="1" applyBorder="1" applyAlignment="1">
      <alignment vertical="center"/>
      <protection/>
    </xf>
    <xf numFmtId="49" fontId="3" fillId="7" borderId="28" xfId="22" applyNumberFormat="1" applyFill="1" applyBorder="1" applyAlignment="1">
      <alignment vertical="center"/>
      <protection/>
    </xf>
    <xf numFmtId="0" fontId="3" fillId="7" borderId="28" xfId="22" applyFill="1" applyBorder="1" applyAlignment="1">
      <alignment horizontal="center" vertical="center"/>
      <protection/>
    </xf>
    <xf numFmtId="0" fontId="3" fillId="7" borderId="28" xfId="22" applyFill="1" applyBorder="1" applyAlignment="1">
      <alignment vertical="center"/>
      <protection/>
    </xf>
    <xf numFmtId="0" fontId="3" fillId="7" borderId="29" xfId="22" applyFill="1" applyBorder="1" applyAlignment="1">
      <alignment vertical="center"/>
      <protection/>
    </xf>
    <xf numFmtId="0" fontId="3" fillId="7" borderId="30" xfId="22" applyFill="1" applyBorder="1" applyAlignment="1">
      <alignment vertical="center"/>
      <protection/>
    </xf>
    <xf numFmtId="0" fontId="3" fillId="7" borderId="31" xfId="22" applyFill="1" applyBorder="1" applyAlignment="1">
      <alignment vertical="center" wrapText="1"/>
      <protection/>
    </xf>
    <xf numFmtId="0" fontId="3" fillId="7" borderId="28" xfId="22" applyFill="1" applyBorder="1" applyAlignment="1">
      <alignment vertical="center" wrapText="1"/>
      <protection/>
    </xf>
    <xf numFmtId="0" fontId="3" fillId="6" borderId="32" xfId="22" applyFill="1" applyBorder="1" applyAlignment="1">
      <alignment vertical="center"/>
      <protection/>
    </xf>
    <xf numFmtId="49" fontId="3" fillId="6" borderId="33" xfId="22" applyNumberFormat="1" applyFont="1" applyFill="1" applyBorder="1" applyAlignment="1">
      <alignment vertical="center"/>
      <protection/>
    </xf>
    <xf numFmtId="49" fontId="3" fillId="6" borderId="34" xfId="22" applyNumberFormat="1" applyFill="1" applyBorder="1" applyAlignment="1">
      <alignment vertical="center"/>
      <protection/>
    </xf>
    <xf numFmtId="0" fontId="3" fillId="6" borderId="34" xfId="22" applyFill="1" applyBorder="1" applyAlignment="1">
      <alignment horizontal="center" vertical="center"/>
      <protection/>
    </xf>
    <xf numFmtId="166" fontId="3" fillId="6" borderId="34" xfId="22" applyNumberFormat="1" applyFill="1" applyBorder="1" applyAlignment="1">
      <alignment vertical="center"/>
      <protection/>
    </xf>
    <xf numFmtId="4" fontId="3" fillId="6" borderId="34" xfId="22" applyNumberFormat="1" applyFill="1" applyBorder="1" applyAlignment="1">
      <alignment vertical="center"/>
      <protection/>
    </xf>
    <xf numFmtId="4" fontId="3" fillId="6" borderId="35" xfId="22" applyNumberFormat="1" applyFill="1" applyBorder="1" applyAlignment="1">
      <alignment vertical="center"/>
      <protection/>
    </xf>
    <xf numFmtId="4" fontId="3" fillId="6" borderId="36" xfId="22" applyNumberFormat="1" applyFill="1" applyBorder="1" applyAlignment="1">
      <alignment vertical="center"/>
      <protection/>
    </xf>
    <xf numFmtId="4" fontId="3" fillId="6" borderId="33" xfId="22" applyNumberFormat="1" applyFill="1" applyBorder="1" applyAlignment="1">
      <alignment vertical="center"/>
      <protection/>
    </xf>
    <xf numFmtId="0" fontId="0" fillId="8" borderId="27" xfId="22" applyFont="1" applyFill="1" applyBorder="1" applyAlignment="1">
      <alignment horizontal="center" vertical="center"/>
      <protection/>
    </xf>
    <xf numFmtId="0" fontId="0" fillId="0" borderId="28" xfId="22" applyFont="1" applyBorder="1" applyAlignment="1">
      <alignment horizontal="center" vertical="center"/>
      <protection/>
    </xf>
    <xf numFmtId="0" fontId="0" fillId="0" borderId="34" xfId="22" applyFont="1" applyBorder="1" applyAlignment="1">
      <alignment horizontal="left" vertical="center" wrapText="1"/>
      <protection/>
    </xf>
    <xf numFmtId="0" fontId="0" fillId="0" borderId="34" xfId="22" applyFont="1" applyBorder="1" applyAlignment="1">
      <alignment horizontal="center" vertical="center" shrinkToFit="1"/>
      <protection/>
    </xf>
    <xf numFmtId="166" fontId="0" fillId="0" borderId="34" xfId="22" applyNumberFormat="1" applyFont="1" applyBorder="1" applyAlignment="1">
      <alignment vertical="center" shrinkToFit="1"/>
      <protection/>
    </xf>
    <xf numFmtId="4" fontId="0" fillId="3" borderId="34" xfId="22" applyNumberFormat="1" applyFont="1" applyFill="1" applyBorder="1" applyAlignment="1" applyProtection="1">
      <alignment vertical="center" shrinkToFit="1"/>
      <protection locked="0"/>
    </xf>
    <xf numFmtId="4" fontId="0" fillId="0" borderId="35" xfId="22" applyNumberFormat="1" applyFont="1" applyBorder="1" applyAlignment="1">
      <alignment vertical="center" shrinkToFit="1"/>
      <protection/>
    </xf>
    <xf numFmtId="4" fontId="0" fillId="9" borderId="37" xfId="22" applyNumberFormat="1" applyFont="1" applyFill="1" applyBorder="1" applyAlignment="1" applyProtection="1">
      <alignment vertical="center" shrinkToFit="1"/>
      <protection locked="0"/>
    </xf>
    <xf numFmtId="4" fontId="0" fillId="0" borderId="38" xfId="22" applyNumberFormat="1" applyFont="1" applyBorder="1" applyAlignment="1">
      <alignment vertical="center" shrinkToFit="1"/>
      <protection/>
    </xf>
    <xf numFmtId="4" fontId="0" fillId="9" borderId="38" xfId="22" applyNumberFormat="1" applyFont="1" applyFill="1" applyBorder="1" applyAlignment="1" applyProtection="1">
      <alignment vertical="center" shrinkToFit="1"/>
      <protection locked="0"/>
    </xf>
    <xf numFmtId="4" fontId="0" fillId="0" borderId="39" xfId="22" applyNumberFormat="1" applyFont="1" applyBorder="1" applyAlignment="1">
      <alignment vertical="center" shrinkToFit="1"/>
      <protection/>
    </xf>
    <xf numFmtId="0" fontId="0" fillId="0" borderId="0" xfId="22" applyFont="1" applyAlignment="1">
      <alignment vertical="center"/>
      <protection/>
    </xf>
    <xf numFmtId="0" fontId="0" fillId="0" borderId="38" xfId="22" applyFont="1" applyBorder="1" applyAlignment="1">
      <alignment horizontal="left" vertical="center" wrapText="1"/>
      <protection/>
    </xf>
    <xf numFmtId="0" fontId="0" fillId="0" borderId="38" xfId="22" applyFont="1" applyBorder="1" applyAlignment="1">
      <alignment horizontal="center" vertical="center" shrinkToFit="1"/>
      <protection/>
    </xf>
    <xf numFmtId="166" fontId="0" fillId="0" borderId="38" xfId="22" applyNumberFormat="1" applyFont="1" applyBorder="1" applyAlignment="1">
      <alignment vertical="center" shrinkToFit="1"/>
      <protection/>
    </xf>
    <xf numFmtId="4" fontId="0" fillId="3" borderId="38" xfId="22" applyNumberFormat="1" applyFont="1" applyFill="1" applyBorder="1" applyAlignment="1" applyProtection="1">
      <alignment vertical="center" shrinkToFit="1"/>
      <protection locked="0"/>
    </xf>
    <xf numFmtId="0" fontId="0" fillId="0" borderId="40" xfId="22" applyFont="1" applyBorder="1" applyAlignment="1">
      <alignment horizontal="left" vertical="center" wrapText="1"/>
      <protection/>
    </xf>
    <xf numFmtId="0" fontId="0" fillId="0" borderId="40" xfId="22" applyFont="1" applyBorder="1" applyAlignment="1">
      <alignment horizontal="center" vertical="center" shrinkToFit="1"/>
      <protection/>
    </xf>
    <xf numFmtId="166" fontId="0" fillId="0" borderId="40" xfId="22" applyNumberFormat="1" applyFont="1" applyBorder="1" applyAlignment="1">
      <alignment vertical="center" shrinkToFit="1"/>
      <protection/>
    </xf>
    <xf numFmtId="4" fontId="0" fillId="3" borderId="40" xfId="22" applyNumberFormat="1" applyFont="1" applyFill="1" applyBorder="1" applyAlignment="1" applyProtection="1">
      <alignment vertical="center" shrinkToFit="1"/>
      <protection locked="0"/>
    </xf>
    <xf numFmtId="4" fontId="0" fillId="0" borderId="0" xfId="22" applyNumberFormat="1" applyFont="1" applyAlignment="1">
      <alignment vertical="center"/>
      <protection/>
    </xf>
    <xf numFmtId="0" fontId="40" fillId="0" borderId="28" xfId="22" applyFont="1" applyBorder="1" applyAlignment="1">
      <alignment vertical="center" wrapText="1"/>
      <protection/>
    </xf>
    <xf numFmtId="49" fontId="40" fillId="0" borderId="28" xfId="22" applyNumberFormat="1" applyFont="1" applyBorder="1" applyAlignment="1">
      <alignment horizontal="center" vertical="center" wrapText="1"/>
      <protection/>
    </xf>
    <xf numFmtId="166" fontId="0" fillId="0" borderId="28" xfId="22" applyNumberFormat="1" applyFont="1" applyBorder="1" applyAlignment="1">
      <alignment vertical="center" shrinkToFit="1"/>
      <protection/>
    </xf>
    <xf numFmtId="4" fontId="0" fillId="3" borderId="28" xfId="22" applyNumberFormat="1" applyFont="1" applyFill="1" applyBorder="1" applyAlignment="1" applyProtection="1">
      <alignment vertical="center" shrinkToFit="1"/>
      <protection locked="0"/>
    </xf>
    <xf numFmtId="0" fontId="40" fillId="0" borderId="34" xfId="22" applyFont="1" applyBorder="1" applyAlignment="1">
      <alignment vertical="center" wrapText="1"/>
      <protection/>
    </xf>
    <xf numFmtId="49" fontId="40" fillId="0" borderId="34" xfId="22" applyNumberFormat="1" applyFont="1" applyBorder="1" applyAlignment="1">
      <alignment horizontal="center" vertical="center" wrapText="1"/>
      <protection/>
    </xf>
    <xf numFmtId="166" fontId="0" fillId="0" borderId="31" xfId="22" applyNumberFormat="1" applyFont="1" applyBorder="1" applyAlignment="1">
      <alignment vertical="center" shrinkToFit="1"/>
      <protection/>
    </xf>
    <xf numFmtId="0" fontId="3" fillId="6" borderId="41" xfId="22" applyFill="1" applyBorder="1" applyAlignment="1">
      <alignment vertical="center"/>
      <protection/>
    </xf>
    <xf numFmtId="49" fontId="3" fillId="6" borderId="42" xfId="22" applyNumberFormat="1" applyFont="1" applyFill="1" applyBorder="1" applyAlignment="1">
      <alignment vertical="center"/>
      <protection/>
    </xf>
    <xf numFmtId="0" fontId="3" fillId="6" borderId="40" xfId="22" applyFill="1" applyBorder="1" applyAlignment="1">
      <alignment horizontal="left" vertical="center" wrapText="1"/>
      <protection/>
    </xf>
    <xf numFmtId="0" fontId="3" fillId="6" borderId="40" xfId="22" applyFill="1" applyBorder="1" applyAlignment="1">
      <alignment horizontal="center" vertical="center" shrinkToFit="1"/>
      <protection/>
    </xf>
    <xf numFmtId="166" fontId="3" fillId="6" borderId="40" xfId="22" applyNumberFormat="1" applyFill="1" applyBorder="1" applyAlignment="1">
      <alignment vertical="center" shrinkToFit="1"/>
      <protection/>
    </xf>
    <xf numFmtId="4" fontId="3" fillId="6" borderId="40" xfId="22" applyNumberFormat="1" applyFill="1" applyBorder="1" applyAlignment="1">
      <alignment vertical="center" shrinkToFit="1"/>
      <protection/>
    </xf>
    <xf numFmtId="4" fontId="3" fillId="6" borderId="43" xfId="22" applyNumberFormat="1" applyFill="1" applyBorder="1" applyAlignment="1">
      <alignment vertical="center" shrinkToFit="1"/>
      <protection/>
    </xf>
    <xf numFmtId="4" fontId="3" fillId="6" borderId="44" xfId="22" applyNumberFormat="1" applyFill="1" applyBorder="1" applyAlignment="1">
      <alignment vertical="center" shrinkToFit="1"/>
      <protection/>
    </xf>
    <xf numFmtId="4" fontId="3" fillId="6" borderId="42" xfId="22" applyNumberFormat="1" applyFill="1" applyBorder="1" applyAlignment="1">
      <alignment vertical="center" shrinkToFit="1"/>
      <protection/>
    </xf>
    <xf numFmtId="0" fontId="3" fillId="0" borderId="0" xfId="22" applyFont="1" applyAlignment="1">
      <alignment vertical="center"/>
      <protection/>
    </xf>
    <xf numFmtId="0" fontId="0" fillId="0" borderId="27" xfId="22" applyFont="1" applyBorder="1" applyAlignment="1">
      <alignment horizontal="center" vertical="center"/>
      <protection/>
    </xf>
    <xf numFmtId="0" fontId="0" fillId="0" borderId="34" xfId="22" applyFont="1" applyBorder="1" applyAlignment="1">
      <alignment horizontal="left" vertical="center" wrapText="1"/>
      <protection/>
    </xf>
    <xf numFmtId="0" fontId="0" fillId="0" borderId="34" xfId="22" applyFont="1" applyBorder="1" applyAlignment="1">
      <alignment horizontal="center" vertical="center" shrinkToFit="1"/>
      <protection/>
    </xf>
    <xf numFmtId="166" fontId="0" fillId="0" borderId="34" xfId="22" applyNumberFormat="1" applyFont="1" applyBorder="1" applyAlignment="1">
      <alignment vertical="center" shrinkToFit="1"/>
      <protection/>
    </xf>
    <xf numFmtId="4" fontId="0" fillId="3" borderId="34" xfId="22" applyNumberFormat="1" applyFont="1" applyFill="1" applyBorder="1" applyAlignment="1" applyProtection="1">
      <alignment vertical="center" shrinkToFit="1"/>
      <protection locked="0"/>
    </xf>
    <xf numFmtId="4" fontId="0" fillId="0" borderId="35" xfId="22" applyNumberFormat="1" applyFont="1" applyBorder="1" applyAlignment="1">
      <alignment vertical="center" shrinkToFit="1"/>
      <protection/>
    </xf>
    <xf numFmtId="0" fontId="40" fillId="0" borderId="40" xfId="22" applyFont="1" applyBorder="1" applyAlignment="1">
      <alignment vertical="center" wrapText="1"/>
      <protection/>
    </xf>
    <xf numFmtId="49" fontId="40" fillId="0" borderId="40" xfId="22" applyNumberFormat="1" applyFont="1" applyBorder="1" applyAlignment="1">
      <alignment horizontal="center" vertical="center" wrapText="1"/>
      <protection/>
    </xf>
    <xf numFmtId="4" fontId="3" fillId="6" borderId="37" xfId="22" applyNumberFormat="1" applyFill="1" applyBorder="1" applyAlignment="1">
      <alignment vertical="center" shrinkToFit="1"/>
      <protection/>
    </xf>
    <xf numFmtId="4" fontId="3" fillId="6" borderId="38" xfId="22" applyNumberFormat="1" applyFill="1" applyBorder="1" applyAlignment="1">
      <alignment vertical="center" shrinkToFit="1"/>
      <protection/>
    </xf>
    <xf numFmtId="4" fontId="3" fillId="6" borderId="39" xfId="22" applyNumberFormat="1" applyFill="1" applyBorder="1" applyAlignment="1">
      <alignment vertical="center" shrinkToFit="1"/>
      <protection/>
    </xf>
    <xf numFmtId="0" fontId="0" fillId="0" borderId="23" xfId="22" applyFont="1" applyBorder="1" applyAlignment="1">
      <alignment horizontal="center" vertical="center"/>
      <protection/>
    </xf>
    <xf numFmtId="0" fontId="0" fillId="0" borderId="34" xfId="22" applyFont="1" applyBorder="1" applyAlignment="1">
      <alignment horizontal="center" vertical="center"/>
      <protection/>
    </xf>
    <xf numFmtId="0" fontId="34" fillId="0" borderId="0" xfId="22" applyFont="1" applyAlignment="1">
      <alignment vertical="center"/>
      <protection/>
    </xf>
    <xf numFmtId="49" fontId="3" fillId="0" borderId="0" xfId="22" applyNumberFormat="1" applyAlignment="1">
      <alignment horizontal="left" vertical="center" wrapText="1"/>
      <protection/>
    </xf>
    <xf numFmtId="0" fontId="18" fillId="6" borderId="32" xfId="22" applyFont="1" applyFill="1" applyBorder="1" applyAlignment="1">
      <alignment vertical="center"/>
      <protection/>
    </xf>
    <xf numFmtId="49" fontId="18" fillId="6" borderId="24" xfId="22" applyNumberFormat="1" applyFont="1" applyFill="1" applyBorder="1" applyAlignment="1">
      <alignment vertical="center"/>
      <protection/>
    </xf>
    <xf numFmtId="49" fontId="18" fillId="6" borderId="24" xfId="22" applyNumberFormat="1" applyFont="1" applyFill="1" applyBorder="1" applyAlignment="1">
      <alignment horizontal="left" vertical="center" wrapText="1"/>
      <protection/>
    </xf>
    <xf numFmtId="0" fontId="18" fillId="6" borderId="24" xfId="22" applyFont="1" applyFill="1" applyBorder="1" applyAlignment="1">
      <alignment horizontal="center" vertical="center"/>
      <protection/>
    </xf>
    <xf numFmtId="0" fontId="18" fillId="6" borderId="24" xfId="22" applyFont="1" applyFill="1" applyBorder="1" applyAlignment="1">
      <alignment vertical="center"/>
      <protection/>
    </xf>
    <xf numFmtId="4" fontId="18" fillId="6" borderId="45" xfId="22" applyNumberFormat="1" applyFont="1" applyFill="1" applyBorder="1" applyAlignment="1">
      <alignment vertical="center"/>
      <protection/>
    </xf>
    <xf numFmtId="0" fontId="3" fillId="0" borderId="46" xfId="22" applyBorder="1" applyAlignment="1">
      <alignment vertical="center"/>
      <protection/>
    </xf>
    <xf numFmtId="49" fontId="3" fillId="0" borderId="47" xfId="22" applyNumberFormat="1" applyBorder="1" applyAlignment="1">
      <alignment vertical="center"/>
      <protection/>
    </xf>
    <xf numFmtId="49" fontId="3" fillId="0" borderId="47" xfId="22" applyNumberFormat="1" applyBorder="1" applyAlignment="1">
      <alignment horizontal="left" vertical="center" wrapText="1"/>
      <protection/>
    </xf>
    <xf numFmtId="0" fontId="3" fillId="0" borderId="47" xfId="22" applyBorder="1" applyAlignment="1">
      <alignment horizontal="center" vertical="center"/>
      <protection/>
    </xf>
    <xf numFmtId="0" fontId="3" fillId="0" borderId="47" xfId="22" applyBorder="1" applyAlignment="1">
      <alignment vertical="center"/>
      <protection/>
    </xf>
    <xf numFmtId="0" fontId="3" fillId="0" borderId="48" xfId="22" applyBorder="1" applyAlignment="1">
      <alignment vertical="center"/>
      <protection/>
    </xf>
    <xf numFmtId="0" fontId="42" fillId="10" borderId="0" xfId="22" applyFont="1" applyFill="1" applyAlignment="1">
      <alignment horizontal="center"/>
      <protection/>
    </xf>
    <xf numFmtId="2" fontId="3" fillId="0" borderId="0" xfId="22" applyNumberFormat="1">
      <alignment/>
      <protection/>
    </xf>
    <xf numFmtId="0" fontId="3" fillId="0" borderId="0" xfId="22" applyFont="1" applyAlignment="1">
      <alignment horizontal="centerContinuous"/>
      <protection/>
    </xf>
    <xf numFmtId="0" fontId="3" fillId="0" borderId="0" xfId="22" applyAlignment="1">
      <alignment horizontal="centerContinuous" wrapText="1"/>
      <protection/>
    </xf>
    <xf numFmtId="0" fontId="3" fillId="0" borderId="0" xfId="22" applyAlignment="1">
      <alignment horizontal="centerContinuous"/>
      <protection/>
    </xf>
    <xf numFmtId="0" fontId="3" fillId="0" borderId="0" xfId="22" applyAlignment="1">
      <alignment horizontal="center"/>
      <protection/>
    </xf>
    <xf numFmtId="0" fontId="3" fillId="11" borderId="49" xfId="22" applyFill="1" applyBorder="1">
      <alignment/>
      <protection/>
    </xf>
    <xf numFmtId="0" fontId="5" fillId="11" borderId="49" xfId="22" applyFont="1" applyFill="1" applyBorder="1" applyAlignment="1">
      <alignment wrapText="1"/>
      <protection/>
    </xf>
    <xf numFmtId="0" fontId="3" fillId="11" borderId="49" xfId="22" applyFill="1" applyBorder="1" applyAlignment="1">
      <alignment horizontal="center"/>
      <protection/>
    </xf>
    <xf numFmtId="0" fontId="3" fillId="11" borderId="0" xfId="22" applyFill="1">
      <alignment/>
      <protection/>
    </xf>
    <xf numFmtId="0" fontId="6" fillId="0" borderId="0" xfId="22" applyFont="1">
      <alignment/>
      <protection/>
    </xf>
    <xf numFmtId="0" fontId="6" fillId="0" borderId="0" xfId="22" applyFont="1" applyAlignment="1">
      <alignment wrapText="1"/>
      <protection/>
    </xf>
    <xf numFmtId="0" fontId="3" fillId="0" borderId="0" xfId="22">
      <alignment/>
      <protection/>
    </xf>
    <xf numFmtId="0" fontId="3" fillId="0" borderId="0" xfId="22" applyAlignment="1">
      <alignment wrapText="1"/>
      <protection/>
    </xf>
    <xf numFmtId="168" fontId="3" fillId="0" borderId="0" xfId="22" applyNumberFormat="1" applyAlignment="1">
      <alignment horizontal="center"/>
      <protection/>
    </xf>
    <xf numFmtId="168" fontId="3" fillId="0" borderId="0" xfId="22" applyNumberFormat="1" applyAlignment="1">
      <alignment horizontal="right"/>
      <protection/>
    </xf>
    <xf numFmtId="0" fontId="3" fillId="0" borderId="47" xfId="22" applyBorder="1">
      <alignment/>
      <protection/>
    </xf>
    <xf numFmtId="0" fontId="4" fillId="0" borderId="50" xfId="22" applyFont="1" applyBorder="1" applyAlignment="1">
      <alignment wrapText="1"/>
      <protection/>
    </xf>
    <xf numFmtId="0" fontId="3" fillId="0" borderId="50" xfId="22" applyBorder="1">
      <alignment/>
      <protection/>
    </xf>
    <xf numFmtId="0" fontId="3" fillId="0" borderId="50" xfId="22" applyBorder="1" applyAlignment="1">
      <alignment horizontal="center"/>
      <protection/>
    </xf>
    <xf numFmtId="168" fontId="4" fillId="0" borderId="50" xfId="22" applyNumberFormat="1" applyFont="1" applyBorder="1" applyAlignment="1">
      <alignment horizontal="center"/>
      <protection/>
    </xf>
    <xf numFmtId="168" fontId="4" fillId="0" borderId="0" xfId="22" applyNumberFormat="1" applyFont="1" applyAlignment="1">
      <alignment horizontal="right"/>
      <protection/>
    </xf>
    <xf numFmtId="0" fontId="4" fillId="0" borderId="0" xfId="22" applyFont="1" applyAlignment="1">
      <alignment wrapText="1"/>
      <protection/>
    </xf>
    <xf numFmtId="168" fontId="4" fillId="0" borderId="0" xfId="22" applyNumberFormat="1" applyFont="1" applyAlignment="1">
      <alignment horizontal="center"/>
      <protection/>
    </xf>
    <xf numFmtId="168" fontId="3" fillId="3" borderId="0" xfId="22" applyNumberFormat="1" applyFill="1" applyAlignment="1">
      <alignment horizontal="center"/>
      <protection/>
    </xf>
    <xf numFmtId="0" fontId="4" fillId="0" borderId="47" xfId="22" applyFont="1" applyBorder="1" applyAlignment="1">
      <alignment wrapText="1"/>
      <protection/>
    </xf>
    <xf numFmtId="0" fontId="3" fillId="0" borderId="47" xfId="22" applyBorder="1" applyAlignment="1">
      <alignment horizontal="center"/>
      <protection/>
    </xf>
    <xf numFmtId="168" fontId="4" fillId="0" borderId="47" xfId="22" applyNumberFormat="1" applyFont="1" applyBorder="1" applyAlignment="1">
      <alignment horizontal="center"/>
      <protection/>
    </xf>
    <xf numFmtId="0" fontId="4" fillId="0" borderId="49" xfId="22" applyFont="1" applyBorder="1" applyAlignment="1">
      <alignment wrapText="1"/>
      <protection/>
    </xf>
    <xf numFmtId="0" fontId="3" fillId="0" borderId="49" xfId="22" applyBorder="1">
      <alignment/>
      <protection/>
    </xf>
    <xf numFmtId="0" fontId="3" fillId="0" borderId="49" xfId="22" applyBorder="1" applyAlignment="1">
      <alignment horizontal="center"/>
      <protection/>
    </xf>
    <xf numFmtId="0" fontId="3" fillId="0" borderId="0" xfId="22" applyAlignment="1">
      <alignment horizontal="right"/>
      <protection/>
    </xf>
    <xf numFmtId="0" fontId="4" fillId="0" borderId="51" xfId="22" applyFont="1" applyBorder="1" applyAlignment="1">
      <alignment wrapText="1"/>
      <protection/>
    </xf>
    <xf numFmtId="0" fontId="3" fillId="0" borderId="51" xfId="22" applyBorder="1">
      <alignment/>
      <protection/>
    </xf>
    <xf numFmtId="0" fontId="3" fillId="0" borderId="51" xfId="22" applyBorder="1" applyAlignment="1">
      <alignment horizontal="center"/>
      <protection/>
    </xf>
    <xf numFmtId="168" fontId="4" fillId="0" borderId="51" xfId="22" applyNumberFormat="1" applyFont="1" applyBorder="1" applyAlignment="1">
      <alignment horizontal="center"/>
      <protection/>
    </xf>
    <xf numFmtId="0" fontId="43" fillId="0" borderId="0" xfId="22" applyFont="1">
      <alignment/>
      <protection/>
    </xf>
    <xf numFmtId="0" fontId="3" fillId="0" borderId="34" xfId="22" applyBorder="1">
      <alignment/>
      <protection/>
    </xf>
    <xf numFmtId="0" fontId="26" fillId="0" borderId="34" xfId="22" applyFont="1" applyBorder="1" applyAlignment="1">
      <alignment wrapText="1"/>
      <protection/>
    </xf>
    <xf numFmtId="0" fontId="3" fillId="0" borderId="34" xfId="22" applyBorder="1" applyAlignment="1">
      <alignment horizontal="center"/>
      <protection/>
    </xf>
    <xf numFmtId="0" fontId="3" fillId="12" borderId="34" xfId="22" applyFill="1" applyBorder="1">
      <alignment/>
      <protection/>
    </xf>
    <xf numFmtId="0" fontId="5" fillId="12" borderId="34" xfId="22" applyFont="1" applyFill="1" applyBorder="1" applyAlignment="1">
      <alignment wrapText="1"/>
      <protection/>
    </xf>
    <xf numFmtId="0" fontId="3" fillId="12" borderId="0" xfId="22" applyFill="1">
      <alignment/>
      <protection/>
    </xf>
    <xf numFmtId="2" fontId="3" fillId="12" borderId="0" xfId="22" applyNumberFormat="1" applyFill="1">
      <alignment/>
      <protection/>
    </xf>
    <xf numFmtId="0" fontId="6" fillId="12" borderId="34" xfId="22" applyFont="1" applyFill="1" applyBorder="1">
      <alignment/>
      <protection/>
    </xf>
    <xf numFmtId="0" fontId="6" fillId="12" borderId="34" xfId="22" applyFont="1" applyFill="1" applyBorder="1" applyAlignment="1">
      <alignment wrapText="1"/>
      <protection/>
    </xf>
    <xf numFmtId="0" fontId="6" fillId="12" borderId="34" xfId="22" applyFont="1" applyFill="1" applyBorder="1" applyAlignment="1">
      <alignment horizontal="center"/>
      <protection/>
    </xf>
    <xf numFmtId="0" fontId="6" fillId="12" borderId="0" xfId="22" applyFont="1" applyFill="1" applyAlignment="1">
      <alignment horizontal="center"/>
      <protection/>
    </xf>
    <xf numFmtId="2" fontId="6" fillId="12" borderId="0" xfId="22" applyNumberFormat="1" applyFont="1" applyFill="1" applyAlignment="1">
      <alignment horizontal="right" wrapText="1"/>
      <protection/>
    </xf>
    <xf numFmtId="2" fontId="6" fillId="12" borderId="0" xfId="22" applyNumberFormat="1" applyFont="1" applyFill="1" applyAlignment="1">
      <alignment horizontal="right"/>
      <protection/>
    </xf>
    <xf numFmtId="0" fontId="23" fillId="0" borderId="0" xfId="22" applyFont="1">
      <alignment/>
      <protection/>
    </xf>
    <xf numFmtId="0" fontId="44" fillId="0" borderId="0" xfId="22" applyFont="1">
      <alignment/>
      <protection/>
    </xf>
    <xf numFmtId="0" fontId="45" fillId="0" borderId="34" xfId="22" applyFont="1" applyBorder="1">
      <alignment/>
      <protection/>
    </xf>
    <xf numFmtId="0" fontId="23" fillId="0" borderId="34" xfId="22" applyFont="1" applyBorder="1" applyAlignment="1">
      <alignment wrapText="1"/>
      <protection/>
    </xf>
    <xf numFmtId="0" fontId="23" fillId="0" borderId="34" xfId="22" applyFont="1" applyBorder="1">
      <alignment/>
      <protection/>
    </xf>
    <xf numFmtId="0" fontId="23" fillId="0" borderId="34" xfId="22" applyFont="1" applyBorder="1" applyAlignment="1">
      <alignment horizontal="center"/>
      <protection/>
    </xf>
    <xf numFmtId="168" fontId="6" fillId="0" borderId="0" xfId="22" applyNumberFormat="1" applyFont="1">
      <alignment/>
      <protection/>
    </xf>
    <xf numFmtId="168" fontId="6" fillId="0" borderId="0" xfId="22" applyNumberFormat="1" applyFont="1" applyAlignment="1">
      <alignment horizontal="center"/>
      <protection/>
    </xf>
    <xf numFmtId="0" fontId="46" fillId="0" borderId="0" xfId="22" applyFont="1" applyAlignment="1">
      <alignment horizontal="center"/>
      <protection/>
    </xf>
    <xf numFmtId="0" fontId="47" fillId="0" borderId="0" xfId="22" applyFont="1">
      <alignment/>
      <protection/>
    </xf>
    <xf numFmtId="0" fontId="48" fillId="13" borderId="34" xfId="22" applyFont="1" applyFill="1" applyBorder="1">
      <alignment/>
      <protection/>
    </xf>
    <xf numFmtId="0" fontId="4" fillId="13" borderId="34" xfId="22" applyFont="1" applyFill="1" applyBorder="1" applyAlignment="1">
      <alignment wrapText="1"/>
      <protection/>
    </xf>
    <xf numFmtId="0" fontId="6" fillId="13" borderId="34" xfId="22" applyFont="1" applyFill="1" applyBorder="1">
      <alignment/>
      <protection/>
    </xf>
    <xf numFmtId="2" fontId="6" fillId="13" borderId="34" xfId="22" applyNumberFormat="1" applyFont="1" applyFill="1" applyBorder="1" applyAlignment="1">
      <alignment horizontal="center" vertical="center" wrapText="1"/>
      <protection/>
    </xf>
    <xf numFmtId="2" fontId="6" fillId="13" borderId="0" xfId="22" applyNumberFormat="1" applyFont="1" applyFill="1" applyAlignment="1">
      <alignment horizontal="center" vertical="center" wrapText="1"/>
      <protection/>
    </xf>
    <xf numFmtId="0" fontId="46" fillId="0" borderId="0" xfId="22" applyFont="1">
      <alignment/>
      <protection/>
    </xf>
    <xf numFmtId="0" fontId="49" fillId="0" borderId="0" xfId="22" applyFont="1">
      <alignment/>
      <protection/>
    </xf>
    <xf numFmtId="0" fontId="50" fillId="0" borderId="0" xfId="22" applyFont="1">
      <alignment/>
      <protection/>
    </xf>
    <xf numFmtId="49" fontId="51" fillId="0" borderId="34" xfId="22" applyNumberFormat="1" applyFont="1" applyBorder="1" applyAlignment="1">
      <alignment horizontal="center" vertical="center"/>
      <protection/>
    </xf>
    <xf numFmtId="0" fontId="51" fillId="0" borderId="34" xfId="22" applyFont="1" applyBorder="1" applyAlignment="1">
      <alignment vertical="center" wrapText="1"/>
      <protection/>
    </xf>
    <xf numFmtId="0" fontId="51" fillId="0" borderId="34" xfId="22" applyFont="1" applyBorder="1" applyAlignment="1">
      <alignment vertical="center"/>
      <protection/>
    </xf>
    <xf numFmtId="2" fontId="51" fillId="0" borderId="34" xfId="22" applyNumberFormat="1" applyFont="1" applyBorder="1" applyAlignment="1">
      <alignment horizontal="center" vertical="center" wrapText="1"/>
      <protection/>
    </xf>
    <xf numFmtId="4" fontId="51" fillId="0" borderId="34" xfId="22" applyNumberFormat="1" applyFont="1" applyBorder="1" applyAlignment="1">
      <alignment horizontal="center" vertical="center"/>
      <protection/>
    </xf>
    <xf numFmtId="4" fontId="51" fillId="3" borderId="34" xfId="22" applyNumberFormat="1" applyFont="1" applyFill="1" applyBorder="1" applyAlignment="1">
      <alignment horizontal="center" vertical="center"/>
      <protection/>
    </xf>
    <xf numFmtId="4" fontId="51" fillId="0" borderId="0" xfId="22" applyNumberFormat="1" applyFont="1" applyAlignment="1">
      <alignment horizontal="right" vertical="center" wrapText="1"/>
      <protection/>
    </xf>
    <xf numFmtId="2" fontId="51" fillId="0" borderId="0" xfId="22" applyNumberFormat="1" applyFont="1">
      <alignment/>
      <protection/>
    </xf>
    <xf numFmtId="4" fontId="51" fillId="3" borderId="34" xfId="22" applyNumberFormat="1" applyFont="1" applyFill="1" applyBorder="1" applyAlignment="1">
      <alignment horizontal="center" vertical="center" wrapText="1"/>
      <protection/>
    </xf>
    <xf numFmtId="0" fontId="51" fillId="0" borderId="34" xfId="22" applyFont="1" applyBorder="1">
      <alignment/>
      <protection/>
    </xf>
    <xf numFmtId="0" fontId="52" fillId="0" borderId="34" xfId="22" applyFont="1" applyBorder="1" applyAlignment="1">
      <alignment vertical="center" wrapText="1"/>
      <protection/>
    </xf>
    <xf numFmtId="0" fontId="52" fillId="0" borderId="34" xfId="22" applyFont="1" applyBorder="1" applyAlignment="1">
      <alignment vertical="center"/>
      <protection/>
    </xf>
    <xf numFmtId="2" fontId="52" fillId="0" borderId="34" xfId="22" applyNumberFormat="1" applyFont="1" applyBorder="1" applyAlignment="1">
      <alignment horizontal="center" vertical="center" wrapText="1"/>
      <protection/>
    </xf>
    <xf numFmtId="4" fontId="52" fillId="0" borderId="34" xfId="22" applyNumberFormat="1" applyFont="1" applyBorder="1" applyAlignment="1" quotePrefix="1">
      <alignment horizontal="center" vertical="center"/>
      <protection/>
    </xf>
    <xf numFmtId="4" fontId="52" fillId="0" borderId="34" xfId="22" applyNumberFormat="1" applyFont="1" applyBorder="1" applyAlignment="1">
      <alignment horizontal="center" vertical="center"/>
      <protection/>
    </xf>
    <xf numFmtId="4" fontId="53" fillId="0" borderId="0" xfId="22" applyNumberFormat="1" applyFont="1">
      <alignment/>
      <protection/>
    </xf>
    <xf numFmtId="168" fontId="51" fillId="0" borderId="0" xfId="22" applyNumberFormat="1" applyFont="1">
      <alignment/>
      <protection/>
    </xf>
    <xf numFmtId="0" fontId="52" fillId="0" borderId="34" xfId="22" applyFont="1" applyBorder="1" applyAlignment="1">
      <alignment horizontal="center" vertical="center"/>
      <protection/>
    </xf>
    <xf numFmtId="4" fontId="53" fillId="0" borderId="34" xfId="22" applyNumberFormat="1" applyFont="1" applyBorder="1" applyAlignment="1">
      <alignment horizontal="center" vertical="center"/>
      <protection/>
    </xf>
    <xf numFmtId="0" fontId="52" fillId="13" borderId="34" xfId="22" applyFont="1" applyFill="1" applyBorder="1" applyAlignment="1">
      <alignment horizontal="center" vertical="center"/>
      <protection/>
    </xf>
    <xf numFmtId="0" fontId="53" fillId="13" borderId="34" xfId="22" applyFont="1" applyFill="1" applyBorder="1" applyAlignment="1">
      <alignment vertical="center" wrapText="1"/>
      <protection/>
    </xf>
    <xf numFmtId="0" fontId="51" fillId="13" borderId="34" xfId="22" applyFont="1" applyFill="1" applyBorder="1" applyAlignment="1">
      <alignment vertical="center"/>
      <protection/>
    </xf>
    <xf numFmtId="2" fontId="51" fillId="13" borderId="34" xfId="22" applyNumberFormat="1" applyFont="1" applyFill="1" applyBorder="1" applyAlignment="1">
      <alignment horizontal="center" vertical="center" wrapText="1"/>
      <protection/>
    </xf>
    <xf numFmtId="4" fontId="51" fillId="13" borderId="34" xfId="22" applyNumberFormat="1" applyFont="1" applyFill="1" applyBorder="1" applyAlignment="1">
      <alignment horizontal="center" vertical="center" wrapText="1"/>
      <protection/>
    </xf>
    <xf numFmtId="4" fontId="51" fillId="13" borderId="0" xfId="22" applyNumberFormat="1" applyFont="1" applyFill="1" applyAlignment="1">
      <alignment horizontal="center" vertical="center" wrapText="1"/>
      <protection/>
    </xf>
    <xf numFmtId="49" fontId="52" fillId="0" borderId="34" xfId="22" applyNumberFormat="1" applyFont="1" applyBorder="1" applyAlignment="1">
      <alignment horizontal="center" vertical="center"/>
      <protection/>
    </xf>
    <xf numFmtId="4" fontId="51" fillId="0" borderId="34" xfId="22" applyNumberFormat="1" applyFont="1" applyBorder="1" applyAlignment="1" quotePrefix="1">
      <alignment horizontal="center" vertical="center"/>
      <protection/>
    </xf>
    <xf numFmtId="4" fontId="51" fillId="0" borderId="0" xfId="22" applyNumberFormat="1" applyFont="1">
      <alignment/>
      <protection/>
    </xf>
    <xf numFmtId="168" fontId="54" fillId="0" borderId="0" xfId="22" applyNumberFormat="1" applyFont="1">
      <alignment/>
      <protection/>
    </xf>
    <xf numFmtId="4" fontId="46" fillId="0" borderId="0" xfId="22" applyNumberFormat="1" applyFont="1">
      <alignment/>
      <protection/>
    </xf>
    <xf numFmtId="4" fontId="47" fillId="0" borderId="0" xfId="22" applyNumberFormat="1" applyFont="1">
      <alignment/>
      <protection/>
    </xf>
    <xf numFmtId="0" fontId="51" fillId="0" borderId="34" xfId="21" applyFont="1" applyFill="1" applyBorder="1" applyAlignment="1">
      <alignment vertical="center" wrapText="1"/>
    </xf>
    <xf numFmtId="0" fontId="51" fillId="0" borderId="34" xfId="21" applyFont="1" applyFill="1" applyBorder="1" applyAlignment="1">
      <alignment vertical="center"/>
    </xf>
    <xf numFmtId="0" fontId="52" fillId="0" borderId="28" xfId="22" applyFont="1" applyBorder="1" applyAlignment="1">
      <alignment vertical="center" wrapText="1"/>
      <protection/>
    </xf>
    <xf numFmtId="0" fontId="52" fillId="0" borderId="28" xfId="22" applyFont="1" applyBorder="1" applyAlignment="1">
      <alignment vertical="center"/>
      <protection/>
    </xf>
    <xf numFmtId="0" fontId="52" fillId="0" borderId="28" xfId="22" applyFont="1" applyBorder="1" applyAlignment="1">
      <alignment horizontal="center" vertical="center"/>
      <protection/>
    </xf>
    <xf numFmtId="4" fontId="51" fillId="3" borderId="28" xfId="22" applyNumberFormat="1" applyFont="1" applyFill="1" applyBorder="1" applyAlignment="1">
      <alignment horizontal="center" vertical="center"/>
      <protection/>
    </xf>
    <xf numFmtId="4" fontId="51" fillId="0" borderId="28" xfId="22" applyNumberFormat="1" applyFont="1" applyBorder="1" applyAlignment="1">
      <alignment horizontal="center" vertical="center"/>
      <protection/>
    </xf>
    <xf numFmtId="0" fontId="51" fillId="0" borderId="34" xfId="22" applyFont="1" applyBorder="1" applyAlignment="1">
      <alignment horizontal="center" vertical="center"/>
      <protection/>
    </xf>
    <xf numFmtId="4" fontId="52" fillId="0" borderId="0" xfId="22" applyNumberFormat="1" applyFont="1" applyAlignment="1">
      <alignment horizontal="center" vertical="center"/>
      <protection/>
    </xf>
    <xf numFmtId="0" fontId="51" fillId="0" borderId="40" xfId="21" applyFont="1" applyFill="1" applyBorder="1" applyAlignment="1">
      <alignment vertical="center" wrapText="1"/>
    </xf>
    <xf numFmtId="0" fontId="51" fillId="0" borderId="40" xfId="21" applyFont="1" applyFill="1" applyBorder="1" applyAlignment="1">
      <alignment vertical="center"/>
    </xf>
    <xf numFmtId="0" fontId="52" fillId="0" borderId="40" xfId="22" applyFont="1" applyBorder="1" applyAlignment="1">
      <alignment horizontal="center" vertical="center"/>
      <protection/>
    </xf>
    <xf numFmtId="4" fontId="51" fillId="3" borderId="40" xfId="22" applyNumberFormat="1" applyFont="1" applyFill="1" applyBorder="1" applyAlignment="1">
      <alignment horizontal="center" vertical="center"/>
      <protection/>
    </xf>
    <xf numFmtId="4" fontId="51" fillId="0" borderId="40" xfId="22" applyNumberFormat="1" applyFont="1" applyBorder="1" applyAlignment="1">
      <alignment horizontal="center" vertical="center"/>
      <protection/>
    </xf>
    <xf numFmtId="49" fontId="52" fillId="13" borderId="34" xfId="22" applyNumberFormat="1" applyFont="1" applyFill="1" applyBorder="1" applyAlignment="1">
      <alignment horizontal="center" vertical="center"/>
      <protection/>
    </xf>
    <xf numFmtId="0" fontId="52" fillId="13" borderId="0" xfId="22" applyFont="1" applyFill="1">
      <alignment/>
      <protection/>
    </xf>
    <xf numFmtId="0" fontId="51" fillId="0" borderId="0" xfId="22" applyFont="1">
      <alignment/>
      <protection/>
    </xf>
    <xf numFmtId="4" fontId="52" fillId="3" borderId="34" xfId="22" applyNumberFormat="1" applyFont="1" applyFill="1" applyBorder="1" applyAlignment="1">
      <alignment horizontal="center" vertical="center"/>
      <protection/>
    </xf>
    <xf numFmtId="49" fontId="52" fillId="0" borderId="34" xfId="22" applyNumberFormat="1" applyFont="1" applyBorder="1" applyAlignment="1">
      <alignment horizontal="center" vertical="center" wrapText="1"/>
      <protection/>
    </xf>
    <xf numFmtId="0" fontId="55" fillId="0" borderId="34" xfId="22" applyFont="1" applyBorder="1" applyAlignment="1">
      <alignment vertical="center" wrapText="1"/>
      <protection/>
    </xf>
    <xf numFmtId="0" fontId="52" fillId="0" borderId="34" xfId="22" applyFont="1" applyBorder="1" applyAlignment="1">
      <alignment horizontal="center" vertical="center" wrapText="1"/>
      <protection/>
    </xf>
    <xf numFmtId="4" fontId="51" fillId="0" borderId="34" xfId="22" applyNumberFormat="1" applyFont="1" applyBorder="1" applyAlignment="1">
      <alignment horizontal="center" vertical="center" wrapText="1"/>
      <protection/>
    </xf>
    <xf numFmtId="4" fontId="53" fillId="0" borderId="34" xfId="22" applyNumberFormat="1" applyFont="1" applyBorder="1" applyAlignment="1">
      <alignment horizontal="center" vertical="center" wrapText="1"/>
      <protection/>
    </xf>
    <xf numFmtId="4" fontId="53" fillId="0" borderId="0" xfId="22" applyNumberFormat="1" applyFont="1" applyAlignment="1">
      <alignment wrapText="1"/>
      <protection/>
    </xf>
    <xf numFmtId="0" fontId="51" fillId="0" borderId="0" xfId="22" applyFont="1" applyAlignment="1">
      <alignment wrapText="1"/>
      <protection/>
    </xf>
    <xf numFmtId="4" fontId="46" fillId="0" borderId="0" xfId="22" applyNumberFormat="1" applyFont="1" applyAlignment="1">
      <alignment wrapText="1"/>
      <protection/>
    </xf>
    <xf numFmtId="4" fontId="47" fillId="0" borderId="0" xfId="22" applyNumberFormat="1" applyFont="1" applyAlignment="1">
      <alignment wrapText="1"/>
      <protection/>
    </xf>
    <xf numFmtId="0" fontId="47" fillId="0" borderId="0" xfId="22" applyFont="1" applyAlignment="1">
      <alignment wrapText="1"/>
      <protection/>
    </xf>
    <xf numFmtId="0" fontId="44" fillId="0" borderId="0" xfId="22" applyFont="1" applyAlignment="1">
      <alignment wrapText="1"/>
      <protection/>
    </xf>
    <xf numFmtId="0" fontId="46" fillId="0" borderId="0" xfId="22" applyFont="1" applyAlignment="1">
      <alignment wrapText="1"/>
      <protection/>
    </xf>
    <xf numFmtId="0" fontId="23" fillId="0" borderId="0" xfId="22" applyFont="1" applyAlignment="1">
      <alignment wrapText="1"/>
      <protection/>
    </xf>
    <xf numFmtId="49" fontId="52" fillId="0" borderId="34" xfId="22" applyNumberFormat="1" applyFont="1" applyBorder="1" applyAlignment="1">
      <alignment horizontal="center"/>
      <protection/>
    </xf>
    <xf numFmtId="0" fontId="54" fillId="0" borderId="34" xfId="22" applyFont="1" applyBorder="1" applyAlignment="1">
      <alignment wrapText="1"/>
      <protection/>
    </xf>
    <xf numFmtId="4" fontId="51" fillId="0" borderId="34" xfId="22" applyNumberFormat="1" applyFont="1" applyBorder="1" applyAlignment="1">
      <alignment horizontal="center"/>
      <protection/>
    </xf>
    <xf numFmtId="49" fontId="54" fillId="0" borderId="0" xfId="22" applyNumberFormat="1" applyFont="1" applyAlignment="1">
      <alignment horizontal="center"/>
      <protection/>
    </xf>
    <xf numFmtId="0" fontId="54" fillId="0" borderId="0" xfId="22" applyFont="1" applyAlignment="1">
      <alignment wrapText="1"/>
      <protection/>
    </xf>
    <xf numFmtId="0" fontId="54" fillId="0" borderId="0" xfId="22" applyFont="1">
      <alignment/>
      <protection/>
    </xf>
    <xf numFmtId="0" fontId="54" fillId="0" borderId="0" xfId="22" applyFont="1" applyAlignment="1">
      <alignment horizontal="center"/>
      <protection/>
    </xf>
    <xf numFmtId="0" fontId="51" fillId="0" borderId="0" xfId="22" applyFont="1" applyAlignment="1">
      <alignment horizontal="center"/>
      <protection/>
    </xf>
    <xf numFmtId="0" fontId="56" fillId="0" borderId="0" xfId="22" applyFont="1">
      <alignment/>
      <protection/>
    </xf>
    <xf numFmtId="0" fontId="57" fillId="0" borderId="0" xfId="22" applyFont="1">
      <alignment/>
      <protection/>
    </xf>
    <xf numFmtId="0" fontId="58" fillId="0" borderId="0" xfId="22" applyFont="1" applyAlignment="1">
      <alignment wrapText="1"/>
      <protection/>
    </xf>
    <xf numFmtId="0" fontId="58" fillId="0" borderId="0" xfId="22" applyFont="1">
      <alignment/>
      <protection/>
    </xf>
    <xf numFmtId="0" fontId="58" fillId="0" borderId="0" xfId="22" applyFont="1" applyAlignment="1">
      <alignment horizontal="center"/>
      <protection/>
    </xf>
    <xf numFmtId="49" fontId="59" fillId="0" borderId="0" xfId="22" applyNumberFormat="1" applyFont="1" applyAlignment="1">
      <alignment horizontal="center"/>
      <protection/>
    </xf>
    <xf numFmtId="0" fontId="59" fillId="0" borderId="0" xfId="22" applyFont="1" applyAlignment="1">
      <alignment wrapText="1"/>
      <protection/>
    </xf>
    <xf numFmtId="0" fontId="59" fillId="0" borderId="0" xfId="22" applyFont="1">
      <alignment/>
      <protection/>
    </xf>
    <xf numFmtId="0" fontId="59" fillId="0" borderId="0" xfId="22" applyFont="1" applyAlignment="1">
      <alignment horizontal="center"/>
      <protection/>
    </xf>
    <xf numFmtId="1" fontId="59" fillId="0" borderId="0" xfId="22" applyNumberFormat="1" applyFont="1">
      <alignment/>
      <protection/>
    </xf>
    <xf numFmtId="0" fontId="6" fillId="0" borderId="0" xfId="22" applyFont="1" applyAlignment="1">
      <alignment horizontal="center"/>
      <protection/>
    </xf>
    <xf numFmtId="0" fontId="14" fillId="14" borderId="0" xfId="0" applyFont="1" applyFill="1" applyAlignment="1">
      <alignment horizontal="center" vertical="center"/>
    </xf>
    <xf numFmtId="0" fontId="0" fillId="0" borderId="0" xfId="0"/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5" fillId="0" borderId="52" xfId="22" applyFont="1" applyBorder="1" applyAlignment="1">
      <alignment horizontal="center" vertical="center"/>
      <protection/>
    </xf>
    <xf numFmtId="0" fontId="5" fillId="0" borderId="53" xfId="22" applyFont="1" applyBorder="1" applyAlignment="1">
      <alignment horizontal="center" vertical="center"/>
      <protection/>
    </xf>
    <xf numFmtId="0" fontId="5" fillId="0" borderId="54" xfId="22" applyFont="1" applyBorder="1" applyAlignment="1">
      <alignment horizontal="center" vertical="center"/>
      <protection/>
    </xf>
    <xf numFmtId="49" fontId="3" fillId="0" borderId="33" xfId="22" applyNumberFormat="1" applyFont="1" applyBorder="1" applyAlignment="1">
      <alignment horizontal="left" wrapText="1"/>
      <protection/>
    </xf>
    <xf numFmtId="49" fontId="3" fillId="0" borderId="24" xfId="22" applyNumberFormat="1" applyFont="1" applyBorder="1" applyAlignment="1">
      <alignment horizontal="left" wrapText="1"/>
      <protection/>
    </xf>
    <xf numFmtId="49" fontId="3" fillId="0" borderId="45" xfId="22" applyNumberFormat="1" applyFont="1" applyBorder="1" applyAlignment="1">
      <alignment horizontal="left" wrapText="1"/>
      <protection/>
    </xf>
    <xf numFmtId="49" fontId="3" fillId="0" borderId="33" xfId="22" applyNumberFormat="1" applyFont="1" applyBorder="1" applyAlignment="1">
      <alignment vertical="center"/>
      <protection/>
    </xf>
    <xf numFmtId="0" fontId="3" fillId="0" borderId="24" xfId="22" applyBorder="1" applyAlignment="1">
      <alignment vertical="center"/>
      <protection/>
    </xf>
    <xf numFmtId="0" fontId="3" fillId="0" borderId="45" xfId="22" applyBorder="1" applyAlignment="1">
      <alignment vertical="center"/>
      <protection/>
    </xf>
    <xf numFmtId="49" fontId="3" fillId="6" borderId="33" xfId="22" applyNumberFormat="1" applyFill="1" applyBorder="1" applyAlignment="1">
      <alignment vertical="center"/>
      <protection/>
    </xf>
    <xf numFmtId="0" fontId="3" fillId="6" borderId="24" xfId="22" applyFill="1" applyBorder="1" applyAlignment="1">
      <alignment vertical="center"/>
      <protection/>
    </xf>
    <xf numFmtId="0" fontId="3" fillId="6" borderId="45" xfId="22" applyFill="1" applyBorder="1" applyAlignment="1">
      <alignment vertical="center"/>
      <protection/>
    </xf>
    <xf numFmtId="0" fontId="3" fillId="0" borderId="41" xfId="22" applyBorder="1" applyAlignment="1">
      <alignment vertical="center"/>
      <protection/>
    </xf>
    <xf numFmtId="0" fontId="3" fillId="0" borderId="49" xfId="22" applyBorder="1" applyAlignment="1">
      <alignment vertical="center"/>
      <protection/>
    </xf>
    <xf numFmtId="0" fontId="3" fillId="9" borderId="55" xfId="22" applyFill="1" applyBorder="1" applyAlignment="1" applyProtection="1">
      <alignment vertical="center" wrapText="1"/>
      <protection locked="0"/>
    </xf>
    <xf numFmtId="0" fontId="3" fillId="9" borderId="51" xfId="22" applyFill="1" applyBorder="1" applyAlignment="1" applyProtection="1">
      <alignment vertical="center" wrapText="1"/>
      <protection locked="0"/>
    </xf>
    <xf numFmtId="0" fontId="3" fillId="9" borderId="56" xfId="22" applyFill="1" applyBorder="1" applyAlignment="1" applyProtection="1">
      <alignment vertical="center" wrapText="1"/>
      <protection locked="0"/>
    </xf>
    <xf numFmtId="0" fontId="3" fillId="9" borderId="25" xfId="22" applyFill="1" applyBorder="1" applyAlignment="1" applyProtection="1">
      <alignment vertical="center" wrapText="1"/>
      <protection locked="0"/>
    </xf>
    <xf numFmtId="0" fontId="3" fillId="9" borderId="0" xfId="22" applyFill="1" applyAlignment="1" applyProtection="1">
      <alignment vertical="center" wrapText="1"/>
      <protection locked="0"/>
    </xf>
    <xf numFmtId="0" fontId="3" fillId="9" borderId="26" xfId="22" applyFill="1" applyBorder="1" applyAlignment="1" applyProtection="1">
      <alignment vertical="center" wrapText="1"/>
      <protection locked="0"/>
    </xf>
    <xf numFmtId="0" fontId="3" fillId="9" borderId="41" xfId="22" applyFill="1" applyBorder="1" applyAlignment="1" applyProtection="1">
      <alignment vertical="center" wrapText="1"/>
      <protection locked="0"/>
    </xf>
    <xf numFmtId="0" fontId="3" fillId="9" borderId="49" xfId="22" applyFill="1" applyBorder="1" applyAlignment="1" applyProtection="1">
      <alignment vertical="center" wrapText="1"/>
      <protection locked="0"/>
    </xf>
    <xf numFmtId="0" fontId="3" fillId="9" borderId="57" xfId="22" applyFill="1" applyBorder="1" applyAlignment="1" applyProtection="1">
      <alignment vertical="center" wrapText="1"/>
      <protection locked="0"/>
    </xf>
    <xf numFmtId="0" fontId="42" fillId="10" borderId="49" xfId="22" applyFont="1" applyFill="1" applyBorder="1" applyAlignment="1">
      <alignment horizontal="center"/>
      <protection/>
    </xf>
    <xf numFmtId="0" fontId="3" fillId="12" borderId="33" xfId="22" applyFill="1" applyBorder="1" applyAlignment="1">
      <alignment horizontal="center"/>
      <protection/>
    </xf>
    <xf numFmtId="0" fontId="3" fillId="0" borderId="36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Špatně" xfId="21"/>
    <cellStyle name="Normální 2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448" t="s">
        <v>5</v>
      </c>
      <c r="AS2" s="449"/>
      <c r="AT2" s="449"/>
      <c r="AU2" s="449"/>
      <c r="AV2" s="449"/>
      <c r="AW2" s="449"/>
      <c r="AX2" s="449"/>
      <c r="AY2" s="449"/>
      <c r="AZ2" s="449"/>
      <c r="BA2" s="449"/>
      <c r="BB2" s="449"/>
      <c r="BC2" s="449"/>
      <c r="BD2" s="449"/>
      <c r="BE2" s="44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479" t="s">
        <v>14</v>
      </c>
      <c r="L5" s="449"/>
      <c r="M5" s="449"/>
      <c r="N5" s="449"/>
      <c r="O5" s="449"/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R5" s="20"/>
      <c r="BE5" s="476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480" t="s">
        <v>17</v>
      </c>
      <c r="L6" s="449"/>
      <c r="M6" s="449"/>
      <c r="N6" s="449"/>
      <c r="O6" s="449"/>
      <c r="P6" s="449"/>
      <c r="Q6" s="449"/>
      <c r="R6" s="449"/>
      <c r="S6" s="449"/>
      <c r="T6" s="449"/>
      <c r="U6" s="449"/>
      <c r="V6" s="449"/>
      <c r="W6" s="449"/>
      <c r="X6" s="449"/>
      <c r="Y6" s="449"/>
      <c r="Z6" s="449"/>
      <c r="AA6" s="449"/>
      <c r="AB6" s="449"/>
      <c r="AC6" s="449"/>
      <c r="AD6" s="449"/>
      <c r="AE6" s="449"/>
      <c r="AF6" s="449"/>
      <c r="AG6" s="449"/>
      <c r="AH6" s="449"/>
      <c r="AI6" s="449"/>
      <c r="AJ6" s="449"/>
      <c r="AK6" s="449"/>
      <c r="AL6" s="449"/>
      <c r="AM6" s="449"/>
      <c r="AN6" s="449"/>
      <c r="AO6" s="449"/>
      <c r="AR6" s="20"/>
      <c r="BE6" s="477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477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477"/>
      <c r="BS8" s="17" t="s">
        <v>6</v>
      </c>
    </row>
    <row r="9" spans="2:71" s="1" customFormat="1" ht="14.45" customHeight="1">
      <c r="B9" s="20"/>
      <c r="AR9" s="20"/>
      <c r="BE9" s="477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477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477"/>
      <c r="BS11" s="17" t="s">
        <v>6</v>
      </c>
    </row>
    <row r="12" spans="2:71" s="1" customFormat="1" ht="6.95" customHeight="1">
      <c r="B12" s="20"/>
      <c r="AR12" s="20"/>
      <c r="BE12" s="477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477"/>
      <c r="BS13" s="17" t="s">
        <v>6</v>
      </c>
    </row>
    <row r="14" spans="2:71" ht="12.75">
      <c r="B14" s="20"/>
      <c r="E14" s="481" t="s">
        <v>28</v>
      </c>
      <c r="F14" s="482"/>
      <c r="G14" s="482"/>
      <c r="H14" s="482"/>
      <c r="I14" s="482"/>
      <c r="J14" s="482"/>
      <c r="K14" s="482"/>
      <c r="L14" s="482"/>
      <c r="M14" s="482"/>
      <c r="N14" s="482"/>
      <c r="O14" s="482"/>
      <c r="P14" s="482"/>
      <c r="Q14" s="482"/>
      <c r="R14" s="482"/>
      <c r="S14" s="482"/>
      <c r="T14" s="482"/>
      <c r="U14" s="482"/>
      <c r="V14" s="482"/>
      <c r="W14" s="482"/>
      <c r="X14" s="482"/>
      <c r="Y14" s="482"/>
      <c r="Z14" s="482"/>
      <c r="AA14" s="482"/>
      <c r="AB14" s="482"/>
      <c r="AC14" s="482"/>
      <c r="AD14" s="482"/>
      <c r="AE14" s="482"/>
      <c r="AF14" s="482"/>
      <c r="AG14" s="482"/>
      <c r="AH14" s="482"/>
      <c r="AI14" s="482"/>
      <c r="AJ14" s="482"/>
      <c r="AK14" s="27" t="s">
        <v>26</v>
      </c>
      <c r="AN14" s="29" t="s">
        <v>28</v>
      </c>
      <c r="AR14" s="20"/>
      <c r="BE14" s="477"/>
      <c r="BS14" s="17" t="s">
        <v>6</v>
      </c>
    </row>
    <row r="15" spans="2:71" s="1" customFormat="1" ht="6.95" customHeight="1">
      <c r="B15" s="20"/>
      <c r="AR15" s="20"/>
      <c r="BE15" s="477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477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477"/>
      <c r="BS17" s="17" t="s">
        <v>33</v>
      </c>
    </row>
    <row r="18" spans="2:71" s="1" customFormat="1" ht="6.95" customHeight="1">
      <c r="B18" s="20"/>
      <c r="AR18" s="20"/>
      <c r="BE18" s="477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477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477"/>
      <c r="BS20" s="17" t="s">
        <v>33</v>
      </c>
    </row>
    <row r="21" spans="2:57" s="1" customFormat="1" ht="6.95" customHeight="1">
      <c r="B21" s="20"/>
      <c r="AR21" s="20"/>
      <c r="BE21" s="477"/>
    </row>
    <row r="22" spans="2:57" s="1" customFormat="1" ht="12" customHeight="1">
      <c r="B22" s="20"/>
      <c r="D22" s="27" t="s">
        <v>35</v>
      </c>
      <c r="AR22" s="20"/>
      <c r="BE22" s="477"/>
    </row>
    <row r="23" spans="2:57" s="1" customFormat="1" ht="107.25" customHeight="1">
      <c r="B23" s="20"/>
      <c r="E23" s="483" t="s">
        <v>36</v>
      </c>
      <c r="F23" s="483"/>
      <c r="G23" s="483"/>
      <c r="H23" s="483"/>
      <c r="I23" s="483"/>
      <c r="J23" s="483"/>
      <c r="K23" s="483"/>
      <c r="L23" s="483"/>
      <c r="M23" s="483"/>
      <c r="N23" s="483"/>
      <c r="O23" s="483"/>
      <c r="P23" s="483"/>
      <c r="Q23" s="483"/>
      <c r="R23" s="483"/>
      <c r="S23" s="483"/>
      <c r="T23" s="483"/>
      <c r="U23" s="483"/>
      <c r="V23" s="483"/>
      <c r="W23" s="483"/>
      <c r="X23" s="483"/>
      <c r="Y23" s="483"/>
      <c r="Z23" s="483"/>
      <c r="AA23" s="483"/>
      <c r="AB23" s="483"/>
      <c r="AC23" s="483"/>
      <c r="AD23" s="483"/>
      <c r="AE23" s="483"/>
      <c r="AF23" s="483"/>
      <c r="AG23" s="483"/>
      <c r="AH23" s="483"/>
      <c r="AI23" s="483"/>
      <c r="AJ23" s="483"/>
      <c r="AK23" s="483"/>
      <c r="AL23" s="483"/>
      <c r="AM23" s="483"/>
      <c r="AN23" s="483"/>
      <c r="AR23" s="20"/>
      <c r="BE23" s="477"/>
    </row>
    <row r="24" spans="2:57" s="1" customFormat="1" ht="6.95" customHeight="1">
      <c r="B24" s="20"/>
      <c r="AR24" s="20"/>
      <c r="BE24" s="477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477"/>
    </row>
    <row r="26" spans="1:57" s="2" customFormat="1" ht="25.9" customHeight="1">
      <c r="A26" s="32"/>
      <c r="B26" s="33"/>
      <c r="C26" s="32"/>
      <c r="D26" s="34" t="s">
        <v>37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484">
        <f>ROUND(AG94,2)</f>
        <v>0</v>
      </c>
      <c r="AL26" s="485"/>
      <c r="AM26" s="485"/>
      <c r="AN26" s="485"/>
      <c r="AO26" s="485"/>
      <c r="AP26" s="32"/>
      <c r="AQ26" s="32"/>
      <c r="AR26" s="33"/>
      <c r="BE26" s="477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477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86" t="s">
        <v>38</v>
      </c>
      <c r="M28" s="486"/>
      <c r="N28" s="486"/>
      <c r="O28" s="486"/>
      <c r="P28" s="486"/>
      <c r="Q28" s="32"/>
      <c r="R28" s="32"/>
      <c r="S28" s="32"/>
      <c r="T28" s="32"/>
      <c r="U28" s="32"/>
      <c r="V28" s="32"/>
      <c r="W28" s="486" t="s">
        <v>39</v>
      </c>
      <c r="X28" s="486"/>
      <c r="Y28" s="486"/>
      <c r="Z28" s="486"/>
      <c r="AA28" s="486"/>
      <c r="AB28" s="486"/>
      <c r="AC28" s="486"/>
      <c r="AD28" s="486"/>
      <c r="AE28" s="486"/>
      <c r="AF28" s="32"/>
      <c r="AG28" s="32"/>
      <c r="AH28" s="32"/>
      <c r="AI28" s="32"/>
      <c r="AJ28" s="32"/>
      <c r="AK28" s="486" t="s">
        <v>40</v>
      </c>
      <c r="AL28" s="486"/>
      <c r="AM28" s="486"/>
      <c r="AN28" s="486"/>
      <c r="AO28" s="486"/>
      <c r="AP28" s="32"/>
      <c r="AQ28" s="32"/>
      <c r="AR28" s="33"/>
      <c r="BE28" s="477"/>
    </row>
    <row r="29" spans="2:57" s="3" customFormat="1" ht="14.45" customHeight="1">
      <c r="B29" s="37"/>
      <c r="D29" s="27" t="s">
        <v>41</v>
      </c>
      <c r="F29" s="27" t="s">
        <v>42</v>
      </c>
      <c r="L29" s="471">
        <v>0.21</v>
      </c>
      <c r="M29" s="470"/>
      <c r="N29" s="470"/>
      <c r="O29" s="470"/>
      <c r="P29" s="470"/>
      <c r="W29" s="469">
        <f>ROUND(AZ94,2)</f>
        <v>0</v>
      </c>
      <c r="X29" s="470"/>
      <c r="Y29" s="470"/>
      <c r="Z29" s="470"/>
      <c r="AA29" s="470"/>
      <c r="AB29" s="470"/>
      <c r="AC29" s="470"/>
      <c r="AD29" s="470"/>
      <c r="AE29" s="470"/>
      <c r="AK29" s="469">
        <f>ROUND(AV94,2)</f>
        <v>0</v>
      </c>
      <c r="AL29" s="470"/>
      <c r="AM29" s="470"/>
      <c r="AN29" s="470"/>
      <c r="AO29" s="470"/>
      <c r="AR29" s="37"/>
      <c r="BE29" s="478"/>
    </row>
    <row r="30" spans="2:57" s="3" customFormat="1" ht="14.45" customHeight="1">
      <c r="B30" s="37"/>
      <c r="F30" s="27" t="s">
        <v>43</v>
      </c>
      <c r="L30" s="471">
        <v>0.15</v>
      </c>
      <c r="M30" s="470"/>
      <c r="N30" s="470"/>
      <c r="O30" s="470"/>
      <c r="P30" s="470"/>
      <c r="W30" s="469">
        <f>ROUND(BA94,2)</f>
        <v>0</v>
      </c>
      <c r="X30" s="470"/>
      <c r="Y30" s="470"/>
      <c r="Z30" s="470"/>
      <c r="AA30" s="470"/>
      <c r="AB30" s="470"/>
      <c r="AC30" s="470"/>
      <c r="AD30" s="470"/>
      <c r="AE30" s="470"/>
      <c r="AK30" s="469">
        <f>ROUND(AW94,2)</f>
        <v>0</v>
      </c>
      <c r="AL30" s="470"/>
      <c r="AM30" s="470"/>
      <c r="AN30" s="470"/>
      <c r="AO30" s="470"/>
      <c r="AR30" s="37"/>
      <c r="BE30" s="478"/>
    </row>
    <row r="31" spans="2:57" s="3" customFormat="1" ht="14.45" customHeight="1" hidden="1">
      <c r="B31" s="37"/>
      <c r="F31" s="27" t="s">
        <v>44</v>
      </c>
      <c r="L31" s="471">
        <v>0.21</v>
      </c>
      <c r="M31" s="470"/>
      <c r="N31" s="470"/>
      <c r="O31" s="470"/>
      <c r="P31" s="470"/>
      <c r="W31" s="469">
        <f>ROUND(BB94,2)</f>
        <v>0</v>
      </c>
      <c r="X31" s="470"/>
      <c r="Y31" s="470"/>
      <c r="Z31" s="470"/>
      <c r="AA31" s="470"/>
      <c r="AB31" s="470"/>
      <c r="AC31" s="470"/>
      <c r="AD31" s="470"/>
      <c r="AE31" s="470"/>
      <c r="AK31" s="469">
        <v>0</v>
      </c>
      <c r="AL31" s="470"/>
      <c r="AM31" s="470"/>
      <c r="AN31" s="470"/>
      <c r="AO31" s="470"/>
      <c r="AR31" s="37"/>
      <c r="BE31" s="478"/>
    </row>
    <row r="32" spans="2:57" s="3" customFormat="1" ht="14.45" customHeight="1" hidden="1">
      <c r="B32" s="37"/>
      <c r="F32" s="27" t="s">
        <v>45</v>
      </c>
      <c r="L32" s="471">
        <v>0.15</v>
      </c>
      <c r="M32" s="470"/>
      <c r="N32" s="470"/>
      <c r="O32" s="470"/>
      <c r="P32" s="470"/>
      <c r="W32" s="469">
        <f>ROUND(BC94,2)</f>
        <v>0</v>
      </c>
      <c r="X32" s="470"/>
      <c r="Y32" s="470"/>
      <c r="Z32" s="470"/>
      <c r="AA32" s="470"/>
      <c r="AB32" s="470"/>
      <c r="AC32" s="470"/>
      <c r="AD32" s="470"/>
      <c r="AE32" s="470"/>
      <c r="AK32" s="469">
        <v>0</v>
      </c>
      <c r="AL32" s="470"/>
      <c r="AM32" s="470"/>
      <c r="AN32" s="470"/>
      <c r="AO32" s="470"/>
      <c r="AR32" s="37"/>
      <c r="BE32" s="478"/>
    </row>
    <row r="33" spans="2:57" s="3" customFormat="1" ht="14.45" customHeight="1" hidden="1">
      <c r="B33" s="37"/>
      <c r="F33" s="27" t="s">
        <v>46</v>
      </c>
      <c r="L33" s="471">
        <v>0</v>
      </c>
      <c r="M33" s="470"/>
      <c r="N33" s="470"/>
      <c r="O33" s="470"/>
      <c r="P33" s="470"/>
      <c r="W33" s="469">
        <f>ROUND(BD94,2)</f>
        <v>0</v>
      </c>
      <c r="X33" s="470"/>
      <c r="Y33" s="470"/>
      <c r="Z33" s="470"/>
      <c r="AA33" s="470"/>
      <c r="AB33" s="470"/>
      <c r="AC33" s="470"/>
      <c r="AD33" s="470"/>
      <c r="AE33" s="470"/>
      <c r="AK33" s="469">
        <v>0</v>
      </c>
      <c r="AL33" s="470"/>
      <c r="AM33" s="470"/>
      <c r="AN33" s="470"/>
      <c r="AO33" s="470"/>
      <c r="AR33" s="37"/>
      <c r="BE33" s="478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477"/>
    </row>
    <row r="35" spans="1:57" s="2" customFormat="1" ht="25.9" customHeight="1">
      <c r="A35" s="32"/>
      <c r="B35" s="33"/>
      <c r="C35" s="38"/>
      <c r="D35" s="39" t="s">
        <v>47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48</v>
      </c>
      <c r="U35" s="40"/>
      <c r="V35" s="40"/>
      <c r="W35" s="40"/>
      <c r="X35" s="472" t="s">
        <v>49</v>
      </c>
      <c r="Y35" s="473"/>
      <c r="Z35" s="473"/>
      <c r="AA35" s="473"/>
      <c r="AB35" s="473"/>
      <c r="AC35" s="40"/>
      <c r="AD35" s="40"/>
      <c r="AE35" s="40"/>
      <c r="AF35" s="40"/>
      <c r="AG35" s="40"/>
      <c r="AH35" s="40"/>
      <c r="AI35" s="40"/>
      <c r="AJ35" s="40"/>
      <c r="AK35" s="474">
        <f>SUM(AK26:AK33)</f>
        <v>0</v>
      </c>
      <c r="AL35" s="473"/>
      <c r="AM35" s="473"/>
      <c r="AN35" s="473"/>
      <c r="AO35" s="475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50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51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53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52</v>
      </c>
      <c r="AI60" s="35"/>
      <c r="AJ60" s="35"/>
      <c r="AK60" s="35"/>
      <c r="AL60" s="35"/>
      <c r="AM60" s="45" t="s">
        <v>53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54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55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53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52</v>
      </c>
      <c r="AI75" s="35"/>
      <c r="AJ75" s="35"/>
      <c r="AK75" s="35"/>
      <c r="AL75" s="35"/>
      <c r="AM75" s="45" t="s">
        <v>53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20-039</v>
      </c>
      <c r="AR84" s="51"/>
    </row>
    <row r="85" spans="2:44" s="5" customFormat="1" ht="36.95" customHeight="1">
      <c r="B85" s="52"/>
      <c r="C85" s="53" t="s">
        <v>16</v>
      </c>
      <c r="L85" s="460" t="str">
        <f>K6</f>
        <v>Venkovní polytechnická učebna MŠ Korycanská</v>
      </c>
      <c r="M85" s="461"/>
      <c r="N85" s="461"/>
      <c r="O85" s="461"/>
      <c r="P85" s="461"/>
      <c r="Q85" s="461"/>
      <c r="R85" s="461"/>
      <c r="S85" s="461"/>
      <c r="T85" s="461"/>
      <c r="U85" s="461"/>
      <c r="V85" s="461"/>
      <c r="W85" s="461"/>
      <c r="X85" s="461"/>
      <c r="Y85" s="461"/>
      <c r="Z85" s="461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462" t="str">
        <f>IF(AN8="","",AN8)</f>
        <v>19.1.2021</v>
      </c>
      <c r="AN87" s="46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463" t="str">
        <f>IF(E17="","",E17)</f>
        <v>ABCD studio s.r.o.</v>
      </c>
      <c r="AN89" s="464"/>
      <c r="AO89" s="464"/>
      <c r="AP89" s="464"/>
      <c r="AQ89" s="32"/>
      <c r="AR89" s="33"/>
      <c r="AS89" s="465" t="s">
        <v>57</v>
      </c>
      <c r="AT89" s="46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463" t="str">
        <f>IF(E20="","",E20)</f>
        <v xml:space="preserve"> </v>
      </c>
      <c r="AN90" s="464"/>
      <c r="AO90" s="464"/>
      <c r="AP90" s="464"/>
      <c r="AQ90" s="32"/>
      <c r="AR90" s="33"/>
      <c r="AS90" s="467"/>
      <c r="AT90" s="46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467"/>
      <c r="AT91" s="46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450" t="s">
        <v>58</v>
      </c>
      <c r="D92" s="451"/>
      <c r="E92" s="451"/>
      <c r="F92" s="451"/>
      <c r="G92" s="451"/>
      <c r="H92" s="60"/>
      <c r="I92" s="452" t="s">
        <v>59</v>
      </c>
      <c r="J92" s="451"/>
      <c r="K92" s="451"/>
      <c r="L92" s="451"/>
      <c r="M92" s="451"/>
      <c r="N92" s="451"/>
      <c r="O92" s="451"/>
      <c r="P92" s="451"/>
      <c r="Q92" s="451"/>
      <c r="R92" s="451"/>
      <c r="S92" s="451"/>
      <c r="T92" s="451"/>
      <c r="U92" s="451"/>
      <c r="V92" s="451"/>
      <c r="W92" s="451"/>
      <c r="X92" s="451"/>
      <c r="Y92" s="451"/>
      <c r="Z92" s="451"/>
      <c r="AA92" s="451"/>
      <c r="AB92" s="451"/>
      <c r="AC92" s="451"/>
      <c r="AD92" s="451"/>
      <c r="AE92" s="451"/>
      <c r="AF92" s="451"/>
      <c r="AG92" s="453" t="s">
        <v>60</v>
      </c>
      <c r="AH92" s="451"/>
      <c r="AI92" s="451"/>
      <c r="AJ92" s="451"/>
      <c r="AK92" s="451"/>
      <c r="AL92" s="451"/>
      <c r="AM92" s="451"/>
      <c r="AN92" s="452" t="s">
        <v>61</v>
      </c>
      <c r="AO92" s="451"/>
      <c r="AP92" s="454"/>
      <c r="AQ92" s="61" t="s">
        <v>62</v>
      </c>
      <c r="AR92" s="33"/>
      <c r="AS92" s="62" t="s">
        <v>63</v>
      </c>
      <c r="AT92" s="63" t="s">
        <v>64</v>
      </c>
      <c r="AU92" s="63" t="s">
        <v>65</v>
      </c>
      <c r="AV92" s="63" t="s">
        <v>66</v>
      </c>
      <c r="AW92" s="63" t="s">
        <v>67</v>
      </c>
      <c r="AX92" s="63" t="s">
        <v>68</v>
      </c>
      <c r="AY92" s="63" t="s">
        <v>69</v>
      </c>
      <c r="AZ92" s="63" t="s">
        <v>70</v>
      </c>
      <c r="BA92" s="63" t="s">
        <v>71</v>
      </c>
      <c r="BB92" s="63" t="s">
        <v>72</v>
      </c>
      <c r="BC92" s="63" t="s">
        <v>73</v>
      </c>
      <c r="BD92" s="64" t="s">
        <v>74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75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458">
        <f>ROUND(AG95,2)</f>
        <v>0</v>
      </c>
      <c r="AH94" s="458"/>
      <c r="AI94" s="458"/>
      <c r="AJ94" s="458"/>
      <c r="AK94" s="458"/>
      <c r="AL94" s="458"/>
      <c r="AM94" s="458"/>
      <c r="AN94" s="459">
        <f>SUM(AG94,AT94)</f>
        <v>0</v>
      </c>
      <c r="AO94" s="459"/>
      <c r="AP94" s="45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76</v>
      </c>
      <c r="BT94" s="77" t="s">
        <v>77</v>
      </c>
      <c r="BU94" s="78" t="s">
        <v>78</v>
      </c>
      <c r="BV94" s="77" t="s">
        <v>79</v>
      </c>
      <c r="BW94" s="77" t="s">
        <v>4</v>
      </c>
      <c r="BX94" s="77" t="s">
        <v>80</v>
      </c>
      <c r="CL94" s="77" t="s">
        <v>1</v>
      </c>
    </row>
    <row r="95" spans="1:91" s="7" customFormat="1" ht="16.5" customHeight="1">
      <c r="A95" s="79" t="s">
        <v>81</v>
      </c>
      <c r="B95" s="80"/>
      <c r="C95" s="81"/>
      <c r="D95" s="457" t="s">
        <v>82</v>
      </c>
      <c r="E95" s="457"/>
      <c r="F95" s="457"/>
      <c r="G95" s="457"/>
      <c r="H95" s="457"/>
      <c r="I95" s="82"/>
      <c r="J95" s="457" t="s">
        <v>83</v>
      </c>
      <c r="K95" s="457"/>
      <c r="L95" s="457"/>
      <c r="M95" s="457"/>
      <c r="N95" s="457"/>
      <c r="O95" s="457"/>
      <c r="P95" s="457"/>
      <c r="Q95" s="457"/>
      <c r="R95" s="457"/>
      <c r="S95" s="457"/>
      <c r="T95" s="457"/>
      <c r="U95" s="457"/>
      <c r="V95" s="457"/>
      <c r="W95" s="457"/>
      <c r="X95" s="457"/>
      <c r="Y95" s="457"/>
      <c r="Z95" s="457"/>
      <c r="AA95" s="457"/>
      <c r="AB95" s="457"/>
      <c r="AC95" s="457"/>
      <c r="AD95" s="457"/>
      <c r="AE95" s="457"/>
      <c r="AF95" s="457"/>
      <c r="AG95" s="455">
        <f>'SO-01 - Stavební práce'!J30</f>
        <v>0</v>
      </c>
      <c r="AH95" s="456"/>
      <c r="AI95" s="456"/>
      <c r="AJ95" s="456"/>
      <c r="AK95" s="456"/>
      <c r="AL95" s="456"/>
      <c r="AM95" s="456"/>
      <c r="AN95" s="455">
        <f>SUM(AG95,AT95)</f>
        <v>0</v>
      </c>
      <c r="AO95" s="456"/>
      <c r="AP95" s="456"/>
      <c r="AQ95" s="83" t="s">
        <v>84</v>
      </c>
      <c r="AR95" s="80"/>
      <c r="AS95" s="84">
        <v>0</v>
      </c>
      <c r="AT95" s="85">
        <f>ROUND(SUM(AV95:AW95),2)</f>
        <v>0</v>
      </c>
      <c r="AU95" s="86">
        <f>'SO-01 - Stavební práce'!P135</f>
        <v>0</v>
      </c>
      <c r="AV95" s="85">
        <f>'SO-01 - Stavební práce'!J33</f>
        <v>0</v>
      </c>
      <c r="AW95" s="85">
        <f>'SO-01 - Stavební práce'!J34</f>
        <v>0</v>
      </c>
      <c r="AX95" s="85">
        <f>'SO-01 - Stavební práce'!J35</f>
        <v>0</v>
      </c>
      <c r="AY95" s="85">
        <f>'SO-01 - Stavební práce'!J36</f>
        <v>0</v>
      </c>
      <c r="AZ95" s="85">
        <f>'SO-01 - Stavební práce'!F33</f>
        <v>0</v>
      </c>
      <c r="BA95" s="85">
        <f>'SO-01 - Stavební práce'!F34</f>
        <v>0</v>
      </c>
      <c r="BB95" s="85">
        <f>'SO-01 - Stavební práce'!F35</f>
        <v>0</v>
      </c>
      <c r="BC95" s="85">
        <f>'SO-01 - Stavební práce'!F36</f>
        <v>0</v>
      </c>
      <c r="BD95" s="87">
        <f>'SO-01 - Stavební práce'!F37</f>
        <v>0</v>
      </c>
      <c r="BT95" s="88" t="s">
        <v>85</v>
      </c>
      <c r="BV95" s="88" t="s">
        <v>79</v>
      </c>
      <c r="BW95" s="88" t="s">
        <v>86</v>
      </c>
      <c r="BX95" s="88" t="s">
        <v>4</v>
      </c>
      <c r="CL95" s="88" t="s">
        <v>1</v>
      </c>
      <c r="CM95" s="88" t="s">
        <v>87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SO-01 - Stavební prác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40"/>
  <sheetViews>
    <sheetView showGridLines="0" workbookViewId="0" topLeftCell="A1">
      <selection activeCell="E4" sqref="E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448" t="s">
        <v>5</v>
      </c>
      <c r="M2" s="449"/>
      <c r="N2" s="449"/>
      <c r="O2" s="449"/>
      <c r="P2" s="449"/>
      <c r="Q2" s="449"/>
      <c r="R2" s="449"/>
      <c r="S2" s="449"/>
      <c r="T2" s="449"/>
      <c r="U2" s="449"/>
      <c r="V2" s="449"/>
      <c r="AT2" s="17" t="s">
        <v>86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87</v>
      </c>
    </row>
    <row r="4" spans="2:46" s="1" customFormat="1" ht="24.95" customHeight="1">
      <c r="B4" s="20"/>
      <c r="D4" s="21" t="s">
        <v>88</v>
      </c>
      <c r="L4" s="20"/>
      <c r="M4" s="89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488" t="str">
        <f>'Rekapitulace stavby'!K6</f>
        <v>Venkovní polytechnická učebna MŠ Korycanská</v>
      </c>
      <c r="F7" s="489"/>
      <c r="G7" s="489"/>
      <c r="H7" s="489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460" t="s">
        <v>90</v>
      </c>
      <c r="F9" s="487"/>
      <c r="G9" s="487"/>
      <c r="H9" s="487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27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27" t="s">
        <v>22</v>
      </c>
      <c r="J12" s="55" t="str">
        <f>'Rekapitulace stavby'!AN8</f>
        <v>19.1.2021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27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27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490" t="str">
        <f>'Rekapitulace stavby'!E14</f>
        <v>Vyplň údaj</v>
      </c>
      <c r="F18" s="479"/>
      <c r="G18" s="479"/>
      <c r="H18" s="479"/>
      <c r="I18" s="27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27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27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0"/>
      <c r="B27" s="91"/>
      <c r="C27" s="90"/>
      <c r="D27" s="90"/>
      <c r="E27" s="483" t="s">
        <v>1</v>
      </c>
      <c r="F27" s="483"/>
      <c r="G27" s="483"/>
      <c r="H27" s="483"/>
      <c r="I27" s="90"/>
      <c r="J27" s="90"/>
      <c r="K27" s="90"/>
      <c r="L27" s="92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3" t="s">
        <v>37</v>
      </c>
      <c r="E30" s="32"/>
      <c r="F30" s="32"/>
      <c r="G30" s="32"/>
      <c r="H30" s="32"/>
      <c r="I30" s="32"/>
      <c r="J30" s="71">
        <f>ROUND(J135,2)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39</v>
      </c>
      <c r="G32" s="32"/>
      <c r="H32" s="32"/>
      <c r="I32" s="36" t="s">
        <v>38</v>
      </c>
      <c r="J32" s="36" t="s">
        <v>40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4" t="s">
        <v>41</v>
      </c>
      <c r="E33" s="27" t="s">
        <v>42</v>
      </c>
      <c r="F33" s="95">
        <f>ROUND((ROUND((SUM(BE135:BE333)),2)+SUM(BE335:BE339)),2)</f>
        <v>0</v>
      </c>
      <c r="G33" s="32"/>
      <c r="H33" s="32"/>
      <c r="I33" s="96">
        <v>0.21</v>
      </c>
      <c r="J33" s="95">
        <f>ROUND((ROUND(((SUM(BE135:BE333))*I33),2)+(SUM(BE335:BE339)*I33)),2)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43</v>
      </c>
      <c r="F34" s="95">
        <f>ROUND((ROUND((SUM(BF135:BF333)),2)+SUM(BF335:BF339)),2)</f>
        <v>0</v>
      </c>
      <c r="G34" s="32"/>
      <c r="H34" s="32"/>
      <c r="I34" s="96">
        <v>0.15</v>
      </c>
      <c r="J34" s="95">
        <f>ROUND((ROUND(((SUM(BF135:BF333))*I34),2)+(SUM(BF335:BF339)*I34)),2)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44</v>
      </c>
      <c r="F35" s="95">
        <f>ROUND((ROUND((SUM(BG135:BG333)),2)+SUM(BG335:BG339)),2)</f>
        <v>0</v>
      </c>
      <c r="G35" s="32"/>
      <c r="H35" s="32"/>
      <c r="I35" s="96">
        <v>0.21</v>
      </c>
      <c r="J35" s="95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45</v>
      </c>
      <c r="F36" s="95">
        <f>ROUND((ROUND((SUM(BH135:BH333)),2)+SUM(BH335:BH339)),2)</f>
        <v>0</v>
      </c>
      <c r="G36" s="32"/>
      <c r="H36" s="32"/>
      <c r="I36" s="96">
        <v>0.15</v>
      </c>
      <c r="J36" s="95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46</v>
      </c>
      <c r="F37" s="95">
        <f>ROUND((ROUND((SUM(BI135:BI333)),2)+SUM(BI335:BI339)),2)</f>
        <v>0</v>
      </c>
      <c r="G37" s="32"/>
      <c r="H37" s="32"/>
      <c r="I37" s="96">
        <v>0</v>
      </c>
      <c r="J37" s="95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7"/>
      <c r="D39" s="98" t="s">
        <v>47</v>
      </c>
      <c r="E39" s="60"/>
      <c r="F39" s="60"/>
      <c r="G39" s="99" t="s">
        <v>48</v>
      </c>
      <c r="H39" s="100" t="s">
        <v>49</v>
      </c>
      <c r="I39" s="60"/>
      <c r="J39" s="101">
        <f>SUM(J30:J37)</f>
        <v>0</v>
      </c>
      <c r="K39" s="102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50</v>
      </c>
      <c r="E50" s="44"/>
      <c r="F50" s="44"/>
      <c r="G50" s="43" t="s">
        <v>51</v>
      </c>
      <c r="H50" s="44"/>
      <c r="I50" s="44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52</v>
      </c>
      <c r="E61" s="35"/>
      <c r="F61" s="103" t="s">
        <v>53</v>
      </c>
      <c r="G61" s="45" t="s">
        <v>52</v>
      </c>
      <c r="H61" s="35"/>
      <c r="I61" s="35"/>
      <c r="J61" s="104" t="s">
        <v>53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54</v>
      </c>
      <c r="E65" s="46"/>
      <c r="F65" s="46"/>
      <c r="G65" s="43" t="s">
        <v>55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52</v>
      </c>
      <c r="E76" s="35"/>
      <c r="F76" s="103" t="s">
        <v>53</v>
      </c>
      <c r="G76" s="45" t="s">
        <v>52</v>
      </c>
      <c r="H76" s="35"/>
      <c r="I76" s="35"/>
      <c r="J76" s="104" t="s">
        <v>53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488" t="str">
        <f>E7</f>
        <v>Venkovní polytechnická učebna MŠ Korycanská</v>
      </c>
      <c r="F85" s="489"/>
      <c r="G85" s="489"/>
      <c r="H85" s="489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460" t="str">
        <f>E9</f>
        <v>SO-01 - Stavební práce</v>
      </c>
      <c r="F87" s="487"/>
      <c r="G87" s="487"/>
      <c r="H87" s="487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27" t="s">
        <v>22</v>
      </c>
      <c r="J89" s="55" t="str">
        <f>IF(J12="","",J12)</f>
        <v>19.1.2021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27" t="s">
        <v>29</v>
      </c>
      <c r="J91" s="30" t="str">
        <f>E21</f>
        <v>ABCD studio s.r.o.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27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5" t="s">
        <v>92</v>
      </c>
      <c r="D94" s="97"/>
      <c r="E94" s="97"/>
      <c r="F94" s="97"/>
      <c r="G94" s="97"/>
      <c r="H94" s="97"/>
      <c r="I94" s="97"/>
      <c r="J94" s="106" t="s">
        <v>93</v>
      </c>
      <c r="K94" s="97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07" t="s">
        <v>94</v>
      </c>
      <c r="D96" s="32"/>
      <c r="E96" s="32"/>
      <c r="F96" s="32"/>
      <c r="G96" s="32"/>
      <c r="H96" s="32"/>
      <c r="I96" s="32"/>
      <c r="J96" s="71">
        <f>J135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08"/>
      <c r="D97" s="109" t="s">
        <v>96</v>
      </c>
      <c r="E97" s="110"/>
      <c r="F97" s="110"/>
      <c r="G97" s="110"/>
      <c r="H97" s="110"/>
      <c r="I97" s="110"/>
      <c r="J97" s="111">
        <f>J136</f>
        <v>0</v>
      </c>
      <c r="L97" s="108"/>
    </row>
    <row r="98" spans="2:12" s="10" customFormat="1" ht="19.9" customHeight="1">
      <c r="B98" s="112"/>
      <c r="D98" s="113" t="s">
        <v>97</v>
      </c>
      <c r="E98" s="114"/>
      <c r="F98" s="114"/>
      <c r="G98" s="114"/>
      <c r="H98" s="114"/>
      <c r="I98" s="114"/>
      <c r="J98" s="115">
        <f>J137</f>
        <v>0</v>
      </c>
      <c r="L98" s="112"/>
    </row>
    <row r="99" spans="2:12" s="10" customFormat="1" ht="19.9" customHeight="1">
      <c r="B99" s="112"/>
      <c r="D99" s="113" t="s">
        <v>98</v>
      </c>
      <c r="E99" s="114"/>
      <c r="F99" s="114"/>
      <c r="G99" s="114"/>
      <c r="H99" s="114"/>
      <c r="I99" s="114"/>
      <c r="J99" s="115">
        <f>J142</f>
        <v>0</v>
      </c>
      <c r="L99" s="112"/>
    </row>
    <row r="100" spans="2:12" s="10" customFormat="1" ht="19.9" customHeight="1">
      <c r="B100" s="112"/>
      <c r="D100" s="113" t="s">
        <v>99</v>
      </c>
      <c r="E100" s="114"/>
      <c r="F100" s="114"/>
      <c r="G100" s="114"/>
      <c r="H100" s="114"/>
      <c r="I100" s="114"/>
      <c r="J100" s="115">
        <f>J180</f>
        <v>0</v>
      </c>
      <c r="L100" s="112"/>
    </row>
    <row r="101" spans="2:12" s="10" customFormat="1" ht="19.9" customHeight="1">
      <c r="B101" s="112"/>
      <c r="D101" s="113" t="s">
        <v>100</v>
      </c>
      <c r="E101" s="114"/>
      <c r="F101" s="114"/>
      <c r="G101" s="114"/>
      <c r="H101" s="114"/>
      <c r="I101" s="114"/>
      <c r="J101" s="115">
        <f>J198</f>
        <v>0</v>
      </c>
      <c r="L101" s="112"/>
    </row>
    <row r="102" spans="2:12" s="10" customFormat="1" ht="19.9" customHeight="1">
      <c r="B102" s="112"/>
      <c r="D102" s="113" t="s">
        <v>101</v>
      </c>
      <c r="E102" s="114"/>
      <c r="F102" s="114"/>
      <c r="G102" s="114"/>
      <c r="H102" s="114"/>
      <c r="I102" s="114"/>
      <c r="J102" s="115">
        <f>J203</f>
        <v>0</v>
      </c>
      <c r="L102" s="112"/>
    </row>
    <row r="103" spans="2:12" s="10" customFormat="1" ht="19.9" customHeight="1">
      <c r="B103" s="112"/>
      <c r="D103" s="113" t="s">
        <v>102</v>
      </c>
      <c r="E103" s="114"/>
      <c r="F103" s="114"/>
      <c r="G103" s="114"/>
      <c r="H103" s="114"/>
      <c r="I103" s="114"/>
      <c r="J103" s="115">
        <f>J207</f>
        <v>0</v>
      </c>
      <c r="L103" s="112"/>
    </row>
    <row r="104" spans="2:12" s="10" customFormat="1" ht="19.9" customHeight="1">
      <c r="B104" s="112"/>
      <c r="D104" s="113" t="s">
        <v>103</v>
      </c>
      <c r="E104" s="114"/>
      <c r="F104" s="114"/>
      <c r="G104" s="114"/>
      <c r="H104" s="114"/>
      <c r="I104" s="114"/>
      <c r="J104" s="115">
        <f>J210</f>
        <v>0</v>
      </c>
      <c r="L104" s="112"/>
    </row>
    <row r="105" spans="2:12" s="10" customFormat="1" ht="19.9" customHeight="1">
      <c r="B105" s="112"/>
      <c r="D105" s="113" t="s">
        <v>104</v>
      </c>
      <c r="E105" s="114"/>
      <c r="F105" s="114"/>
      <c r="G105" s="114"/>
      <c r="H105" s="114"/>
      <c r="I105" s="114"/>
      <c r="J105" s="115">
        <f>J221</f>
        <v>0</v>
      </c>
      <c r="L105" s="112"/>
    </row>
    <row r="106" spans="2:12" s="10" customFormat="1" ht="19.9" customHeight="1">
      <c r="B106" s="112"/>
      <c r="D106" s="113" t="s">
        <v>105</v>
      </c>
      <c r="E106" s="114"/>
      <c r="F106" s="114"/>
      <c r="G106" s="114"/>
      <c r="H106" s="114"/>
      <c r="I106" s="114"/>
      <c r="J106" s="115">
        <f>J229</f>
        <v>0</v>
      </c>
      <c r="L106" s="112"/>
    </row>
    <row r="107" spans="2:12" s="9" customFormat="1" ht="24.95" customHeight="1">
      <c r="B107" s="108"/>
      <c r="D107" s="109" t="s">
        <v>106</v>
      </c>
      <c r="E107" s="110"/>
      <c r="F107" s="110"/>
      <c r="G107" s="110"/>
      <c r="H107" s="110"/>
      <c r="I107" s="110"/>
      <c r="J107" s="111">
        <f>J231</f>
        <v>0</v>
      </c>
      <c r="L107" s="108"/>
    </row>
    <row r="108" spans="2:12" s="10" customFormat="1" ht="19.9" customHeight="1">
      <c r="B108" s="112"/>
      <c r="D108" s="113" t="s">
        <v>107</v>
      </c>
      <c r="E108" s="114"/>
      <c r="F108" s="114"/>
      <c r="G108" s="114"/>
      <c r="H108" s="114"/>
      <c r="I108" s="114"/>
      <c r="J108" s="115">
        <f>J232</f>
        <v>0</v>
      </c>
      <c r="L108" s="112"/>
    </row>
    <row r="109" spans="2:12" s="10" customFormat="1" ht="19.9" customHeight="1">
      <c r="B109" s="112"/>
      <c r="D109" s="113" t="s">
        <v>108</v>
      </c>
      <c r="E109" s="114"/>
      <c r="F109" s="114"/>
      <c r="G109" s="114"/>
      <c r="H109" s="114"/>
      <c r="I109" s="114"/>
      <c r="J109" s="115">
        <f>J236</f>
        <v>0</v>
      </c>
      <c r="L109" s="112"/>
    </row>
    <row r="110" spans="2:12" s="10" customFormat="1" ht="19.9" customHeight="1">
      <c r="B110" s="112"/>
      <c r="D110" s="113" t="s">
        <v>109</v>
      </c>
      <c r="E110" s="114"/>
      <c r="F110" s="114"/>
      <c r="G110" s="114"/>
      <c r="H110" s="114"/>
      <c r="I110" s="114"/>
      <c r="J110" s="115">
        <f>J298</f>
        <v>0</v>
      </c>
      <c r="L110" s="112"/>
    </row>
    <row r="111" spans="2:12" s="10" customFormat="1" ht="19.9" customHeight="1">
      <c r="B111" s="112"/>
      <c r="D111" s="113" t="s">
        <v>110</v>
      </c>
      <c r="E111" s="114"/>
      <c r="F111" s="114"/>
      <c r="G111" s="114"/>
      <c r="H111" s="114"/>
      <c r="I111" s="114"/>
      <c r="J111" s="115">
        <f>J309</f>
        <v>0</v>
      </c>
      <c r="L111" s="112"/>
    </row>
    <row r="112" spans="2:12" s="9" customFormat="1" ht="24.95" customHeight="1">
      <c r="B112" s="108"/>
      <c r="D112" s="109" t="s">
        <v>111</v>
      </c>
      <c r="E112" s="110"/>
      <c r="F112" s="110"/>
      <c r="G112" s="110"/>
      <c r="H112" s="110"/>
      <c r="I112" s="110"/>
      <c r="J112" s="111">
        <f>J325</f>
        <v>0</v>
      </c>
      <c r="L112" s="108"/>
    </row>
    <row r="113" spans="2:12" s="10" customFormat="1" ht="19.9" customHeight="1">
      <c r="B113" s="112"/>
      <c r="D113" s="113" t="s">
        <v>112</v>
      </c>
      <c r="E113" s="114"/>
      <c r="F113" s="114"/>
      <c r="G113" s="114"/>
      <c r="H113" s="114"/>
      <c r="I113" s="114"/>
      <c r="J113" s="115">
        <f>J326</f>
        <v>0</v>
      </c>
      <c r="L113" s="112"/>
    </row>
    <row r="114" spans="2:12" s="9" customFormat="1" ht="24.95" customHeight="1">
      <c r="B114" s="108"/>
      <c r="D114" s="109" t="s">
        <v>113</v>
      </c>
      <c r="E114" s="110"/>
      <c r="F114" s="110"/>
      <c r="G114" s="110"/>
      <c r="H114" s="110"/>
      <c r="I114" s="110"/>
      <c r="J114" s="111">
        <f>J328</f>
        <v>0</v>
      </c>
      <c r="L114" s="108"/>
    </row>
    <row r="115" spans="2:12" s="9" customFormat="1" ht="21.75" customHeight="1">
      <c r="B115" s="108"/>
      <c r="D115" s="116" t="s">
        <v>114</v>
      </c>
      <c r="J115" s="117">
        <f>J334</f>
        <v>0</v>
      </c>
      <c r="L115" s="108"/>
    </row>
    <row r="116" spans="1:31" s="2" customFormat="1" ht="21.75" customHeight="1">
      <c r="A116" s="32"/>
      <c r="B116" s="33"/>
      <c r="C116" s="32"/>
      <c r="D116" s="32"/>
      <c r="E116" s="32"/>
      <c r="F116" s="32"/>
      <c r="G116" s="32"/>
      <c r="H116" s="32"/>
      <c r="I116" s="32"/>
      <c r="J116" s="32"/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115</v>
      </c>
      <c r="D122" s="32"/>
      <c r="E122" s="32"/>
      <c r="F122" s="32"/>
      <c r="G122" s="32"/>
      <c r="H122" s="32"/>
      <c r="I122" s="32"/>
      <c r="J122" s="32"/>
      <c r="K122" s="32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2"/>
      <c r="D123" s="32"/>
      <c r="E123" s="32"/>
      <c r="F123" s="32"/>
      <c r="G123" s="32"/>
      <c r="H123" s="32"/>
      <c r="I123" s="3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2"/>
      <c r="E124" s="32"/>
      <c r="F124" s="32"/>
      <c r="G124" s="32"/>
      <c r="H124" s="32"/>
      <c r="I124" s="32"/>
      <c r="J124" s="32"/>
      <c r="K124" s="32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2"/>
      <c r="D125" s="32"/>
      <c r="E125" s="488" t="str">
        <f>E7</f>
        <v>Venkovní polytechnická učebna MŠ Korycanská</v>
      </c>
      <c r="F125" s="489"/>
      <c r="G125" s="489"/>
      <c r="H125" s="489"/>
      <c r="I125" s="32"/>
      <c r="J125" s="32"/>
      <c r="K125" s="32"/>
      <c r="L125" s="4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89</v>
      </c>
      <c r="D126" s="32"/>
      <c r="E126" s="32"/>
      <c r="F126" s="32"/>
      <c r="G126" s="32"/>
      <c r="H126" s="32"/>
      <c r="I126" s="32"/>
      <c r="J126" s="32"/>
      <c r="K126" s="32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2"/>
      <c r="D127" s="32"/>
      <c r="E127" s="460" t="str">
        <f>E9</f>
        <v>SO-01 - Stavební práce</v>
      </c>
      <c r="F127" s="487"/>
      <c r="G127" s="487"/>
      <c r="H127" s="487"/>
      <c r="I127" s="3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3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20</v>
      </c>
      <c r="D129" s="32"/>
      <c r="E129" s="32"/>
      <c r="F129" s="25" t="str">
        <f>F12</f>
        <v xml:space="preserve"> </v>
      </c>
      <c r="G129" s="32"/>
      <c r="H129" s="32"/>
      <c r="I129" s="27" t="s">
        <v>22</v>
      </c>
      <c r="J129" s="55" t="str">
        <f>IF(J12="","",J12)</f>
        <v>19.1.2021</v>
      </c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3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24</v>
      </c>
      <c r="D131" s="32"/>
      <c r="E131" s="32"/>
      <c r="F131" s="25" t="str">
        <f>E15</f>
        <v xml:space="preserve"> </v>
      </c>
      <c r="G131" s="32"/>
      <c r="H131" s="32"/>
      <c r="I131" s="27" t="s">
        <v>29</v>
      </c>
      <c r="J131" s="30" t="str">
        <f>E21</f>
        <v>ABCD studio s.r.o.</v>
      </c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7" t="s">
        <v>27</v>
      </c>
      <c r="D132" s="32"/>
      <c r="E132" s="32"/>
      <c r="F132" s="25" t="str">
        <f>IF(E18="","",E18)</f>
        <v>Vyplň údaj</v>
      </c>
      <c r="G132" s="32"/>
      <c r="H132" s="32"/>
      <c r="I132" s="27" t="s">
        <v>34</v>
      </c>
      <c r="J132" s="30" t="str">
        <f>E24</f>
        <v xml:space="preserve"> </v>
      </c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2"/>
      <c r="D133" s="32"/>
      <c r="E133" s="32"/>
      <c r="F133" s="32"/>
      <c r="G133" s="32"/>
      <c r="H133" s="32"/>
      <c r="I133" s="3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18"/>
      <c r="B134" s="119"/>
      <c r="C134" s="120" t="s">
        <v>116</v>
      </c>
      <c r="D134" s="121" t="s">
        <v>62</v>
      </c>
      <c r="E134" s="121" t="s">
        <v>58</v>
      </c>
      <c r="F134" s="121" t="s">
        <v>59</v>
      </c>
      <c r="G134" s="121" t="s">
        <v>117</v>
      </c>
      <c r="H134" s="121" t="s">
        <v>118</v>
      </c>
      <c r="I134" s="121" t="s">
        <v>119</v>
      </c>
      <c r="J134" s="122" t="s">
        <v>93</v>
      </c>
      <c r="K134" s="123" t="s">
        <v>120</v>
      </c>
      <c r="L134" s="124"/>
      <c r="M134" s="62" t="s">
        <v>1</v>
      </c>
      <c r="N134" s="63" t="s">
        <v>41</v>
      </c>
      <c r="O134" s="63" t="s">
        <v>121</v>
      </c>
      <c r="P134" s="63" t="s">
        <v>122</v>
      </c>
      <c r="Q134" s="63" t="s">
        <v>123</v>
      </c>
      <c r="R134" s="63" t="s">
        <v>124</v>
      </c>
      <c r="S134" s="63" t="s">
        <v>125</v>
      </c>
      <c r="T134" s="64" t="s">
        <v>126</v>
      </c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</row>
    <row r="135" spans="1:63" s="2" customFormat="1" ht="22.9" customHeight="1">
      <c r="A135" s="32"/>
      <c r="B135" s="33"/>
      <c r="C135" s="69" t="s">
        <v>127</v>
      </c>
      <c r="D135" s="32"/>
      <c r="E135" s="32"/>
      <c r="F135" s="32"/>
      <c r="G135" s="32"/>
      <c r="H135" s="32"/>
      <c r="I135" s="32"/>
      <c r="J135" s="125">
        <f>BK135</f>
        <v>0</v>
      </c>
      <c r="K135" s="32"/>
      <c r="L135" s="33"/>
      <c r="M135" s="65"/>
      <c r="N135" s="56"/>
      <c r="O135" s="66"/>
      <c r="P135" s="126">
        <f>P136+P231+P325+P328+P334</f>
        <v>0</v>
      </c>
      <c r="Q135" s="66"/>
      <c r="R135" s="126">
        <f>R136+R231+R325+R328+R334</f>
        <v>40.167678550000005</v>
      </c>
      <c r="S135" s="66"/>
      <c r="T135" s="127">
        <f>T136+T231+T325+T328+T334</f>
        <v>4.275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76</v>
      </c>
      <c r="AU135" s="17" t="s">
        <v>95</v>
      </c>
      <c r="BK135" s="128">
        <f>BK136+BK231+BK325+BK328+BK334</f>
        <v>0</v>
      </c>
    </row>
    <row r="136" spans="2:63" s="12" customFormat="1" ht="25.9" customHeight="1">
      <c r="B136" s="129"/>
      <c r="D136" s="130" t="s">
        <v>76</v>
      </c>
      <c r="E136" s="131" t="s">
        <v>128</v>
      </c>
      <c r="F136" s="131" t="s">
        <v>129</v>
      </c>
      <c r="I136" s="132"/>
      <c r="J136" s="117">
        <f>BK136</f>
        <v>0</v>
      </c>
      <c r="L136" s="129"/>
      <c r="M136" s="133"/>
      <c r="N136" s="134"/>
      <c r="O136" s="134"/>
      <c r="P136" s="135">
        <f>P137+P142+P180+P198+P203+P207+P210+P221+P229</f>
        <v>0</v>
      </c>
      <c r="Q136" s="134"/>
      <c r="R136" s="135">
        <f>R137+R142+R180+R198+R203+R207+R210+R221+R229</f>
        <v>35.08656598</v>
      </c>
      <c r="S136" s="134"/>
      <c r="T136" s="136">
        <f>T137+T142+T180+T198+T203+T207+T210+T221+T229</f>
        <v>4.275</v>
      </c>
      <c r="AR136" s="130" t="s">
        <v>85</v>
      </c>
      <c r="AT136" s="137" t="s">
        <v>76</v>
      </c>
      <c r="AU136" s="137" t="s">
        <v>77</v>
      </c>
      <c r="AY136" s="130" t="s">
        <v>130</v>
      </c>
      <c r="BK136" s="138">
        <f>BK137+BK142+BK180+BK198+BK203+BK207+BK210+BK221+BK229</f>
        <v>0</v>
      </c>
    </row>
    <row r="137" spans="2:63" s="12" customFormat="1" ht="22.9" customHeight="1">
      <c r="B137" s="129"/>
      <c r="D137" s="130" t="s">
        <v>76</v>
      </c>
      <c r="E137" s="139" t="s">
        <v>131</v>
      </c>
      <c r="F137" s="139" t="s">
        <v>132</v>
      </c>
      <c r="I137" s="132"/>
      <c r="J137" s="140">
        <f>BK137</f>
        <v>0</v>
      </c>
      <c r="L137" s="129"/>
      <c r="M137" s="133"/>
      <c r="N137" s="134"/>
      <c r="O137" s="134"/>
      <c r="P137" s="135">
        <f>SUM(P138:P141)</f>
        <v>0</v>
      </c>
      <c r="Q137" s="134"/>
      <c r="R137" s="135">
        <f>SUM(R138:R141)</f>
        <v>0</v>
      </c>
      <c r="S137" s="134"/>
      <c r="T137" s="136">
        <f>SUM(T138:T141)</f>
        <v>0</v>
      </c>
      <c r="AR137" s="130" t="s">
        <v>85</v>
      </c>
      <c r="AT137" s="137" t="s">
        <v>76</v>
      </c>
      <c r="AU137" s="137" t="s">
        <v>85</v>
      </c>
      <c r="AY137" s="130" t="s">
        <v>130</v>
      </c>
      <c r="BK137" s="138">
        <f>SUM(BK138:BK141)</f>
        <v>0</v>
      </c>
    </row>
    <row r="138" spans="1:65" s="2" customFormat="1" ht="16.5" customHeight="1">
      <c r="A138" s="32"/>
      <c r="B138" s="141"/>
      <c r="C138" s="142" t="s">
        <v>85</v>
      </c>
      <c r="D138" s="142" t="s">
        <v>133</v>
      </c>
      <c r="E138" s="143" t="s">
        <v>134</v>
      </c>
      <c r="F138" s="144" t="s">
        <v>135</v>
      </c>
      <c r="G138" s="145" t="s">
        <v>136</v>
      </c>
      <c r="H138" s="146">
        <v>1</v>
      </c>
      <c r="I138" s="147"/>
      <c r="J138" s="148">
        <f>ROUND(I138*H138,2)</f>
        <v>0</v>
      </c>
      <c r="K138" s="149"/>
      <c r="L138" s="33"/>
      <c r="M138" s="150" t="s">
        <v>1</v>
      </c>
      <c r="N138" s="151" t="s">
        <v>42</v>
      </c>
      <c r="O138" s="58"/>
      <c r="P138" s="152">
        <f>O138*H138</f>
        <v>0</v>
      </c>
      <c r="Q138" s="152">
        <v>0</v>
      </c>
      <c r="R138" s="152">
        <f>Q138*H138</f>
        <v>0</v>
      </c>
      <c r="S138" s="152">
        <v>0</v>
      </c>
      <c r="T138" s="153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4" t="s">
        <v>137</v>
      </c>
      <c r="AT138" s="154" t="s">
        <v>133</v>
      </c>
      <c r="AU138" s="154" t="s">
        <v>87</v>
      </c>
      <c r="AY138" s="17" t="s">
        <v>130</v>
      </c>
      <c r="BE138" s="155">
        <f>IF(N138="základní",J138,0)</f>
        <v>0</v>
      </c>
      <c r="BF138" s="155">
        <f>IF(N138="snížená",J138,0)</f>
        <v>0</v>
      </c>
      <c r="BG138" s="155">
        <f>IF(N138="zákl. přenesená",J138,0)</f>
        <v>0</v>
      </c>
      <c r="BH138" s="155">
        <f>IF(N138="sníž. přenesená",J138,0)</f>
        <v>0</v>
      </c>
      <c r="BI138" s="155">
        <f>IF(N138="nulová",J138,0)</f>
        <v>0</v>
      </c>
      <c r="BJ138" s="17" t="s">
        <v>85</v>
      </c>
      <c r="BK138" s="155">
        <f>ROUND(I138*H138,2)</f>
        <v>0</v>
      </c>
      <c r="BL138" s="17" t="s">
        <v>137</v>
      </c>
      <c r="BM138" s="154" t="s">
        <v>138</v>
      </c>
    </row>
    <row r="139" spans="1:65" s="2" customFormat="1" ht="24.2" customHeight="1">
      <c r="A139" s="32"/>
      <c r="B139" s="141"/>
      <c r="C139" s="142" t="s">
        <v>87</v>
      </c>
      <c r="D139" s="142" t="s">
        <v>133</v>
      </c>
      <c r="E139" s="143" t="s">
        <v>139</v>
      </c>
      <c r="F139" s="144" t="s">
        <v>140</v>
      </c>
      <c r="G139" s="145" t="s">
        <v>136</v>
      </c>
      <c r="H139" s="146">
        <v>1</v>
      </c>
      <c r="I139" s="147"/>
      <c r="J139" s="148">
        <f>ROUND(I139*H139,2)</f>
        <v>0</v>
      </c>
      <c r="K139" s="149"/>
      <c r="L139" s="33"/>
      <c r="M139" s="150" t="s">
        <v>1</v>
      </c>
      <c r="N139" s="151" t="s">
        <v>42</v>
      </c>
      <c r="O139" s="58"/>
      <c r="P139" s="152">
        <f>O139*H139</f>
        <v>0</v>
      </c>
      <c r="Q139" s="152">
        <v>0</v>
      </c>
      <c r="R139" s="152">
        <f>Q139*H139</f>
        <v>0</v>
      </c>
      <c r="S139" s="152">
        <v>0</v>
      </c>
      <c r="T139" s="153">
        <f>S139*H139</f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54" t="s">
        <v>137</v>
      </c>
      <c r="AT139" s="154" t="s">
        <v>133</v>
      </c>
      <c r="AU139" s="154" t="s">
        <v>87</v>
      </c>
      <c r="AY139" s="17" t="s">
        <v>130</v>
      </c>
      <c r="BE139" s="155">
        <f>IF(N139="základní",J139,0)</f>
        <v>0</v>
      </c>
      <c r="BF139" s="155">
        <f>IF(N139="snížená",J139,0)</f>
        <v>0</v>
      </c>
      <c r="BG139" s="155">
        <f>IF(N139="zákl. přenesená",J139,0)</f>
        <v>0</v>
      </c>
      <c r="BH139" s="155">
        <f>IF(N139="sníž. přenesená",J139,0)</f>
        <v>0</v>
      </c>
      <c r="BI139" s="155">
        <f>IF(N139="nulová",J139,0)</f>
        <v>0</v>
      </c>
      <c r="BJ139" s="17" t="s">
        <v>85</v>
      </c>
      <c r="BK139" s="155">
        <f>ROUND(I139*H139,2)</f>
        <v>0</v>
      </c>
      <c r="BL139" s="17" t="s">
        <v>137</v>
      </c>
      <c r="BM139" s="154" t="s">
        <v>141</v>
      </c>
    </row>
    <row r="140" spans="1:65" s="2" customFormat="1" ht="33" customHeight="1">
      <c r="A140" s="32"/>
      <c r="B140" s="141"/>
      <c r="C140" s="142" t="s">
        <v>142</v>
      </c>
      <c r="D140" s="142" t="s">
        <v>133</v>
      </c>
      <c r="E140" s="143" t="s">
        <v>143</v>
      </c>
      <c r="F140" s="144" t="s">
        <v>144</v>
      </c>
      <c r="G140" s="145" t="s">
        <v>136</v>
      </c>
      <c r="H140" s="146">
        <v>1</v>
      </c>
      <c r="I140" s="147"/>
      <c r="J140" s="148">
        <f>ROUND(I140*H140,2)</f>
        <v>0</v>
      </c>
      <c r="K140" s="149"/>
      <c r="L140" s="33"/>
      <c r="M140" s="150" t="s">
        <v>1</v>
      </c>
      <c r="N140" s="151" t="s">
        <v>42</v>
      </c>
      <c r="O140" s="58"/>
      <c r="P140" s="152">
        <f>O140*H140</f>
        <v>0</v>
      </c>
      <c r="Q140" s="152">
        <v>0</v>
      </c>
      <c r="R140" s="152">
        <f>Q140*H140</f>
        <v>0</v>
      </c>
      <c r="S140" s="152">
        <v>0</v>
      </c>
      <c r="T140" s="153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4" t="s">
        <v>137</v>
      </c>
      <c r="AT140" s="154" t="s">
        <v>133</v>
      </c>
      <c r="AU140" s="154" t="s">
        <v>87</v>
      </c>
      <c r="AY140" s="17" t="s">
        <v>130</v>
      </c>
      <c r="BE140" s="155">
        <f>IF(N140="základní",J140,0)</f>
        <v>0</v>
      </c>
      <c r="BF140" s="155">
        <f>IF(N140="snížená",J140,0)</f>
        <v>0</v>
      </c>
      <c r="BG140" s="155">
        <f>IF(N140="zákl. přenesená",J140,0)</f>
        <v>0</v>
      </c>
      <c r="BH140" s="155">
        <f>IF(N140="sníž. přenesená",J140,0)</f>
        <v>0</v>
      </c>
      <c r="BI140" s="155">
        <f>IF(N140="nulová",J140,0)</f>
        <v>0</v>
      </c>
      <c r="BJ140" s="17" t="s">
        <v>85</v>
      </c>
      <c r="BK140" s="155">
        <f>ROUND(I140*H140,2)</f>
        <v>0</v>
      </c>
      <c r="BL140" s="17" t="s">
        <v>137</v>
      </c>
      <c r="BM140" s="154" t="s">
        <v>145</v>
      </c>
    </row>
    <row r="141" spans="1:65" s="2" customFormat="1" ht="24.2" customHeight="1">
      <c r="A141" s="32"/>
      <c r="B141" s="141"/>
      <c r="C141" s="142" t="s">
        <v>146</v>
      </c>
      <c r="D141" s="142" t="s">
        <v>133</v>
      </c>
      <c r="E141" s="143" t="s">
        <v>147</v>
      </c>
      <c r="F141" s="144" t="s">
        <v>148</v>
      </c>
      <c r="G141" s="145" t="s">
        <v>136</v>
      </c>
      <c r="H141" s="146">
        <v>1</v>
      </c>
      <c r="I141" s="147"/>
      <c r="J141" s="148">
        <f>ROUND(I141*H141,2)</f>
        <v>0</v>
      </c>
      <c r="K141" s="149"/>
      <c r="L141" s="33"/>
      <c r="M141" s="150" t="s">
        <v>1</v>
      </c>
      <c r="N141" s="151" t="s">
        <v>42</v>
      </c>
      <c r="O141" s="58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54" t="s">
        <v>137</v>
      </c>
      <c r="AT141" s="154" t="s">
        <v>133</v>
      </c>
      <c r="AU141" s="154" t="s">
        <v>87</v>
      </c>
      <c r="AY141" s="17" t="s">
        <v>130</v>
      </c>
      <c r="BE141" s="155">
        <f>IF(N141="základní",J141,0)</f>
        <v>0</v>
      </c>
      <c r="BF141" s="155">
        <f>IF(N141="snížená",J141,0)</f>
        <v>0</v>
      </c>
      <c r="BG141" s="155">
        <f>IF(N141="zákl. přenesená",J141,0)</f>
        <v>0</v>
      </c>
      <c r="BH141" s="155">
        <f>IF(N141="sníž. přenesená",J141,0)</f>
        <v>0</v>
      </c>
      <c r="BI141" s="155">
        <f>IF(N141="nulová",J141,0)</f>
        <v>0</v>
      </c>
      <c r="BJ141" s="17" t="s">
        <v>85</v>
      </c>
      <c r="BK141" s="155">
        <f>ROUND(I141*H141,2)</f>
        <v>0</v>
      </c>
      <c r="BL141" s="17" t="s">
        <v>137</v>
      </c>
      <c r="BM141" s="154" t="s">
        <v>149</v>
      </c>
    </row>
    <row r="142" spans="2:63" s="12" customFormat="1" ht="22.9" customHeight="1">
      <c r="B142" s="129"/>
      <c r="D142" s="130" t="s">
        <v>76</v>
      </c>
      <c r="E142" s="139" t="s">
        <v>85</v>
      </c>
      <c r="F142" s="139" t="s">
        <v>150</v>
      </c>
      <c r="I142" s="132"/>
      <c r="J142" s="140">
        <f>BK142</f>
        <v>0</v>
      </c>
      <c r="L142" s="129"/>
      <c r="M142" s="133"/>
      <c r="N142" s="134"/>
      <c r="O142" s="134"/>
      <c r="P142" s="135">
        <f>SUM(P143:P179)</f>
        <v>0</v>
      </c>
      <c r="Q142" s="134"/>
      <c r="R142" s="135">
        <f>SUM(R143:R179)</f>
        <v>16.802400000000002</v>
      </c>
      <c r="S142" s="134"/>
      <c r="T142" s="136">
        <f>SUM(T143:T179)</f>
        <v>4.275</v>
      </c>
      <c r="AR142" s="130" t="s">
        <v>85</v>
      </c>
      <c r="AT142" s="137" t="s">
        <v>76</v>
      </c>
      <c r="AU142" s="137" t="s">
        <v>85</v>
      </c>
      <c r="AY142" s="130" t="s">
        <v>130</v>
      </c>
      <c r="BK142" s="138">
        <f>SUM(BK143:BK179)</f>
        <v>0</v>
      </c>
    </row>
    <row r="143" spans="1:65" s="2" customFormat="1" ht="24.2" customHeight="1">
      <c r="A143" s="32"/>
      <c r="B143" s="141"/>
      <c r="C143" s="142" t="s">
        <v>151</v>
      </c>
      <c r="D143" s="142" t="s">
        <v>133</v>
      </c>
      <c r="E143" s="143" t="s">
        <v>152</v>
      </c>
      <c r="F143" s="144" t="s">
        <v>153</v>
      </c>
      <c r="G143" s="145" t="s">
        <v>154</v>
      </c>
      <c r="H143" s="146">
        <v>12.5</v>
      </c>
      <c r="I143" s="147"/>
      <c r="J143" s="148">
        <f>ROUND(I143*H143,2)</f>
        <v>0</v>
      </c>
      <c r="K143" s="149"/>
      <c r="L143" s="33"/>
      <c r="M143" s="150" t="s">
        <v>1</v>
      </c>
      <c r="N143" s="151" t="s">
        <v>42</v>
      </c>
      <c r="O143" s="58"/>
      <c r="P143" s="152">
        <f>O143*H143</f>
        <v>0</v>
      </c>
      <c r="Q143" s="152">
        <v>0</v>
      </c>
      <c r="R143" s="152">
        <f>Q143*H143</f>
        <v>0</v>
      </c>
      <c r="S143" s="152">
        <v>0.26</v>
      </c>
      <c r="T143" s="153">
        <f>S143*H143</f>
        <v>3.25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54" t="s">
        <v>137</v>
      </c>
      <c r="AT143" s="154" t="s">
        <v>133</v>
      </c>
      <c r="AU143" s="154" t="s">
        <v>87</v>
      </c>
      <c r="AY143" s="17" t="s">
        <v>130</v>
      </c>
      <c r="BE143" s="155">
        <f>IF(N143="základní",J143,0)</f>
        <v>0</v>
      </c>
      <c r="BF143" s="155">
        <f>IF(N143="snížená",J143,0)</f>
        <v>0</v>
      </c>
      <c r="BG143" s="155">
        <f>IF(N143="zákl. přenesená",J143,0)</f>
        <v>0</v>
      </c>
      <c r="BH143" s="155">
        <f>IF(N143="sníž. přenesená",J143,0)</f>
        <v>0</v>
      </c>
      <c r="BI143" s="155">
        <f>IF(N143="nulová",J143,0)</f>
        <v>0</v>
      </c>
      <c r="BJ143" s="17" t="s">
        <v>85</v>
      </c>
      <c r="BK143" s="155">
        <f>ROUND(I143*H143,2)</f>
        <v>0</v>
      </c>
      <c r="BL143" s="17" t="s">
        <v>137</v>
      </c>
      <c r="BM143" s="154" t="s">
        <v>155</v>
      </c>
    </row>
    <row r="144" spans="2:51" s="13" customFormat="1" ht="12">
      <c r="B144" s="156"/>
      <c r="D144" s="157" t="s">
        <v>156</v>
      </c>
      <c r="E144" s="158" t="s">
        <v>1</v>
      </c>
      <c r="F144" s="159" t="s">
        <v>157</v>
      </c>
      <c r="H144" s="160">
        <v>12.5</v>
      </c>
      <c r="I144" s="161"/>
      <c r="L144" s="156"/>
      <c r="M144" s="162"/>
      <c r="N144" s="163"/>
      <c r="O144" s="163"/>
      <c r="P144" s="163"/>
      <c r="Q144" s="163"/>
      <c r="R144" s="163"/>
      <c r="S144" s="163"/>
      <c r="T144" s="164"/>
      <c r="AT144" s="158" t="s">
        <v>156</v>
      </c>
      <c r="AU144" s="158" t="s">
        <v>87</v>
      </c>
      <c r="AV144" s="13" t="s">
        <v>87</v>
      </c>
      <c r="AW144" s="13" t="s">
        <v>33</v>
      </c>
      <c r="AX144" s="13" t="s">
        <v>85</v>
      </c>
      <c r="AY144" s="158" t="s">
        <v>130</v>
      </c>
    </row>
    <row r="145" spans="1:65" s="2" customFormat="1" ht="16.5" customHeight="1">
      <c r="A145" s="32"/>
      <c r="B145" s="141"/>
      <c r="C145" s="142" t="s">
        <v>158</v>
      </c>
      <c r="D145" s="142" t="s">
        <v>133</v>
      </c>
      <c r="E145" s="143" t="s">
        <v>159</v>
      </c>
      <c r="F145" s="144" t="s">
        <v>160</v>
      </c>
      <c r="G145" s="145" t="s">
        <v>161</v>
      </c>
      <c r="H145" s="146">
        <v>5</v>
      </c>
      <c r="I145" s="147"/>
      <c r="J145" s="148">
        <f>ROUND(I145*H145,2)</f>
        <v>0</v>
      </c>
      <c r="K145" s="149"/>
      <c r="L145" s="33"/>
      <c r="M145" s="150" t="s">
        <v>1</v>
      </c>
      <c r="N145" s="151" t="s">
        <v>42</v>
      </c>
      <c r="O145" s="58"/>
      <c r="P145" s="152">
        <f>O145*H145</f>
        <v>0</v>
      </c>
      <c r="Q145" s="152">
        <v>0</v>
      </c>
      <c r="R145" s="152">
        <f>Q145*H145</f>
        <v>0</v>
      </c>
      <c r="S145" s="152">
        <v>0.205</v>
      </c>
      <c r="T145" s="153">
        <f>S145*H145</f>
        <v>1.025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54" t="s">
        <v>162</v>
      </c>
      <c r="AT145" s="154" t="s">
        <v>133</v>
      </c>
      <c r="AU145" s="154" t="s">
        <v>87</v>
      </c>
      <c r="AY145" s="17" t="s">
        <v>130</v>
      </c>
      <c r="BE145" s="155">
        <f>IF(N145="základní",J145,0)</f>
        <v>0</v>
      </c>
      <c r="BF145" s="155">
        <f>IF(N145="snížená",J145,0)</f>
        <v>0</v>
      </c>
      <c r="BG145" s="155">
        <f>IF(N145="zákl. přenesená",J145,0)</f>
        <v>0</v>
      </c>
      <c r="BH145" s="155">
        <f>IF(N145="sníž. přenesená",J145,0)</f>
        <v>0</v>
      </c>
      <c r="BI145" s="155">
        <f>IF(N145="nulová",J145,0)</f>
        <v>0</v>
      </c>
      <c r="BJ145" s="17" t="s">
        <v>85</v>
      </c>
      <c r="BK145" s="155">
        <f>ROUND(I145*H145,2)</f>
        <v>0</v>
      </c>
      <c r="BL145" s="17" t="s">
        <v>162</v>
      </c>
      <c r="BM145" s="154" t="s">
        <v>163</v>
      </c>
    </row>
    <row r="146" spans="2:51" s="13" customFormat="1" ht="12">
      <c r="B146" s="156"/>
      <c r="D146" s="157" t="s">
        <v>156</v>
      </c>
      <c r="E146" s="158" t="s">
        <v>1</v>
      </c>
      <c r="F146" s="159" t="s">
        <v>164</v>
      </c>
      <c r="H146" s="160">
        <v>5</v>
      </c>
      <c r="I146" s="161"/>
      <c r="L146" s="156"/>
      <c r="M146" s="162"/>
      <c r="N146" s="163"/>
      <c r="O146" s="163"/>
      <c r="P146" s="163"/>
      <c r="Q146" s="163"/>
      <c r="R146" s="163"/>
      <c r="S146" s="163"/>
      <c r="T146" s="164"/>
      <c r="AT146" s="158" t="s">
        <v>156</v>
      </c>
      <c r="AU146" s="158" t="s">
        <v>87</v>
      </c>
      <c r="AV146" s="13" t="s">
        <v>87</v>
      </c>
      <c r="AW146" s="13" t="s">
        <v>33</v>
      </c>
      <c r="AX146" s="13" t="s">
        <v>85</v>
      </c>
      <c r="AY146" s="158" t="s">
        <v>130</v>
      </c>
    </row>
    <row r="147" spans="1:65" s="2" customFormat="1" ht="16.5" customHeight="1">
      <c r="A147" s="32"/>
      <c r="B147" s="141"/>
      <c r="C147" s="142" t="s">
        <v>165</v>
      </c>
      <c r="D147" s="142" t="s">
        <v>133</v>
      </c>
      <c r="E147" s="143" t="s">
        <v>166</v>
      </c>
      <c r="F147" s="144" t="s">
        <v>167</v>
      </c>
      <c r="G147" s="145" t="s">
        <v>154</v>
      </c>
      <c r="H147" s="146">
        <v>35.325</v>
      </c>
      <c r="I147" s="147"/>
      <c r="J147" s="148">
        <f>ROUND(I147*H147,2)</f>
        <v>0</v>
      </c>
      <c r="K147" s="149"/>
      <c r="L147" s="33"/>
      <c r="M147" s="150" t="s">
        <v>1</v>
      </c>
      <c r="N147" s="151" t="s">
        <v>42</v>
      </c>
      <c r="O147" s="58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54" t="s">
        <v>137</v>
      </c>
      <c r="AT147" s="154" t="s">
        <v>133</v>
      </c>
      <c r="AU147" s="154" t="s">
        <v>87</v>
      </c>
      <c r="AY147" s="17" t="s">
        <v>130</v>
      </c>
      <c r="BE147" s="155">
        <f>IF(N147="základní",J147,0)</f>
        <v>0</v>
      </c>
      <c r="BF147" s="155">
        <f>IF(N147="snížená",J147,0)</f>
        <v>0</v>
      </c>
      <c r="BG147" s="155">
        <f>IF(N147="zákl. přenesená",J147,0)</f>
        <v>0</v>
      </c>
      <c r="BH147" s="155">
        <f>IF(N147="sníž. přenesená",J147,0)</f>
        <v>0</v>
      </c>
      <c r="BI147" s="155">
        <f>IF(N147="nulová",J147,0)</f>
        <v>0</v>
      </c>
      <c r="BJ147" s="17" t="s">
        <v>85</v>
      </c>
      <c r="BK147" s="155">
        <f>ROUND(I147*H147,2)</f>
        <v>0</v>
      </c>
      <c r="BL147" s="17" t="s">
        <v>137</v>
      </c>
      <c r="BM147" s="154" t="s">
        <v>168</v>
      </c>
    </row>
    <row r="148" spans="2:51" s="13" customFormat="1" ht="12">
      <c r="B148" s="156"/>
      <c r="D148" s="157" t="s">
        <v>156</v>
      </c>
      <c r="E148" s="158" t="s">
        <v>1</v>
      </c>
      <c r="F148" s="159" t="s">
        <v>169</v>
      </c>
      <c r="H148" s="160">
        <v>14.63</v>
      </c>
      <c r="I148" s="161"/>
      <c r="L148" s="156"/>
      <c r="M148" s="162"/>
      <c r="N148" s="163"/>
      <c r="O148" s="163"/>
      <c r="P148" s="163"/>
      <c r="Q148" s="163"/>
      <c r="R148" s="163"/>
      <c r="S148" s="163"/>
      <c r="T148" s="164"/>
      <c r="AT148" s="158" t="s">
        <v>156</v>
      </c>
      <c r="AU148" s="158" t="s">
        <v>87</v>
      </c>
      <c r="AV148" s="13" t="s">
        <v>87</v>
      </c>
      <c r="AW148" s="13" t="s">
        <v>33</v>
      </c>
      <c r="AX148" s="13" t="s">
        <v>77</v>
      </c>
      <c r="AY148" s="158" t="s">
        <v>130</v>
      </c>
    </row>
    <row r="149" spans="2:51" s="13" customFormat="1" ht="12">
      <c r="B149" s="156"/>
      <c r="D149" s="157" t="s">
        <v>156</v>
      </c>
      <c r="E149" s="158" t="s">
        <v>1</v>
      </c>
      <c r="F149" s="159" t="s">
        <v>170</v>
      </c>
      <c r="H149" s="160">
        <v>3.895</v>
      </c>
      <c r="I149" s="161"/>
      <c r="L149" s="156"/>
      <c r="M149" s="162"/>
      <c r="N149" s="163"/>
      <c r="O149" s="163"/>
      <c r="P149" s="163"/>
      <c r="Q149" s="163"/>
      <c r="R149" s="163"/>
      <c r="S149" s="163"/>
      <c r="T149" s="164"/>
      <c r="AT149" s="158" t="s">
        <v>156</v>
      </c>
      <c r="AU149" s="158" t="s">
        <v>87</v>
      </c>
      <c r="AV149" s="13" t="s">
        <v>87</v>
      </c>
      <c r="AW149" s="13" t="s">
        <v>33</v>
      </c>
      <c r="AX149" s="13" t="s">
        <v>77</v>
      </c>
      <c r="AY149" s="158" t="s">
        <v>130</v>
      </c>
    </row>
    <row r="150" spans="2:51" s="13" customFormat="1" ht="12">
      <c r="B150" s="156"/>
      <c r="D150" s="157" t="s">
        <v>156</v>
      </c>
      <c r="E150" s="158" t="s">
        <v>1</v>
      </c>
      <c r="F150" s="159" t="s">
        <v>171</v>
      </c>
      <c r="H150" s="160">
        <v>16.8</v>
      </c>
      <c r="I150" s="161"/>
      <c r="L150" s="156"/>
      <c r="M150" s="162"/>
      <c r="N150" s="163"/>
      <c r="O150" s="163"/>
      <c r="P150" s="163"/>
      <c r="Q150" s="163"/>
      <c r="R150" s="163"/>
      <c r="S150" s="163"/>
      <c r="T150" s="164"/>
      <c r="AT150" s="158" t="s">
        <v>156</v>
      </c>
      <c r="AU150" s="158" t="s">
        <v>87</v>
      </c>
      <c r="AV150" s="13" t="s">
        <v>87</v>
      </c>
      <c r="AW150" s="13" t="s">
        <v>33</v>
      </c>
      <c r="AX150" s="13" t="s">
        <v>77</v>
      </c>
      <c r="AY150" s="158" t="s">
        <v>130</v>
      </c>
    </row>
    <row r="151" spans="2:51" s="14" customFormat="1" ht="12">
      <c r="B151" s="165"/>
      <c r="D151" s="157" t="s">
        <v>156</v>
      </c>
      <c r="E151" s="166" t="s">
        <v>1</v>
      </c>
      <c r="F151" s="167" t="s">
        <v>172</v>
      </c>
      <c r="H151" s="168">
        <v>35.325</v>
      </c>
      <c r="I151" s="169"/>
      <c r="L151" s="165"/>
      <c r="M151" s="170"/>
      <c r="N151" s="171"/>
      <c r="O151" s="171"/>
      <c r="P151" s="171"/>
      <c r="Q151" s="171"/>
      <c r="R151" s="171"/>
      <c r="S151" s="171"/>
      <c r="T151" s="172"/>
      <c r="AT151" s="166" t="s">
        <v>156</v>
      </c>
      <c r="AU151" s="166" t="s">
        <v>87</v>
      </c>
      <c r="AV151" s="14" t="s">
        <v>137</v>
      </c>
      <c r="AW151" s="14" t="s">
        <v>33</v>
      </c>
      <c r="AX151" s="14" t="s">
        <v>85</v>
      </c>
      <c r="AY151" s="166" t="s">
        <v>130</v>
      </c>
    </row>
    <row r="152" spans="1:65" s="2" customFormat="1" ht="24.2" customHeight="1">
      <c r="A152" s="32"/>
      <c r="B152" s="141"/>
      <c r="C152" s="142" t="s">
        <v>173</v>
      </c>
      <c r="D152" s="142" t="s">
        <v>133</v>
      </c>
      <c r="E152" s="143" t="s">
        <v>174</v>
      </c>
      <c r="F152" s="144" t="s">
        <v>175</v>
      </c>
      <c r="G152" s="145" t="s">
        <v>176</v>
      </c>
      <c r="H152" s="146">
        <v>10.32</v>
      </c>
      <c r="I152" s="147"/>
      <c r="J152" s="148">
        <f>ROUND(I152*H152,2)</f>
        <v>0</v>
      </c>
      <c r="K152" s="149"/>
      <c r="L152" s="33"/>
      <c r="M152" s="150" t="s">
        <v>1</v>
      </c>
      <c r="N152" s="151" t="s">
        <v>42</v>
      </c>
      <c r="O152" s="58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54" t="s">
        <v>137</v>
      </c>
      <c r="AT152" s="154" t="s">
        <v>133</v>
      </c>
      <c r="AU152" s="154" t="s">
        <v>87</v>
      </c>
      <c r="AY152" s="17" t="s">
        <v>130</v>
      </c>
      <c r="BE152" s="155">
        <f>IF(N152="základní",J152,0)</f>
        <v>0</v>
      </c>
      <c r="BF152" s="155">
        <f>IF(N152="snížená",J152,0)</f>
        <v>0</v>
      </c>
      <c r="BG152" s="155">
        <f>IF(N152="zákl. přenesená",J152,0)</f>
        <v>0</v>
      </c>
      <c r="BH152" s="155">
        <f>IF(N152="sníž. přenesená",J152,0)</f>
        <v>0</v>
      </c>
      <c r="BI152" s="155">
        <f>IF(N152="nulová",J152,0)</f>
        <v>0</v>
      </c>
      <c r="BJ152" s="17" t="s">
        <v>85</v>
      </c>
      <c r="BK152" s="155">
        <f>ROUND(I152*H152,2)</f>
        <v>0</v>
      </c>
      <c r="BL152" s="17" t="s">
        <v>137</v>
      </c>
      <c r="BM152" s="154" t="s">
        <v>177</v>
      </c>
    </row>
    <row r="153" spans="2:51" s="13" customFormat="1" ht="12">
      <c r="B153" s="156"/>
      <c r="D153" s="157" t="s">
        <v>156</v>
      </c>
      <c r="E153" s="158" t="s">
        <v>1</v>
      </c>
      <c r="F153" s="159" t="s">
        <v>178</v>
      </c>
      <c r="H153" s="160">
        <v>10.32</v>
      </c>
      <c r="I153" s="161"/>
      <c r="L153" s="156"/>
      <c r="M153" s="162"/>
      <c r="N153" s="163"/>
      <c r="O153" s="163"/>
      <c r="P153" s="163"/>
      <c r="Q153" s="163"/>
      <c r="R153" s="163"/>
      <c r="S153" s="163"/>
      <c r="T153" s="164"/>
      <c r="AT153" s="158" t="s">
        <v>156</v>
      </c>
      <c r="AU153" s="158" t="s">
        <v>87</v>
      </c>
      <c r="AV153" s="13" t="s">
        <v>87</v>
      </c>
      <c r="AW153" s="13" t="s">
        <v>33</v>
      </c>
      <c r="AX153" s="13" t="s">
        <v>85</v>
      </c>
      <c r="AY153" s="158" t="s">
        <v>130</v>
      </c>
    </row>
    <row r="154" spans="1:65" s="2" customFormat="1" ht="24.2" customHeight="1">
      <c r="A154" s="32"/>
      <c r="B154" s="141"/>
      <c r="C154" s="142" t="s">
        <v>179</v>
      </c>
      <c r="D154" s="142" t="s">
        <v>133</v>
      </c>
      <c r="E154" s="143" t="s">
        <v>180</v>
      </c>
      <c r="F154" s="144" t="s">
        <v>181</v>
      </c>
      <c r="G154" s="145" t="s">
        <v>176</v>
      </c>
      <c r="H154" s="146">
        <v>2.659</v>
      </c>
      <c r="I154" s="147"/>
      <c r="J154" s="148">
        <f>ROUND(I154*H154,2)</f>
        <v>0</v>
      </c>
      <c r="K154" s="149"/>
      <c r="L154" s="33"/>
      <c r="M154" s="150" t="s">
        <v>1</v>
      </c>
      <c r="N154" s="151" t="s">
        <v>42</v>
      </c>
      <c r="O154" s="58"/>
      <c r="P154" s="152">
        <f>O154*H154</f>
        <v>0</v>
      </c>
      <c r="Q154" s="152">
        <v>0</v>
      </c>
      <c r="R154" s="152">
        <f>Q154*H154</f>
        <v>0</v>
      </c>
      <c r="S154" s="152">
        <v>0</v>
      </c>
      <c r="T154" s="153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4" t="s">
        <v>137</v>
      </c>
      <c r="AT154" s="154" t="s">
        <v>133</v>
      </c>
      <c r="AU154" s="154" t="s">
        <v>87</v>
      </c>
      <c r="AY154" s="17" t="s">
        <v>130</v>
      </c>
      <c r="BE154" s="155">
        <f>IF(N154="základní",J154,0)</f>
        <v>0</v>
      </c>
      <c r="BF154" s="155">
        <f>IF(N154="snížená",J154,0)</f>
        <v>0</v>
      </c>
      <c r="BG154" s="155">
        <f>IF(N154="zákl. přenesená",J154,0)</f>
        <v>0</v>
      </c>
      <c r="BH154" s="155">
        <f>IF(N154="sníž. přenesená",J154,0)</f>
        <v>0</v>
      </c>
      <c r="BI154" s="155">
        <f>IF(N154="nulová",J154,0)</f>
        <v>0</v>
      </c>
      <c r="BJ154" s="17" t="s">
        <v>85</v>
      </c>
      <c r="BK154" s="155">
        <f>ROUND(I154*H154,2)</f>
        <v>0</v>
      </c>
      <c r="BL154" s="17" t="s">
        <v>137</v>
      </c>
      <c r="BM154" s="154" t="s">
        <v>182</v>
      </c>
    </row>
    <row r="155" spans="2:51" s="13" customFormat="1" ht="12">
      <c r="B155" s="156"/>
      <c r="D155" s="157" t="s">
        <v>156</v>
      </c>
      <c r="E155" s="158" t="s">
        <v>1</v>
      </c>
      <c r="F155" s="159" t="s">
        <v>183</v>
      </c>
      <c r="H155" s="160">
        <v>2.464</v>
      </c>
      <c r="I155" s="161"/>
      <c r="L155" s="156"/>
      <c r="M155" s="162"/>
      <c r="N155" s="163"/>
      <c r="O155" s="163"/>
      <c r="P155" s="163"/>
      <c r="Q155" s="163"/>
      <c r="R155" s="163"/>
      <c r="S155" s="163"/>
      <c r="T155" s="164"/>
      <c r="AT155" s="158" t="s">
        <v>156</v>
      </c>
      <c r="AU155" s="158" t="s">
        <v>87</v>
      </c>
      <c r="AV155" s="13" t="s">
        <v>87</v>
      </c>
      <c r="AW155" s="13" t="s">
        <v>33</v>
      </c>
      <c r="AX155" s="13" t="s">
        <v>77</v>
      </c>
      <c r="AY155" s="158" t="s">
        <v>130</v>
      </c>
    </row>
    <row r="156" spans="2:51" s="13" customFormat="1" ht="12">
      <c r="B156" s="156"/>
      <c r="D156" s="157" t="s">
        <v>156</v>
      </c>
      <c r="E156" s="158" t="s">
        <v>1</v>
      </c>
      <c r="F156" s="159" t="s">
        <v>184</v>
      </c>
      <c r="H156" s="160">
        <v>0.195</v>
      </c>
      <c r="I156" s="161"/>
      <c r="L156" s="156"/>
      <c r="M156" s="162"/>
      <c r="N156" s="163"/>
      <c r="O156" s="163"/>
      <c r="P156" s="163"/>
      <c r="Q156" s="163"/>
      <c r="R156" s="163"/>
      <c r="S156" s="163"/>
      <c r="T156" s="164"/>
      <c r="AT156" s="158" t="s">
        <v>156</v>
      </c>
      <c r="AU156" s="158" t="s">
        <v>87</v>
      </c>
      <c r="AV156" s="13" t="s">
        <v>87</v>
      </c>
      <c r="AW156" s="13" t="s">
        <v>33</v>
      </c>
      <c r="AX156" s="13" t="s">
        <v>77</v>
      </c>
      <c r="AY156" s="158" t="s">
        <v>130</v>
      </c>
    </row>
    <row r="157" spans="2:51" s="14" customFormat="1" ht="12">
      <c r="B157" s="165"/>
      <c r="D157" s="157" t="s">
        <v>156</v>
      </c>
      <c r="E157" s="166" t="s">
        <v>1</v>
      </c>
      <c r="F157" s="167" t="s">
        <v>172</v>
      </c>
      <c r="H157" s="168">
        <v>2.659</v>
      </c>
      <c r="I157" s="169"/>
      <c r="L157" s="165"/>
      <c r="M157" s="170"/>
      <c r="N157" s="171"/>
      <c r="O157" s="171"/>
      <c r="P157" s="171"/>
      <c r="Q157" s="171"/>
      <c r="R157" s="171"/>
      <c r="S157" s="171"/>
      <c r="T157" s="172"/>
      <c r="AT157" s="166" t="s">
        <v>156</v>
      </c>
      <c r="AU157" s="166" t="s">
        <v>87</v>
      </c>
      <c r="AV157" s="14" t="s">
        <v>137</v>
      </c>
      <c r="AW157" s="14" t="s">
        <v>33</v>
      </c>
      <c r="AX157" s="14" t="s">
        <v>85</v>
      </c>
      <c r="AY157" s="166" t="s">
        <v>130</v>
      </c>
    </row>
    <row r="158" spans="1:65" s="2" customFormat="1" ht="33" customHeight="1">
      <c r="A158" s="32"/>
      <c r="B158" s="141"/>
      <c r="C158" s="142" t="s">
        <v>131</v>
      </c>
      <c r="D158" s="142" t="s">
        <v>133</v>
      </c>
      <c r="E158" s="143" t="s">
        <v>185</v>
      </c>
      <c r="F158" s="144" t="s">
        <v>186</v>
      </c>
      <c r="G158" s="145" t="s">
        <v>176</v>
      </c>
      <c r="H158" s="146">
        <v>13.701</v>
      </c>
      <c r="I158" s="147"/>
      <c r="J158" s="148">
        <f>ROUND(I158*H158,2)</f>
        <v>0</v>
      </c>
      <c r="K158" s="149"/>
      <c r="L158" s="33"/>
      <c r="M158" s="150" t="s">
        <v>1</v>
      </c>
      <c r="N158" s="151" t="s">
        <v>42</v>
      </c>
      <c r="O158" s="58"/>
      <c r="P158" s="152">
        <f>O158*H158</f>
        <v>0</v>
      </c>
      <c r="Q158" s="152">
        <v>0</v>
      </c>
      <c r="R158" s="152">
        <f>Q158*H158</f>
        <v>0</v>
      </c>
      <c r="S158" s="152">
        <v>0</v>
      </c>
      <c r="T158" s="153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54" t="s">
        <v>137</v>
      </c>
      <c r="AT158" s="154" t="s">
        <v>133</v>
      </c>
      <c r="AU158" s="154" t="s">
        <v>87</v>
      </c>
      <c r="AY158" s="17" t="s">
        <v>130</v>
      </c>
      <c r="BE158" s="155">
        <f>IF(N158="základní",J158,0)</f>
        <v>0</v>
      </c>
      <c r="BF158" s="155">
        <f>IF(N158="snížená",J158,0)</f>
        <v>0</v>
      </c>
      <c r="BG158" s="155">
        <f>IF(N158="zákl. přenesená",J158,0)</f>
        <v>0</v>
      </c>
      <c r="BH158" s="155">
        <f>IF(N158="sníž. přenesená",J158,0)</f>
        <v>0</v>
      </c>
      <c r="BI158" s="155">
        <f>IF(N158="nulová",J158,0)</f>
        <v>0</v>
      </c>
      <c r="BJ158" s="17" t="s">
        <v>85</v>
      </c>
      <c r="BK158" s="155">
        <f>ROUND(I158*H158,2)</f>
        <v>0</v>
      </c>
      <c r="BL158" s="17" t="s">
        <v>137</v>
      </c>
      <c r="BM158" s="154" t="s">
        <v>187</v>
      </c>
    </row>
    <row r="159" spans="2:51" s="13" customFormat="1" ht="12">
      <c r="B159" s="156"/>
      <c r="D159" s="157" t="s">
        <v>156</v>
      </c>
      <c r="E159" s="158" t="s">
        <v>1</v>
      </c>
      <c r="F159" s="159" t="s">
        <v>188</v>
      </c>
      <c r="H159" s="160">
        <v>9.996</v>
      </c>
      <c r="I159" s="161"/>
      <c r="L159" s="156"/>
      <c r="M159" s="162"/>
      <c r="N159" s="163"/>
      <c r="O159" s="163"/>
      <c r="P159" s="163"/>
      <c r="Q159" s="163"/>
      <c r="R159" s="163"/>
      <c r="S159" s="163"/>
      <c r="T159" s="164"/>
      <c r="AT159" s="158" t="s">
        <v>156</v>
      </c>
      <c r="AU159" s="158" t="s">
        <v>87</v>
      </c>
      <c r="AV159" s="13" t="s">
        <v>87</v>
      </c>
      <c r="AW159" s="13" t="s">
        <v>33</v>
      </c>
      <c r="AX159" s="13" t="s">
        <v>77</v>
      </c>
      <c r="AY159" s="158" t="s">
        <v>130</v>
      </c>
    </row>
    <row r="160" spans="2:51" s="13" customFormat="1" ht="12">
      <c r="B160" s="156"/>
      <c r="D160" s="157" t="s">
        <v>156</v>
      </c>
      <c r="E160" s="158" t="s">
        <v>1</v>
      </c>
      <c r="F160" s="159" t="s">
        <v>189</v>
      </c>
      <c r="H160" s="160">
        <v>3.705</v>
      </c>
      <c r="I160" s="161"/>
      <c r="L160" s="156"/>
      <c r="M160" s="162"/>
      <c r="N160" s="163"/>
      <c r="O160" s="163"/>
      <c r="P160" s="163"/>
      <c r="Q160" s="163"/>
      <c r="R160" s="163"/>
      <c r="S160" s="163"/>
      <c r="T160" s="164"/>
      <c r="AT160" s="158" t="s">
        <v>156</v>
      </c>
      <c r="AU160" s="158" t="s">
        <v>87</v>
      </c>
      <c r="AV160" s="13" t="s">
        <v>87</v>
      </c>
      <c r="AW160" s="13" t="s">
        <v>33</v>
      </c>
      <c r="AX160" s="13" t="s">
        <v>77</v>
      </c>
      <c r="AY160" s="158" t="s">
        <v>130</v>
      </c>
    </row>
    <row r="161" spans="2:51" s="14" customFormat="1" ht="12">
      <c r="B161" s="165"/>
      <c r="D161" s="157" t="s">
        <v>156</v>
      </c>
      <c r="E161" s="166" t="s">
        <v>1</v>
      </c>
      <c r="F161" s="167" t="s">
        <v>172</v>
      </c>
      <c r="H161" s="168">
        <v>13.701</v>
      </c>
      <c r="I161" s="169"/>
      <c r="L161" s="165"/>
      <c r="M161" s="170"/>
      <c r="N161" s="171"/>
      <c r="O161" s="171"/>
      <c r="P161" s="171"/>
      <c r="Q161" s="171"/>
      <c r="R161" s="171"/>
      <c r="S161" s="171"/>
      <c r="T161" s="172"/>
      <c r="AT161" s="166" t="s">
        <v>156</v>
      </c>
      <c r="AU161" s="166" t="s">
        <v>87</v>
      </c>
      <c r="AV161" s="14" t="s">
        <v>137</v>
      </c>
      <c r="AW161" s="14" t="s">
        <v>33</v>
      </c>
      <c r="AX161" s="14" t="s">
        <v>85</v>
      </c>
      <c r="AY161" s="166" t="s">
        <v>130</v>
      </c>
    </row>
    <row r="162" spans="1:65" s="2" customFormat="1" ht="24.2" customHeight="1">
      <c r="A162" s="32"/>
      <c r="B162" s="141"/>
      <c r="C162" s="142" t="s">
        <v>190</v>
      </c>
      <c r="D162" s="142" t="s">
        <v>133</v>
      </c>
      <c r="E162" s="143" t="s">
        <v>191</v>
      </c>
      <c r="F162" s="144" t="s">
        <v>192</v>
      </c>
      <c r="G162" s="145" t="s">
        <v>176</v>
      </c>
      <c r="H162" s="146">
        <v>13.701</v>
      </c>
      <c r="I162" s="147"/>
      <c r="J162" s="148">
        <f>ROUND(I162*H162,2)</f>
        <v>0</v>
      </c>
      <c r="K162" s="149"/>
      <c r="L162" s="33"/>
      <c r="M162" s="150" t="s">
        <v>1</v>
      </c>
      <c r="N162" s="151" t="s">
        <v>42</v>
      </c>
      <c r="O162" s="58"/>
      <c r="P162" s="152">
        <f>O162*H162</f>
        <v>0</v>
      </c>
      <c r="Q162" s="152">
        <v>0</v>
      </c>
      <c r="R162" s="152">
        <f>Q162*H162</f>
        <v>0</v>
      </c>
      <c r="S162" s="152">
        <v>0</v>
      </c>
      <c r="T162" s="153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4" t="s">
        <v>137</v>
      </c>
      <c r="AT162" s="154" t="s">
        <v>133</v>
      </c>
      <c r="AU162" s="154" t="s">
        <v>87</v>
      </c>
      <c r="AY162" s="17" t="s">
        <v>130</v>
      </c>
      <c r="BE162" s="155">
        <f>IF(N162="základní",J162,0)</f>
        <v>0</v>
      </c>
      <c r="BF162" s="155">
        <f>IF(N162="snížená",J162,0)</f>
        <v>0</v>
      </c>
      <c r="BG162" s="155">
        <f>IF(N162="zákl. přenesená",J162,0)</f>
        <v>0</v>
      </c>
      <c r="BH162" s="155">
        <f>IF(N162="sníž. přenesená",J162,0)</f>
        <v>0</v>
      </c>
      <c r="BI162" s="155">
        <f>IF(N162="nulová",J162,0)</f>
        <v>0</v>
      </c>
      <c r="BJ162" s="17" t="s">
        <v>85</v>
      </c>
      <c r="BK162" s="155">
        <f>ROUND(I162*H162,2)</f>
        <v>0</v>
      </c>
      <c r="BL162" s="17" t="s">
        <v>137</v>
      </c>
      <c r="BM162" s="154" t="s">
        <v>193</v>
      </c>
    </row>
    <row r="163" spans="1:65" s="2" customFormat="1" ht="24.2" customHeight="1">
      <c r="A163" s="32"/>
      <c r="B163" s="141"/>
      <c r="C163" s="142" t="s">
        <v>194</v>
      </c>
      <c r="D163" s="142" t="s">
        <v>133</v>
      </c>
      <c r="E163" s="143" t="s">
        <v>195</v>
      </c>
      <c r="F163" s="144" t="s">
        <v>196</v>
      </c>
      <c r="G163" s="145" t="s">
        <v>176</v>
      </c>
      <c r="H163" s="146">
        <v>0.583</v>
      </c>
      <c r="I163" s="147"/>
      <c r="J163" s="148">
        <f>ROUND(I163*H163,2)</f>
        <v>0</v>
      </c>
      <c r="K163" s="149"/>
      <c r="L163" s="33"/>
      <c r="M163" s="150" t="s">
        <v>1</v>
      </c>
      <c r="N163" s="151" t="s">
        <v>42</v>
      </c>
      <c r="O163" s="58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54" t="s">
        <v>137</v>
      </c>
      <c r="AT163" s="154" t="s">
        <v>133</v>
      </c>
      <c r="AU163" s="154" t="s">
        <v>87</v>
      </c>
      <c r="AY163" s="17" t="s">
        <v>130</v>
      </c>
      <c r="BE163" s="155">
        <f>IF(N163="základní",J163,0)</f>
        <v>0</v>
      </c>
      <c r="BF163" s="155">
        <f>IF(N163="snížená",J163,0)</f>
        <v>0</v>
      </c>
      <c r="BG163" s="155">
        <f>IF(N163="zákl. přenesená",J163,0)</f>
        <v>0</v>
      </c>
      <c r="BH163" s="155">
        <f>IF(N163="sníž. přenesená",J163,0)</f>
        <v>0</v>
      </c>
      <c r="BI163" s="155">
        <f>IF(N163="nulová",J163,0)</f>
        <v>0</v>
      </c>
      <c r="BJ163" s="17" t="s">
        <v>85</v>
      </c>
      <c r="BK163" s="155">
        <f>ROUND(I163*H163,2)</f>
        <v>0</v>
      </c>
      <c r="BL163" s="17" t="s">
        <v>137</v>
      </c>
      <c r="BM163" s="154" t="s">
        <v>197</v>
      </c>
    </row>
    <row r="164" spans="2:51" s="13" customFormat="1" ht="12">
      <c r="B164" s="156"/>
      <c r="D164" s="157" t="s">
        <v>156</v>
      </c>
      <c r="E164" s="158" t="s">
        <v>1</v>
      </c>
      <c r="F164" s="159" t="s">
        <v>198</v>
      </c>
      <c r="H164" s="160">
        <v>0.176</v>
      </c>
      <c r="I164" s="161"/>
      <c r="L164" s="156"/>
      <c r="M164" s="162"/>
      <c r="N164" s="163"/>
      <c r="O164" s="163"/>
      <c r="P164" s="163"/>
      <c r="Q164" s="163"/>
      <c r="R164" s="163"/>
      <c r="S164" s="163"/>
      <c r="T164" s="164"/>
      <c r="AT164" s="158" t="s">
        <v>156</v>
      </c>
      <c r="AU164" s="158" t="s">
        <v>87</v>
      </c>
      <c r="AV164" s="13" t="s">
        <v>87</v>
      </c>
      <c r="AW164" s="13" t="s">
        <v>33</v>
      </c>
      <c r="AX164" s="13" t="s">
        <v>77</v>
      </c>
      <c r="AY164" s="158" t="s">
        <v>130</v>
      </c>
    </row>
    <row r="165" spans="2:51" s="13" customFormat="1" ht="12">
      <c r="B165" s="156"/>
      <c r="D165" s="157" t="s">
        <v>156</v>
      </c>
      <c r="E165" s="158" t="s">
        <v>1</v>
      </c>
      <c r="F165" s="159" t="s">
        <v>199</v>
      </c>
      <c r="H165" s="160">
        <v>0.407</v>
      </c>
      <c r="I165" s="161"/>
      <c r="L165" s="156"/>
      <c r="M165" s="162"/>
      <c r="N165" s="163"/>
      <c r="O165" s="163"/>
      <c r="P165" s="163"/>
      <c r="Q165" s="163"/>
      <c r="R165" s="163"/>
      <c r="S165" s="163"/>
      <c r="T165" s="164"/>
      <c r="AT165" s="158" t="s">
        <v>156</v>
      </c>
      <c r="AU165" s="158" t="s">
        <v>87</v>
      </c>
      <c r="AV165" s="13" t="s">
        <v>87</v>
      </c>
      <c r="AW165" s="13" t="s">
        <v>33</v>
      </c>
      <c r="AX165" s="13" t="s">
        <v>77</v>
      </c>
      <c r="AY165" s="158" t="s">
        <v>130</v>
      </c>
    </row>
    <row r="166" spans="2:51" s="14" customFormat="1" ht="12">
      <c r="B166" s="165"/>
      <c r="D166" s="157" t="s">
        <v>156</v>
      </c>
      <c r="E166" s="166" t="s">
        <v>1</v>
      </c>
      <c r="F166" s="167" t="s">
        <v>172</v>
      </c>
      <c r="H166" s="168">
        <v>0.583</v>
      </c>
      <c r="I166" s="169"/>
      <c r="L166" s="165"/>
      <c r="M166" s="170"/>
      <c r="N166" s="171"/>
      <c r="O166" s="171"/>
      <c r="P166" s="171"/>
      <c r="Q166" s="171"/>
      <c r="R166" s="171"/>
      <c r="S166" s="171"/>
      <c r="T166" s="172"/>
      <c r="AT166" s="166" t="s">
        <v>156</v>
      </c>
      <c r="AU166" s="166" t="s">
        <v>87</v>
      </c>
      <c r="AV166" s="14" t="s">
        <v>137</v>
      </c>
      <c r="AW166" s="14" t="s">
        <v>33</v>
      </c>
      <c r="AX166" s="14" t="s">
        <v>85</v>
      </c>
      <c r="AY166" s="166" t="s">
        <v>130</v>
      </c>
    </row>
    <row r="167" spans="1:65" s="2" customFormat="1" ht="16.5" customHeight="1">
      <c r="A167" s="32"/>
      <c r="B167" s="141"/>
      <c r="C167" s="142" t="s">
        <v>200</v>
      </c>
      <c r="D167" s="142" t="s">
        <v>133</v>
      </c>
      <c r="E167" s="143" t="s">
        <v>201</v>
      </c>
      <c r="F167" s="144" t="s">
        <v>202</v>
      </c>
      <c r="G167" s="145" t="s">
        <v>176</v>
      </c>
      <c r="H167" s="146">
        <v>13.701</v>
      </c>
      <c r="I167" s="147"/>
      <c r="J167" s="148">
        <f>ROUND(I167*H167,2)</f>
        <v>0</v>
      </c>
      <c r="K167" s="149"/>
      <c r="L167" s="33"/>
      <c r="M167" s="150" t="s">
        <v>1</v>
      </c>
      <c r="N167" s="151" t="s">
        <v>42</v>
      </c>
      <c r="O167" s="58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4" t="s">
        <v>137</v>
      </c>
      <c r="AT167" s="154" t="s">
        <v>133</v>
      </c>
      <c r="AU167" s="154" t="s">
        <v>87</v>
      </c>
      <c r="AY167" s="17" t="s">
        <v>130</v>
      </c>
      <c r="BE167" s="155">
        <f>IF(N167="základní",J167,0)</f>
        <v>0</v>
      </c>
      <c r="BF167" s="155">
        <f>IF(N167="snížená",J167,0)</f>
        <v>0</v>
      </c>
      <c r="BG167" s="155">
        <f>IF(N167="zákl. přenesená",J167,0)</f>
        <v>0</v>
      </c>
      <c r="BH167" s="155">
        <f>IF(N167="sníž. přenesená",J167,0)</f>
        <v>0</v>
      </c>
      <c r="BI167" s="155">
        <f>IF(N167="nulová",J167,0)</f>
        <v>0</v>
      </c>
      <c r="BJ167" s="17" t="s">
        <v>85</v>
      </c>
      <c r="BK167" s="155">
        <f>ROUND(I167*H167,2)</f>
        <v>0</v>
      </c>
      <c r="BL167" s="17" t="s">
        <v>137</v>
      </c>
      <c r="BM167" s="154" t="s">
        <v>203</v>
      </c>
    </row>
    <row r="168" spans="1:65" s="2" customFormat="1" ht="24.2" customHeight="1">
      <c r="A168" s="32"/>
      <c r="B168" s="141"/>
      <c r="C168" s="142" t="s">
        <v>8</v>
      </c>
      <c r="D168" s="142" t="s">
        <v>133</v>
      </c>
      <c r="E168" s="143" t="s">
        <v>204</v>
      </c>
      <c r="F168" s="144" t="s">
        <v>205</v>
      </c>
      <c r="G168" s="145" t="s">
        <v>206</v>
      </c>
      <c r="H168" s="146">
        <v>24.662</v>
      </c>
      <c r="I168" s="147"/>
      <c r="J168" s="148">
        <f>ROUND(I168*H168,2)</f>
        <v>0</v>
      </c>
      <c r="K168" s="149"/>
      <c r="L168" s="33"/>
      <c r="M168" s="150" t="s">
        <v>1</v>
      </c>
      <c r="N168" s="151" t="s">
        <v>42</v>
      </c>
      <c r="O168" s="58"/>
      <c r="P168" s="152">
        <f>O168*H168</f>
        <v>0</v>
      </c>
      <c r="Q168" s="152">
        <v>0</v>
      </c>
      <c r="R168" s="152">
        <f>Q168*H168</f>
        <v>0</v>
      </c>
      <c r="S168" s="152">
        <v>0</v>
      </c>
      <c r="T168" s="153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4" t="s">
        <v>137</v>
      </c>
      <c r="AT168" s="154" t="s">
        <v>133</v>
      </c>
      <c r="AU168" s="154" t="s">
        <v>87</v>
      </c>
      <c r="AY168" s="17" t="s">
        <v>130</v>
      </c>
      <c r="BE168" s="155">
        <f>IF(N168="základní",J168,0)</f>
        <v>0</v>
      </c>
      <c r="BF168" s="155">
        <f>IF(N168="snížená",J168,0)</f>
        <v>0</v>
      </c>
      <c r="BG168" s="155">
        <f>IF(N168="zákl. přenesená",J168,0)</f>
        <v>0</v>
      </c>
      <c r="BH168" s="155">
        <f>IF(N168="sníž. přenesená",J168,0)</f>
        <v>0</v>
      </c>
      <c r="BI168" s="155">
        <f>IF(N168="nulová",J168,0)</f>
        <v>0</v>
      </c>
      <c r="BJ168" s="17" t="s">
        <v>85</v>
      </c>
      <c r="BK168" s="155">
        <f>ROUND(I168*H168,2)</f>
        <v>0</v>
      </c>
      <c r="BL168" s="17" t="s">
        <v>137</v>
      </c>
      <c r="BM168" s="154" t="s">
        <v>207</v>
      </c>
    </row>
    <row r="169" spans="2:51" s="13" customFormat="1" ht="12">
      <c r="B169" s="156"/>
      <c r="D169" s="157" t="s">
        <v>156</v>
      </c>
      <c r="F169" s="159" t="s">
        <v>208</v>
      </c>
      <c r="H169" s="160">
        <v>24.662</v>
      </c>
      <c r="I169" s="161"/>
      <c r="L169" s="156"/>
      <c r="M169" s="162"/>
      <c r="N169" s="163"/>
      <c r="O169" s="163"/>
      <c r="P169" s="163"/>
      <c r="Q169" s="163"/>
      <c r="R169" s="163"/>
      <c r="S169" s="163"/>
      <c r="T169" s="164"/>
      <c r="AT169" s="158" t="s">
        <v>156</v>
      </c>
      <c r="AU169" s="158" t="s">
        <v>87</v>
      </c>
      <c r="AV169" s="13" t="s">
        <v>87</v>
      </c>
      <c r="AW169" s="13" t="s">
        <v>3</v>
      </c>
      <c r="AX169" s="13" t="s">
        <v>85</v>
      </c>
      <c r="AY169" s="158" t="s">
        <v>130</v>
      </c>
    </row>
    <row r="170" spans="1:65" s="2" customFormat="1" ht="33" customHeight="1">
      <c r="A170" s="32"/>
      <c r="B170" s="141"/>
      <c r="C170" s="142" t="s">
        <v>162</v>
      </c>
      <c r="D170" s="142" t="s">
        <v>133</v>
      </c>
      <c r="E170" s="143" t="s">
        <v>209</v>
      </c>
      <c r="F170" s="144" t="s">
        <v>210</v>
      </c>
      <c r="G170" s="145" t="s">
        <v>176</v>
      </c>
      <c r="H170" s="146">
        <v>2.4</v>
      </c>
      <c r="I170" s="147"/>
      <c r="J170" s="148">
        <f>ROUND(I170*H170,2)</f>
        <v>0</v>
      </c>
      <c r="K170" s="149"/>
      <c r="L170" s="33"/>
      <c r="M170" s="150" t="s">
        <v>1</v>
      </c>
      <c r="N170" s="151" t="s">
        <v>42</v>
      </c>
      <c r="O170" s="58"/>
      <c r="P170" s="152">
        <f>O170*H170</f>
        <v>0</v>
      </c>
      <c r="Q170" s="152">
        <v>0</v>
      </c>
      <c r="R170" s="152">
        <f>Q170*H170</f>
        <v>0</v>
      </c>
      <c r="S170" s="152">
        <v>0</v>
      </c>
      <c r="T170" s="153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54" t="s">
        <v>137</v>
      </c>
      <c r="AT170" s="154" t="s">
        <v>133</v>
      </c>
      <c r="AU170" s="154" t="s">
        <v>87</v>
      </c>
      <c r="AY170" s="17" t="s">
        <v>130</v>
      </c>
      <c r="BE170" s="155">
        <f>IF(N170="základní",J170,0)</f>
        <v>0</v>
      </c>
      <c r="BF170" s="155">
        <f>IF(N170="snížená",J170,0)</f>
        <v>0</v>
      </c>
      <c r="BG170" s="155">
        <f>IF(N170="zákl. přenesená",J170,0)</f>
        <v>0</v>
      </c>
      <c r="BH170" s="155">
        <f>IF(N170="sníž. přenesená",J170,0)</f>
        <v>0</v>
      </c>
      <c r="BI170" s="155">
        <f>IF(N170="nulová",J170,0)</f>
        <v>0</v>
      </c>
      <c r="BJ170" s="17" t="s">
        <v>85</v>
      </c>
      <c r="BK170" s="155">
        <f>ROUND(I170*H170,2)</f>
        <v>0</v>
      </c>
      <c r="BL170" s="17" t="s">
        <v>137</v>
      </c>
      <c r="BM170" s="154" t="s">
        <v>211</v>
      </c>
    </row>
    <row r="171" spans="2:51" s="13" customFormat="1" ht="12">
      <c r="B171" s="156"/>
      <c r="D171" s="157" t="s">
        <v>156</v>
      </c>
      <c r="E171" s="158" t="s">
        <v>1</v>
      </c>
      <c r="F171" s="159" t="s">
        <v>212</v>
      </c>
      <c r="H171" s="160">
        <v>2.4</v>
      </c>
      <c r="I171" s="161"/>
      <c r="L171" s="156"/>
      <c r="M171" s="162"/>
      <c r="N171" s="163"/>
      <c r="O171" s="163"/>
      <c r="P171" s="163"/>
      <c r="Q171" s="163"/>
      <c r="R171" s="163"/>
      <c r="S171" s="163"/>
      <c r="T171" s="164"/>
      <c r="AT171" s="158" t="s">
        <v>156</v>
      </c>
      <c r="AU171" s="158" t="s">
        <v>87</v>
      </c>
      <c r="AV171" s="13" t="s">
        <v>87</v>
      </c>
      <c r="AW171" s="13" t="s">
        <v>33</v>
      </c>
      <c r="AX171" s="13" t="s">
        <v>85</v>
      </c>
      <c r="AY171" s="158" t="s">
        <v>130</v>
      </c>
    </row>
    <row r="172" spans="1:65" s="2" customFormat="1" ht="24.2" customHeight="1">
      <c r="A172" s="32"/>
      <c r="B172" s="141"/>
      <c r="C172" s="142" t="s">
        <v>213</v>
      </c>
      <c r="D172" s="142" t="s">
        <v>133</v>
      </c>
      <c r="E172" s="143" t="s">
        <v>214</v>
      </c>
      <c r="F172" s="144" t="s">
        <v>215</v>
      </c>
      <c r="G172" s="145" t="s">
        <v>176</v>
      </c>
      <c r="H172" s="146">
        <v>8.4</v>
      </c>
      <c r="I172" s="147"/>
      <c r="J172" s="148">
        <f>ROUND(I172*H172,2)</f>
        <v>0</v>
      </c>
      <c r="K172" s="149"/>
      <c r="L172" s="33"/>
      <c r="M172" s="150" t="s">
        <v>1</v>
      </c>
      <c r="N172" s="151" t="s">
        <v>42</v>
      </c>
      <c r="O172" s="58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54" t="s">
        <v>137</v>
      </c>
      <c r="AT172" s="154" t="s">
        <v>133</v>
      </c>
      <c r="AU172" s="154" t="s">
        <v>87</v>
      </c>
      <c r="AY172" s="17" t="s">
        <v>130</v>
      </c>
      <c r="BE172" s="155">
        <f>IF(N172="základní",J172,0)</f>
        <v>0</v>
      </c>
      <c r="BF172" s="155">
        <f>IF(N172="snížená",J172,0)</f>
        <v>0</v>
      </c>
      <c r="BG172" s="155">
        <f>IF(N172="zákl. přenesená",J172,0)</f>
        <v>0</v>
      </c>
      <c r="BH172" s="155">
        <f>IF(N172="sníž. přenesená",J172,0)</f>
        <v>0</v>
      </c>
      <c r="BI172" s="155">
        <f>IF(N172="nulová",J172,0)</f>
        <v>0</v>
      </c>
      <c r="BJ172" s="17" t="s">
        <v>85</v>
      </c>
      <c r="BK172" s="155">
        <f>ROUND(I172*H172,2)</f>
        <v>0</v>
      </c>
      <c r="BL172" s="17" t="s">
        <v>137</v>
      </c>
      <c r="BM172" s="154" t="s">
        <v>216</v>
      </c>
    </row>
    <row r="173" spans="2:51" s="13" customFormat="1" ht="12">
      <c r="B173" s="156"/>
      <c r="D173" s="157" t="s">
        <v>156</v>
      </c>
      <c r="E173" s="158" t="s">
        <v>1</v>
      </c>
      <c r="F173" s="159" t="s">
        <v>217</v>
      </c>
      <c r="H173" s="160">
        <v>8.4</v>
      </c>
      <c r="I173" s="161"/>
      <c r="L173" s="156"/>
      <c r="M173" s="162"/>
      <c r="N173" s="163"/>
      <c r="O173" s="163"/>
      <c r="P173" s="163"/>
      <c r="Q173" s="163"/>
      <c r="R173" s="163"/>
      <c r="S173" s="163"/>
      <c r="T173" s="164"/>
      <c r="AT173" s="158" t="s">
        <v>156</v>
      </c>
      <c r="AU173" s="158" t="s">
        <v>87</v>
      </c>
      <c r="AV173" s="13" t="s">
        <v>87</v>
      </c>
      <c r="AW173" s="13" t="s">
        <v>33</v>
      </c>
      <c r="AX173" s="13" t="s">
        <v>85</v>
      </c>
      <c r="AY173" s="158" t="s">
        <v>130</v>
      </c>
    </row>
    <row r="174" spans="1:65" s="2" customFormat="1" ht="16.5" customHeight="1">
      <c r="A174" s="32"/>
      <c r="B174" s="141"/>
      <c r="C174" s="173" t="s">
        <v>218</v>
      </c>
      <c r="D174" s="173" t="s">
        <v>219</v>
      </c>
      <c r="E174" s="174" t="s">
        <v>220</v>
      </c>
      <c r="F174" s="175" t="s">
        <v>221</v>
      </c>
      <c r="G174" s="176" t="s">
        <v>206</v>
      </c>
      <c r="H174" s="177">
        <v>16.8</v>
      </c>
      <c r="I174" s="178"/>
      <c r="J174" s="179">
        <f>ROUND(I174*H174,2)</f>
        <v>0</v>
      </c>
      <c r="K174" s="180"/>
      <c r="L174" s="181"/>
      <c r="M174" s="182" t="s">
        <v>1</v>
      </c>
      <c r="N174" s="183" t="s">
        <v>42</v>
      </c>
      <c r="O174" s="58"/>
      <c r="P174" s="152">
        <f>O174*H174</f>
        <v>0</v>
      </c>
      <c r="Q174" s="152">
        <v>1</v>
      </c>
      <c r="R174" s="152">
        <f>Q174*H174</f>
        <v>16.8</v>
      </c>
      <c r="S174" s="152">
        <v>0</v>
      </c>
      <c r="T174" s="153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4" t="s">
        <v>165</v>
      </c>
      <c r="AT174" s="154" t="s">
        <v>219</v>
      </c>
      <c r="AU174" s="154" t="s">
        <v>87</v>
      </c>
      <c r="AY174" s="17" t="s">
        <v>130</v>
      </c>
      <c r="BE174" s="155">
        <f>IF(N174="základní",J174,0)</f>
        <v>0</v>
      </c>
      <c r="BF174" s="155">
        <f>IF(N174="snížená",J174,0)</f>
        <v>0</v>
      </c>
      <c r="BG174" s="155">
        <f>IF(N174="zákl. přenesená",J174,0)</f>
        <v>0</v>
      </c>
      <c r="BH174" s="155">
        <f>IF(N174="sníž. přenesená",J174,0)</f>
        <v>0</v>
      </c>
      <c r="BI174" s="155">
        <f>IF(N174="nulová",J174,0)</f>
        <v>0</v>
      </c>
      <c r="BJ174" s="17" t="s">
        <v>85</v>
      </c>
      <c r="BK174" s="155">
        <f>ROUND(I174*H174,2)</f>
        <v>0</v>
      </c>
      <c r="BL174" s="17" t="s">
        <v>137</v>
      </c>
      <c r="BM174" s="154" t="s">
        <v>222</v>
      </c>
    </row>
    <row r="175" spans="2:51" s="13" customFormat="1" ht="12">
      <c r="B175" s="156"/>
      <c r="D175" s="157" t="s">
        <v>156</v>
      </c>
      <c r="F175" s="159" t="s">
        <v>223</v>
      </c>
      <c r="H175" s="160">
        <v>16.8</v>
      </c>
      <c r="I175" s="161"/>
      <c r="L175" s="156"/>
      <c r="M175" s="162"/>
      <c r="N175" s="163"/>
      <c r="O175" s="163"/>
      <c r="P175" s="163"/>
      <c r="Q175" s="163"/>
      <c r="R175" s="163"/>
      <c r="S175" s="163"/>
      <c r="T175" s="164"/>
      <c r="AT175" s="158" t="s">
        <v>156</v>
      </c>
      <c r="AU175" s="158" t="s">
        <v>87</v>
      </c>
      <c r="AV175" s="13" t="s">
        <v>87</v>
      </c>
      <c r="AW175" s="13" t="s">
        <v>3</v>
      </c>
      <c r="AX175" s="13" t="s">
        <v>85</v>
      </c>
      <c r="AY175" s="158" t="s">
        <v>130</v>
      </c>
    </row>
    <row r="176" spans="1:65" s="2" customFormat="1" ht="21.75" customHeight="1">
      <c r="A176" s="32"/>
      <c r="B176" s="141"/>
      <c r="C176" s="142" t="s">
        <v>224</v>
      </c>
      <c r="D176" s="142" t="s">
        <v>133</v>
      </c>
      <c r="E176" s="143" t="s">
        <v>225</v>
      </c>
      <c r="F176" s="144" t="s">
        <v>226</v>
      </c>
      <c r="G176" s="145" t="s">
        <v>161</v>
      </c>
      <c r="H176" s="146">
        <v>40</v>
      </c>
      <c r="I176" s="147"/>
      <c r="J176" s="148">
        <f>ROUND(I176*H176,2)</f>
        <v>0</v>
      </c>
      <c r="K176" s="149"/>
      <c r="L176" s="33"/>
      <c r="M176" s="150" t="s">
        <v>1</v>
      </c>
      <c r="N176" s="151" t="s">
        <v>42</v>
      </c>
      <c r="O176" s="58"/>
      <c r="P176" s="152">
        <f>O176*H176</f>
        <v>0</v>
      </c>
      <c r="Q176" s="152">
        <v>6E-05</v>
      </c>
      <c r="R176" s="152">
        <f>Q176*H176</f>
        <v>0.0024000000000000002</v>
      </c>
      <c r="S176" s="152">
        <v>0</v>
      </c>
      <c r="T176" s="153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54" t="s">
        <v>137</v>
      </c>
      <c r="AT176" s="154" t="s">
        <v>133</v>
      </c>
      <c r="AU176" s="154" t="s">
        <v>87</v>
      </c>
      <c r="AY176" s="17" t="s">
        <v>130</v>
      </c>
      <c r="BE176" s="155">
        <f>IF(N176="základní",J176,0)</f>
        <v>0</v>
      </c>
      <c r="BF176" s="155">
        <f>IF(N176="snížená",J176,0)</f>
        <v>0</v>
      </c>
      <c r="BG176" s="155">
        <f>IF(N176="zákl. přenesená",J176,0)</f>
        <v>0</v>
      </c>
      <c r="BH176" s="155">
        <f>IF(N176="sníž. přenesená",J176,0)</f>
        <v>0</v>
      </c>
      <c r="BI176" s="155">
        <f>IF(N176="nulová",J176,0)</f>
        <v>0</v>
      </c>
      <c r="BJ176" s="17" t="s">
        <v>85</v>
      </c>
      <c r="BK176" s="155">
        <f>ROUND(I176*H176,2)</f>
        <v>0</v>
      </c>
      <c r="BL176" s="17" t="s">
        <v>137</v>
      </c>
      <c r="BM176" s="154" t="s">
        <v>227</v>
      </c>
    </row>
    <row r="177" spans="2:51" s="13" customFormat="1" ht="12">
      <c r="B177" s="156"/>
      <c r="D177" s="157" t="s">
        <v>156</v>
      </c>
      <c r="E177" s="158" t="s">
        <v>1</v>
      </c>
      <c r="F177" s="159" t="s">
        <v>228</v>
      </c>
      <c r="H177" s="160">
        <v>40</v>
      </c>
      <c r="I177" s="161"/>
      <c r="L177" s="156"/>
      <c r="M177" s="162"/>
      <c r="N177" s="163"/>
      <c r="O177" s="163"/>
      <c r="P177" s="163"/>
      <c r="Q177" s="163"/>
      <c r="R177" s="163"/>
      <c r="S177" s="163"/>
      <c r="T177" s="164"/>
      <c r="AT177" s="158" t="s">
        <v>156</v>
      </c>
      <c r="AU177" s="158" t="s">
        <v>87</v>
      </c>
      <c r="AV177" s="13" t="s">
        <v>87</v>
      </c>
      <c r="AW177" s="13" t="s">
        <v>33</v>
      </c>
      <c r="AX177" s="13" t="s">
        <v>85</v>
      </c>
      <c r="AY177" s="158" t="s">
        <v>130</v>
      </c>
    </row>
    <row r="178" spans="1:65" s="2" customFormat="1" ht="24.2" customHeight="1">
      <c r="A178" s="32"/>
      <c r="B178" s="141"/>
      <c r="C178" s="142" t="s">
        <v>229</v>
      </c>
      <c r="D178" s="142" t="s">
        <v>133</v>
      </c>
      <c r="E178" s="143" t="s">
        <v>230</v>
      </c>
      <c r="F178" s="144" t="s">
        <v>231</v>
      </c>
      <c r="G178" s="145" t="s">
        <v>154</v>
      </c>
      <c r="H178" s="146">
        <v>16.8</v>
      </c>
      <c r="I178" s="147"/>
      <c r="J178" s="148">
        <f>ROUND(I178*H178,2)</f>
        <v>0</v>
      </c>
      <c r="K178" s="149"/>
      <c r="L178" s="33"/>
      <c r="M178" s="150" t="s">
        <v>1</v>
      </c>
      <c r="N178" s="151" t="s">
        <v>42</v>
      </c>
      <c r="O178" s="58"/>
      <c r="P178" s="152">
        <f>O178*H178</f>
        <v>0</v>
      </c>
      <c r="Q178" s="152">
        <v>0</v>
      </c>
      <c r="R178" s="152">
        <f>Q178*H178</f>
        <v>0</v>
      </c>
      <c r="S178" s="152">
        <v>0</v>
      </c>
      <c r="T178" s="153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4" t="s">
        <v>137</v>
      </c>
      <c r="AT178" s="154" t="s">
        <v>133</v>
      </c>
      <c r="AU178" s="154" t="s">
        <v>87</v>
      </c>
      <c r="AY178" s="17" t="s">
        <v>130</v>
      </c>
      <c r="BE178" s="155">
        <f>IF(N178="základní",J178,0)</f>
        <v>0</v>
      </c>
      <c r="BF178" s="155">
        <f>IF(N178="snížená",J178,0)</f>
        <v>0</v>
      </c>
      <c r="BG178" s="155">
        <f>IF(N178="zákl. přenesená",J178,0)</f>
        <v>0</v>
      </c>
      <c r="BH178" s="155">
        <f>IF(N178="sníž. přenesená",J178,0)</f>
        <v>0</v>
      </c>
      <c r="BI178" s="155">
        <f>IF(N178="nulová",J178,0)</f>
        <v>0</v>
      </c>
      <c r="BJ178" s="17" t="s">
        <v>85</v>
      </c>
      <c r="BK178" s="155">
        <f>ROUND(I178*H178,2)</f>
        <v>0</v>
      </c>
      <c r="BL178" s="17" t="s">
        <v>137</v>
      </c>
      <c r="BM178" s="154" t="s">
        <v>232</v>
      </c>
    </row>
    <row r="179" spans="2:51" s="13" customFormat="1" ht="12">
      <c r="B179" s="156"/>
      <c r="D179" s="157" t="s">
        <v>156</v>
      </c>
      <c r="E179" s="158" t="s">
        <v>1</v>
      </c>
      <c r="F179" s="159" t="s">
        <v>171</v>
      </c>
      <c r="H179" s="160">
        <v>16.8</v>
      </c>
      <c r="I179" s="161"/>
      <c r="L179" s="156"/>
      <c r="M179" s="162"/>
      <c r="N179" s="163"/>
      <c r="O179" s="163"/>
      <c r="P179" s="163"/>
      <c r="Q179" s="163"/>
      <c r="R179" s="163"/>
      <c r="S179" s="163"/>
      <c r="T179" s="164"/>
      <c r="AT179" s="158" t="s">
        <v>156</v>
      </c>
      <c r="AU179" s="158" t="s">
        <v>87</v>
      </c>
      <c r="AV179" s="13" t="s">
        <v>87</v>
      </c>
      <c r="AW179" s="13" t="s">
        <v>33</v>
      </c>
      <c r="AX179" s="13" t="s">
        <v>85</v>
      </c>
      <c r="AY179" s="158" t="s">
        <v>130</v>
      </c>
    </row>
    <row r="180" spans="2:63" s="12" customFormat="1" ht="22.9" customHeight="1">
      <c r="B180" s="129"/>
      <c r="D180" s="130" t="s">
        <v>76</v>
      </c>
      <c r="E180" s="139" t="s">
        <v>218</v>
      </c>
      <c r="F180" s="139" t="s">
        <v>233</v>
      </c>
      <c r="I180" s="132"/>
      <c r="J180" s="140">
        <f>BK180</f>
        <v>0</v>
      </c>
      <c r="L180" s="129"/>
      <c r="M180" s="133"/>
      <c r="N180" s="134"/>
      <c r="O180" s="134"/>
      <c r="P180" s="135">
        <f>SUM(P181:P197)</f>
        <v>0</v>
      </c>
      <c r="Q180" s="134"/>
      <c r="R180" s="135">
        <f>SUM(R181:R197)</f>
        <v>0.028876</v>
      </c>
      <c r="S180" s="134"/>
      <c r="T180" s="136">
        <f>SUM(T181:T197)</f>
        <v>0</v>
      </c>
      <c r="AR180" s="130" t="s">
        <v>85</v>
      </c>
      <c r="AT180" s="137" t="s">
        <v>76</v>
      </c>
      <c r="AU180" s="137" t="s">
        <v>85</v>
      </c>
      <c r="AY180" s="130" t="s">
        <v>130</v>
      </c>
      <c r="BK180" s="138">
        <f>SUM(BK181:BK197)</f>
        <v>0</v>
      </c>
    </row>
    <row r="181" spans="1:65" s="2" customFormat="1" ht="24.2" customHeight="1">
      <c r="A181" s="32"/>
      <c r="B181" s="141"/>
      <c r="C181" s="142" t="s">
        <v>7</v>
      </c>
      <c r="D181" s="142" t="s">
        <v>133</v>
      </c>
      <c r="E181" s="143" t="s">
        <v>234</v>
      </c>
      <c r="F181" s="144" t="s">
        <v>235</v>
      </c>
      <c r="G181" s="145" t="s">
        <v>154</v>
      </c>
      <c r="H181" s="146">
        <v>70.5</v>
      </c>
      <c r="I181" s="147"/>
      <c r="J181" s="148">
        <f>ROUND(I181*H181,2)</f>
        <v>0</v>
      </c>
      <c r="K181" s="149"/>
      <c r="L181" s="33"/>
      <c r="M181" s="150" t="s">
        <v>1</v>
      </c>
      <c r="N181" s="151" t="s">
        <v>42</v>
      </c>
      <c r="O181" s="58"/>
      <c r="P181" s="152">
        <f>O181*H181</f>
        <v>0</v>
      </c>
      <c r="Q181" s="152">
        <v>0</v>
      </c>
      <c r="R181" s="152">
        <f>Q181*H181</f>
        <v>0</v>
      </c>
      <c r="S181" s="152">
        <v>0</v>
      </c>
      <c r="T181" s="153">
        <f>S181*H181</f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54" t="s">
        <v>137</v>
      </c>
      <c r="AT181" s="154" t="s">
        <v>133</v>
      </c>
      <c r="AU181" s="154" t="s">
        <v>87</v>
      </c>
      <c r="AY181" s="17" t="s">
        <v>130</v>
      </c>
      <c r="BE181" s="155">
        <f>IF(N181="základní",J181,0)</f>
        <v>0</v>
      </c>
      <c r="BF181" s="155">
        <f>IF(N181="snížená",J181,0)</f>
        <v>0</v>
      </c>
      <c r="BG181" s="155">
        <f>IF(N181="zákl. přenesená",J181,0)</f>
        <v>0</v>
      </c>
      <c r="BH181" s="155">
        <f>IF(N181="sníž. přenesená",J181,0)</f>
        <v>0</v>
      </c>
      <c r="BI181" s="155">
        <f>IF(N181="nulová",J181,0)</f>
        <v>0</v>
      </c>
      <c r="BJ181" s="17" t="s">
        <v>85</v>
      </c>
      <c r="BK181" s="155">
        <f>ROUND(I181*H181,2)</f>
        <v>0</v>
      </c>
      <c r="BL181" s="17" t="s">
        <v>137</v>
      </c>
      <c r="BM181" s="154" t="s">
        <v>236</v>
      </c>
    </row>
    <row r="182" spans="2:51" s="13" customFormat="1" ht="12">
      <c r="B182" s="156"/>
      <c r="D182" s="157" t="s">
        <v>156</v>
      </c>
      <c r="E182" s="158" t="s">
        <v>1</v>
      </c>
      <c r="F182" s="159" t="s">
        <v>237</v>
      </c>
      <c r="H182" s="160">
        <v>70.5</v>
      </c>
      <c r="I182" s="161"/>
      <c r="L182" s="156"/>
      <c r="M182" s="162"/>
      <c r="N182" s="163"/>
      <c r="O182" s="163"/>
      <c r="P182" s="163"/>
      <c r="Q182" s="163"/>
      <c r="R182" s="163"/>
      <c r="S182" s="163"/>
      <c r="T182" s="164"/>
      <c r="AT182" s="158" t="s">
        <v>156</v>
      </c>
      <c r="AU182" s="158" t="s">
        <v>87</v>
      </c>
      <c r="AV182" s="13" t="s">
        <v>87</v>
      </c>
      <c r="AW182" s="13" t="s">
        <v>33</v>
      </c>
      <c r="AX182" s="13" t="s">
        <v>85</v>
      </c>
      <c r="AY182" s="158" t="s">
        <v>130</v>
      </c>
    </row>
    <row r="183" spans="1:65" s="2" customFormat="1" ht="16.5" customHeight="1">
      <c r="A183" s="32"/>
      <c r="B183" s="141"/>
      <c r="C183" s="173" t="s">
        <v>238</v>
      </c>
      <c r="D183" s="173" t="s">
        <v>219</v>
      </c>
      <c r="E183" s="174" t="s">
        <v>239</v>
      </c>
      <c r="F183" s="175" t="s">
        <v>240</v>
      </c>
      <c r="G183" s="176" t="s">
        <v>241</v>
      </c>
      <c r="H183" s="177">
        <v>1.058</v>
      </c>
      <c r="I183" s="178"/>
      <c r="J183" s="179">
        <f>ROUND(I183*H183,2)</f>
        <v>0</v>
      </c>
      <c r="K183" s="180"/>
      <c r="L183" s="181"/>
      <c r="M183" s="182" t="s">
        <v>1</v>
      </c>
      <c r="N183" s="183" t="s">
        <v>42</v>
      </c>
      <c r="O183" s="58"/>
      <c r="P183" s="152">
        <f>O183*H183</f>
        <v>0</v>
      </c>
      <c r="Q183" s="152">
        <v>0.001</v>
      </c>
      <c r="R183" s="152">
        <f>Q183*H183</f>
        <v>0.0010580000000000001</v>
      </c>
      <c r="S183" s="152">
        <v>0</v>
      </c>
      <c r="T183" s="153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4" t="s">
        <v>165</v>
      </c>
      <c r="AT183" s="154" t="s">
        <v>219</v>
      </c>
      <c r="AU183" s="154" t="s">
        <v>87</v>
      </c>
      <c r="AY183" s="17" t="s">
        <v>130</v>
      </c>
      <c r="BE183" s="155">
        <f>IF(N183="základní",J183,0)</f>
        <v>0</v>
      </c>
      <c r="BF183" s="155">
        <f>IF(N183="snížená",J183,0)</f>
        <v>0</v>
      </c>
      <c r="BG183" s="155">
        <f>IF(N183="zákl. přenesená",J183,0)</f>
        <v>0</v>
      </c>
      <c r="BH183" s="155">
        <f>IF(N183="sníž. přenesená",J183,0)</f>
        <v>0</v>
      </c>
      <c r="BI183" s="155">
        <f>IF(N183="nulová",J183,0)</f>
        <v>0</v>
      </c>
      <c r="BJ183" s="17" t="s">
        <v>85</v>
      </c>
      <c r="BK183" s="155">
        <f>ROUND(I183*H183,2)</f>
        <v>0</v>
      </c>
      <c r="BL183" s="17" t="s">
        <v>137</v>
      </c>
      <c r="BM183" s="154" t="s">
        <v>242</v>
      </c>
    </row>
    <row r="184" spans="2:51" s="13" customFormat="1" ht="12">
      <c r="B184" s="156"/>
      <c r="D184" s="157" t="s">
        <v>156</v>
      </c>
      <c r="F184" s="159" t="s">
        <v>243</v>
      </c>
      <c r="H184" s="160">
        <v>1.058</v>
      </c>
      <c r="I184" s="161"/>
      <c r="L184" s="156"/>
      <c r="M184" s="162"/>
      <c r="N184" s="163"/>
      <c r="O184" s="163"/>
      <c r="P184" s="163"/>
      <c r="Q184" s="163"/>
      <c r="R184" s="163"/>
      <c r="S184" s="163"/>
      <c r="T184" s="164"/>
      <c r="AT184" s="158" t="s">
        <v>156</v>
      </c>
      <c r="AU184" s="158" t="s">
        <v>87</v>
      </c>
      <c r="AV184" s="13" t="s">
        <v>87</v>
      </c>
      <c r="AW184" s="13" t="s">
        <v>3</v>
      </c>
      <c r="AX184" s="13" t="s">
        <v>85</v>
      </c>
      <c r="AY184" s="158" t="s">
        <v>130</v>
      </c>
    </row>
    <row r="185" spans="1:65" s="2" customFormat="1" ht="33" customHeight="1">
      <c r="A185" s="32"/>
      <c r="B185" s="141"/>
      <c r="C185" s="142" t="s">
        <v>244</v>
      </c>
      <c r="D185" s="142" t="s">
        <v>133</v>
      </c>
      <c r="E185" s="143" t="s">
        <v>245</v>
      </c>
      <c r="F185" s="144" t="s">
        <v>246</v>
      </c>
      <c r="G185" s="145" t="s">
        <v>154</v>
      </c>
      <c r="H185" s="146">
        <v>70.5</v>
      </c>
      <c r="I185" s="147"/>
      <c r="J185" s="148">
        <f>ROUND(I185*H185,2)</f>
        <v>0</v>
      </c>
      <c r="K185" s="149"/>
      <c r="L185" s="33"/>
      <c r="M185" s="150" t="s">
        <v>1</v>
      </c>
      <c r="N185" s="151" t="s">
        <v>42</v>
      </c>
      <c r="O185" s="58"/>
      <c r="P185" s="152">
        <f>O185*H185</f>
        <v>0</v>
      </c>
      <c r="Q185" s="152">
        <v>0</v>
      </c>
      <c r="R185" s="152">
        <f>Q185*H185</f>
        <v>0</v>
      </c>
      <c r="S185" s="152">
        <v>0</v>
      </c>
      <c r="T185" s="153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54" t="s">
        <v>137</v>
      </c>
      <c r="AT185" s="154" t="s">
        <v>133</v>
      </c>
      <c r="AU185" s="154" t="s">
        <v>87</v>
      </c>
      <c r="AY185" s="17" t="s">
        <v>130</v>
      </c>
      <c r="BE185" s="155">
        <f>IF(N185="základní",J185,0)</f>
        <v>0</v>
      </c>
      <c r="BF185" s="155">
        <f>IF(N185="snížená",J185,0)</f>
        <v>0</v>
      </c>
      <c r="BG185" s="155">
        <f>IF(N185="zákl. přenesená",J185,0)</f>
        <v>0</v>
      </c>
      <c r="BH185" s="155">
        <f>IF(N185="sníž. přenesená",J185,0)</f>
        <v>0</v>
      </c>
      <c r="BI185" s="155">
        <f>IF(N185="nulová",J185,0)</f>
        <v>0</v>
      </c>
      <c r="BJ185" s="17" t="s">
        <v>85</v>
      </c>
      <c r="BK185" s="155">
        <f>ROUND(I185*H185,2)</f>
        <v>0</v>
      </c>
      <c r="BL185" s="17" t="s">
        <v>137</v>
      </c>
      <c r="BM185" s="154" t="s">
        <v>247</v>
      </c>
    </row>
    <row r="186" spans="1:65" s="2" customFormat="1" ht="16.5" customHeight="1">
      <c r="A186" s="32"/>
      <c r="B186" s="141"/>
      <c r="C186" s="173" t="s">
        <v>248</v>
      </c>
      <c r="D186" s="173" t="s">
        <v>219</v>
      </c>
      <c r="E186" s="174" t="s">
        <v>249</v>
      </c>
      <c r="F186" s="175" t="s">
        <v>250</v>
      </c>
      <c r="G186" s="176" t="s">
        <v>176</v>
      </c>
      <c r="H186" s="177">
        <v>0.123</v>
      </c>
      <c r="I186" s="178"/>
      <c r="J186" s="179">
        <f>ROUND(I186*H186,2)</f>
        <v>0</v>
      </c>
      <c r="K186" s="180"/>
      <c r="L186" s="181"/>
      <c r="M186" s="182" t="s">
        <v>1</v>
      </c>
      <c r="N186" s="183" t="s">
        <v>42</v>
      </c>
      <c r="O186" s="58"/>
      <c r="P186" s="152">
        <f>O186*H186</f>
        <v>0</v>
      </c>
      <c r="Q186" s="152">
        <v>0.21</v>
      </c>
      <c r="R186" s="152">
        <f>Q186*H186</f>
        <v>0.02583</v>
      </c>
      <c r="S186" s="152">
        <v>0</v>
      </c>
      <c r="T186" s="153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4" t="s">
        <v>165</v>
      </c>
      <c r="AT186" s="154" t="s">
        <v>219</v>
      </c>
      <c r="AU186" s="154" t="s">
        <v>87</v>
      </c>
      <c r="AY186" s="17" t="s">
        <v>130</v>
      </c>
      <c r="BE186" s="155">
        <f>IF(N186="základní",J186,0)</f>
        <v>0</v>
      </c>
      <c r="BF186" s="155">
        <f>IF(N186="snížená",J186,0)</f>
        <v>0</v>
      </c>
      <c r="BG186" s="155">
        <f>IF(N186="zákl. přenesená",J186,0)</f>
        <v>0</v>
      </c>
      <c r="BH186" s="155">
        <f>IF(N186="sníž. přenesená",J186,0)</f>
        <v>0</v>
      </c>
      <c r="BI186" s="155">
        <f>IF(N186="nulová",J186,0)</f>
        <v>0</v>
      </c>
      <c r="BJ186" s="17" t="s">
        <v>85</v>
      </c>
      <c r="BK186" s="155">
        <f>ROUND(I186*H186,2)</f>
        <v>0</v>
      </c>
      <c r="BL186" s="17" t="s">
        <v>137</v>
      </c>
      <c r="BM186" s="154" t="s">
        <v>251</v>
      </c>
    </row>
    <row r="187" spans="2:51" s="13" customFormat="1" ht="22.5">
      <c r="B187" s="156"/>
      <c r="D187" s="157" t="s">
        <v>156</v>
      </c>
      <c r="F187" s="159" t="s">
        <v>252</v>
      </c>
      <c r="H187" s="160">
        <v>0.123</v>
      </c>
      <c r="I187" s="161"/>
      <c r="L187" s="156"/>
      <c r="M187" s="162"/>
      <c r="N187" s="163"/>
      <c r="O187" s="163"/>
      <c r="P187" s="163"/>
      <c r="Q187" s="163"/>
      <c r="R187" s="163"/>
      <c r="S187" s="163"/>
      <c r="T187" s="164"/>
      <c r="AT187" s="158" t="s">
        <v>156</v>
      </c>
      <c r="AU187" s="158" t="s">
        <v>87</v>
      </c>
      <c r="AV187" s="13" t="s">
        <v>87</v>
      </c>
      <c r="AW187" s="13" t="s">
        <v>3</v>
      </c>
      <c r="AX187" s="13" t="s">
        <v>85</v>
      </c>
      <c r="AY187" s="158" t="s">
        <v>130</v>
      </c>
    </row>
    <row r="188" spans="1:65" s="2" customFormat="1" ht="21.75" customHeight="1">
      <c r="A188" s="32"/>
      <c r="B188" s="141"/>
      <c r="C188" s="142" t="s">
        <v>253</v>
      </c>
      <c r="D188" s="142" t="s">
        <v>133</v>
      </c>
      <c r="E188" s="143" t="s">
        <v>254</v>
      </c>
      <c r="F188" s="144" t="s">
        <v>255</v>
      </c>
      <c r="G188" s="145" t="s">
        <v>154</v>
      </c>
      <c r="H188" s="146">
        <v>70.5</v>
      </c>
      <c r="I188" s="147"/>
      <c r="J188" s="148">
        <f>ROUND(I188*H188,2)</f>
        <v>0</v>
      </c>
      <c r="K188" s="149"/>
      <c r="L188" s="33"/>
      <c r="M188" s="150" t="s">
        <v>1</v>
      </c>
      <c r="N188" s="151" t="s">
        <v>42</v>
      </c>
      <c r="O188" s="58"/>
      <c r="P188" s="152">
        <f>O188*H188</f>
        <v>0</v>
      </c>
      <c r="Q188" s="152">
        <v>0</v>
      </c>
      <c r="R188" s="152">
        <f>Q188*H188</f>
        <v>0</v>
      </c>
      <c r="S188" s="152">
        <v>0</v>
      </c>
      <c r="T188" s="153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54" t="s">
        <v>137</v>
      </c>
      <c r="AT188" s="154" t="s">
        <v>133</v>
      </c>
      <c r="AU188" s="154" t="s">
        <v>87</v>
      </c>
      <c r="AY188" s="17" t="s">
        <v>130</v>
      </c>
      <c r="BE188" s="155">
        <f>IF(N188="základní",J188,0)</f>
        <v>0</v>
      </c>
      <c r="BF188" s="155">
        <f>IF(N188="snížená",J188,0)</f>
        <v>0</v>
      </c>
      <c r="BG188" s="155">
        <f>IF(N188="zákl. přenesená",J188,0)</f>
        <v>0</v>
      </c>
      <c r="BH188" s="155">
        <f>IF(N188="sníž. přenesená",J188,0)</f>
        <v>0</v>
      </c>
      <c r="BI188" s="155">
        <f>IF(N188="nulová",J188,0)</f>
        <v>0</v>
      </c>
      <c r="BJ188" s="17" t="s">
        <v>85</v>
      </c>
      <c r="BK188" s="155">
        <f>ROUND(I188*H188,2)</f>
        <v>0</v>
      </c>
      <c r="BL188" s="17" t="s">
        <v>137</v>
      </c>
      <c r="BM188" s="154" t="s">
        <v>256</v>
      </c>
    </row>
    <row r="189" spans="1:65" s="2" customFormat="1" ht="21.75" customHeight="1">
      <c r="A189" s="32"/>
      <c r="B189" s="141"/>
      <c r="C189" s="142" t="s">
        <v>257</v>
      </c>
      <c r="D189" s="142" t="s">
        <v>133</v>
      </c>
      <c r="E189" s="143" t="s">
        <v>258</v>
      </c>
      <c r="F189" s="144" t="s">
        <v>259</v>
      </c>
      <c r="G189" s="145" t="s">
        <v>154</v>
      </c>
      <c r="H189" s="146">
        <v>70.5</v>
      </c>
      <c r="I189" s="147"/>
      <c r="J189" s="148">
        <f>ROUND(I189*H189,2)</f>
        <v>0</v>
      </c>
      <c r="K189" s="149"/>
      <c r="L189" s="33"/>
      <c r="M189" s="150" t="s">
        <v>1</v>
      </c>
      <c r="N189" s="151" t="s">
        <v>42</v>
      </c>
      <c r="O189" s="58"/>
      <c r="P189" s="152">
        <f>O189*H189</f>
        <v>0</v>
      </c>
      <c r="Q189" s="152">
        <v>0</v>
      </c>
      <c r="R189" s="152">
        <f>Q189*H189</f>
        <v>0</v>
      </c>
      <c r="S189" s="152">
        <v>0</v>
      </c>
      <c r="T189" s="153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54" t="s">
        <v>137</v>
      </c>
      <c r="AT189" s="154" t="s">
        <v>133</v>
      </c>
      <c r="AU189" s="154" t="s">
        <v>87</v>
      </c>
      <c r="AY189" s="17" t="s">
        <v>130</v>
      </c>
      <c r="BE189" s="155">
        <f>IF(N189="základní",J189,0)</f>
        <v>0</v>
      </c>
      <c r="BF189" s="155">
        <f>IF(N189="snížená",J189,0)</f>
        <v>0</v>
      </c>
      <c r="BG189" s="155">
        <f>IF(N189="zákl. přenesená",J189,0)</f>
        <v>0</v>
      </c>
      <c r="BH189" s="155">
        <f>IF(N189="sníž. přenesená",J189,0)</f>
        <v>0</v>
      </c>
      <c r="BI189" s="155">
        <f>IF(N189="nulová",J189,0)</f>
        <v>0</v>
      </c>
      <c r="BJ189" s="17" t="s">
        <v>85</v>
      </c>
      <c r="BK189" s="155">
        <f>ROUND(I189*H189,2)</f>
        <v>0</v>
      </c>
      <c r="BL189" s="17" t="s">
        <v>137</v>
      </c>
      <c r="BM189" s="154" t="s">
        <v>260</v>
      </c>
    </row>
    <row r="190" spans="1:65" s="2" customFormat="1" ht="21.75" customHeight="1">
      <c r="A190" s="32"/>
      <c r="B190" s="141"/>
      <c r="C190" s="142" t="s">
        <v>261</v>
      </c>
      <c r="D190" s="142" t="s">
        <v>133</v>
      </c>
      <c r="E190" s="143" t="s">
        <v>262</v>
      </c>
      <c r="F190" s="144" t="s">
        <v>263</v>
      </c>
      <c r="G190" s="145" t="s">
        <v>154</v>
      </c>
      <c r="H190" s="146">
        <v>141</v>
      </c>
      <c r="I190" s="147"/>
      <c r="J190" s="148">
        <f>ROUND(I190*H190,2)</f>
        <v>0</v>
      </c>
      <c r="K190" s="149"/>
      <c r="L190" s="33"/>
      <c r="M190" s="150" t="s">
        <v>1</v>
      </c>
      <c r="N190" s="151" t="s">
        <v>42</v>
      </c>
      <c r="O190" s="58"/>
      <c r="P190" s="152">
        <f>O190*H190</f>
        <v>0</v>
      </c>
      <c r="Q190" s="152">
        <v>0</v>
      </c>
      <c r="R190" s="152">
        <f>Q190*H190</f>
        <v>0</v>
      </c>
      <c r="S190" s="152">
        <v>0</v>
      </c>
      <c r="T190" s="153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4" t="s">
        <v>137</v>
      </c>
      <c r="AT190" s="154" t="s">
        <v>133</v>
      </c>
      <c r="AU190" s="154" t="s">
        <v>87</v>
      </c>
      <c r="AY190" s="17" t="s">
        <v>130</v>
      </c>
      <c r="BE190" s="155">
        <f>IF(N190="základní",J190,0)</f>
        <v>0</v>
      </c>
      <c r="BF190" s="155">
        <f>IF(N190="snížená",J190,0)</f>
        <v>0</v>
      </c>
      <c r="BG190" s="155">
        <f>IF(N190="zákl. přenesená",J190,0)</f>
        <v>0</v>
      </c>
      <c r="BH190" s="155">
        <f>IF(N190="sníž. přenesená",J190,0)</f>
        <v>0</v>
      </c>
      <c r="BI190" s="155">
        <f>IF(N190="nulová",J190,0)</f>
        <v>0</v>
      </c>
      <c r="BJ190" s="17" t="s">
        <v>85</v>
      </c>
      <c r="BK190" s="155">
        <f>ROUND(I190*H190,2)</f>
        <v>0</v>
      </c>
      <c r="BL190" s="17" t="s">
        <v>137</v>
      </c>
      <c r="BM190" s="154" t="s">
        <v>264</v>
      </c>
    </row>
    <row r="191" spans="2:51" s="13" customFormat="1" ht="12">
      <c r="B191" s="156"/>
      <c r="D191" s="157" t="s">
        <v>156</v>
      </c>
      <c r="E191" s="158" t="s">
        <v>1</v>
      </c>
      <c r="F191" s="159" t="s">
        <v>265</v>
      </c>
      <c r="H191" s="160">
        <v>141</v>
      </c>
      <c r="I191" s="161"/>
      <c r="L191" s="156"/>
      <c r="M191" s="162"/>
      <c r="N191" s="163"/>
      <c r="O191" s="163"/>
      <c r="P191" s="163"/>
      <c r="Q191" s="163"/>
      <c r="R191" s="163"/>
      <c r="S191" s="163"/>
      <c r="T191" s="164"/>
      <c r="AT191" s="158" t="s">
        <v>156</v>
      </c>
      <c r="AU191" s="158" t="s">
        <v>87</v>
      </c>
      <c r="AV191" s="13" t="s">
        <v>87</v>
      </c>
      <c r="AW191" s="13" t="s">
        <v>33</v>
      </c>
      <c r="AX191" s="13" t="s">
        <v>85</v>
      </c>
      <c r="AY191" s="158" t="s">
        <v>130</v>
      </c>
    </row>
    <row r="192" spans="1:65" s="2" customFormat="1" ht="33" customHeight="1">
      <c r="A192" s="32"/>
      <c r="B192" s="141"/>
      <c r="C192" s="142" t="s">
        <v>266</v>
      </c>
      <c r="D192" s="142" t="s">
        <v>133</v>
      </c>
      <c r="E192" s="143" t="s">
        <v>267</v>
      </c>
      <c r="F192" s="144" t="s">
        <v>268</v>
      </c>
      <c r="G192" s="145" t="s">
        <v>154</v>
      </c>
      <c r="H192" s="146">
        <v>70.5</v>
      </c>
      <c r="I192" s="147"/>
      <c r="J192" s="148">
        <f>ROUND(I192*H192,2)</f>
        <v>0</v>
      </c>
      <c r="K192" s="149"/>
      <c r="L192" s="33"/>
      <c r="M192" s="150" t="s">
        <v>1</v>
      </c>
      <c r="N192" s="151" t="s">
        <v>42</v>
      </c>
      <c r="O192" s="58"/>
      <c r="P192" s="152">
        <f>O192*H192</f>
        <v>0</v>
      </c>
      <c r="Q192" s="152">
        <v>0</v>
      </c>
      <c r="R192" s="152">
        <f>Q192*H192</f>
        <v>0</v>
      </c>
      <c r="S192" s="152">
        <v>0</v>
      </c>
      <c r="T192" s="153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4" t="s">
        <v>137</v>
      </c>
      <c r="AT192" s="154" t="s">
        <v>133</v>
      </c>
      <c r="AU192" s="154" t="s">
        <v>87</v>
      </c>
      <c r="AY192" s="17" t="s">
        <v>130</v>
      </c>
      <c r="BE192" s="155">
        <f>IF(N192="základní",J192,0)</f>
        <v>0</v>
      </c>
      <c r="BF192" s="155">
        <f>IF(N192="snížená",J192,0)</f>
        <v>0</v>
      </c>
      <c r="BG192" s="155">
        <f>IF(N192="zákl. přenesená",J192,0)</f>
        <v>0</v>
      </c>
      <c r="BH192" s="155">
        <f>IF(N192="sníž. přenesená",J192,0)</f>
        <v>0</v>
      </c>
      <c r="BI192" s="155">
        <f>IF(N192="nulová",J192,0)</f>
        <v>0</v>
      </c>
      <c r="BJ192" s="17" t="s">
        <v>85</v>
      </c>
      <c r="BK192" s="155">
        <f>ROUND(I192*H192,2)</f>
        <v>0</v>
      </c>
      <c r="BL192" s="17" t="s">
        <v>137</v>
      </c>
      <c r="BM192" s="154" t="s">
        <v>269</v>
      </c>
    </row>
    <row r="193" spans="1:65" s="2" customFormat="1" ht="24.2" customHeight="1">
      <c r="A193" s="32"/>
      <c r="B193" s="141"/>
      <c r="C193" s="142" t="s">
        <v>270</v>
      </c>
      <c r="D193" s="142" t="s">
        <v>133</v>
      </c>
      <c r="E193" s="143" t="s">
        <v>271</v>
      </c>
      <c r="F193" s="144" t="s">
        <v>272</v>
      </c>
      <c r="G193" s="145" t="s">
        <v>154</v>
      </c>
      <c r="H193" s="146">
        <v>70.5</v>
      </c>
      <c r="I193" s="147"/>
      <c r="J193" s="148">
        <f>ROUND(I193*H193,2)</f>
        <v>0</v>
      </c>
      <c r="K193" s="149"/>
      <c r="L193" s="33"/>
      <c r="M193" s="150" t="s">
        <v>1</v>
      </c>
      <c r="N193" s="151" t="s">
        <v>42</v>
      </c>
      <c r="O193" s="58"/>
      <c r="P193" s="152">
        <f>O193*H193</f>
        <v>0</v>
      </c>
      <c r="Q193" s="152">
        <v>0</v>
      </c>
      <c r="R193" s="152">
        <f>Q193*H193</f>
        <v>0</v>
      </c>
      <c r="S193" s="152">
        <v>0</v>
      </c>
      <c r="T193" s="153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54" t="s">
        <v>137</v>
      </c>
      <c r="AT193" s="154" t="s">
        <v>133</v>
      </c>
      <c r="AU193" s="154" t="s">
        <v>87</v>
      </c>
      <c r="AY193" s="17" t="s">
        <v>130</v>
      </c>
      <c r="BE193" s="155">
        <f>IF(N193="základní",J193,0)</f>
        <v>0</v>
      </c>
      <c r="BF193" s="155">
        <f>IF(N193="snížená",J193,0)</f>
        <v>0</v>
      </c>
      <c r="BG193" s="155">
        <f>IF(N193="zákl. přenesená",J193,0)</f>
        <v>0</v>
      </c>
      <c r="BH193" s="155">
        <f>IF(N193="sníž. přenesená",J193,0)</f>
        <v>0</v>
      </c>
      <c r="BI193" s="155">
        <f>IF(N193="nulová",J193,0)</f>
        <v>0</v>
      </c>
      <c r="BJ193" s="17" t="s">
        <v>85</v>
      </c>
      <c r="BK193" s="155">
        <f>ROUND(I193*H193,2)</f>
        <v>0</v>
      </c>
      <c r="BL193" s="17" t="s">
        <v>137</v>
      </c>
      <c r="BM193" s="154" t="s">
        <v>273</v>
      </c>
    </row>
    <row r="194" spans="1:65" s="2" customFormat="1" ht="24.2" customHeight="1">
      <c r="A194" s="32"/>
      <c r="B194" s="141"/>
      <c r="C194" s="142" t="s">
        <v>274</v>
      </c>
      <c r="D194" s="142" t="s">
        <v>133</v>
      </c>
      <c r="E194" s="143" t="s">
        <v>275</v>
      </c>
      <c r="F194" s="144" t="s">
        <v>276</v>
      </c>
      <c r="G194" s="145" t="s">
        <v>206</v>
      </c>
      <c r="H194" s="146">
        <v>0.002</v>
      </c>
      <c r="I194" s="147"/>
      <c r="J194" s="148">
        <f>ROUND(I194*H194,2)</f>
        <v>0</v>
      </c>
      <c r="K194" s="149"/>
      <c r="L194" s="33"/>
      <c r="M194" s="150" t="s">
        <v>1</v>
      </c>
      <c r="N194" s="151" t="s">
        <v>42</v>
      </c>
      <c r="O194" s="58"/>
      <c r="P194" s="152">
        <f>O194*H194</f>
        <v>0</v>
      </c>
      <c r="Q194" s="152">
        <v>0</v>
      </c>
      <c r="R194" s="152">
        <f>Q194*H194</f>
        <v>0</v>
      </c>
      <c r="S194" s="152">
        <v>0</v>
      </c>
      <c r="T194" s="153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54" t="s">
        <v>137</v>
      </c>
      <c r="AT194" s="154" t="s">
        <v>133</v>
      </c>
      <c r="AU194" s="154" t="s">
        <v>87</v>
      </c>
      <c r="AY194" s="17" t="s">
        <v>130</v>
      </c>
      <c r="BE194" s="155">
        <f>IF(N194="základní",J194,0)</f>
        <v>0</v>
      </c>
      <c r="BF194" s="155">
        <f>IF(N194="snížená",J194,0)</f>
        <v>0</v>
      </c>
      <c r="BG194" s="155">
        <f>IF(N194="zákl. přenesená",J194,0)</f>
        <v>0</v>
      </c>
      <c r="BH194" s="155">
        <f>IF(N194="sníž. přenesená",J194,0)</f>
        <v>0</v>
      </c>
      <c r="BI194" s="155">
        <f>IF(N194="nulová",J194,0)</f>
        <v>0</v>
      </c>
      <c r="BJ194" s="17" t="s">
        <v>85</v>
      </c>
      <c r="BK194" s="155">
        <f>ROUND(I194*H194,2)</f>
        <v>0</v>
      </c>
      <c r="BL194" s="17" t="s">
        <v>137</v>
      </c>
      <c r="BM194" s="154" t="s">
        <v>277</v>
      </c>
    </row>
    <row r="195" spans="2:51" s="13" customFormat="1" ht="12">
      <c r="B195" s="156"/>
      <c r="D195" s="157" t="s">
        <v>156</v>
      </c>
      <c r="E195" s="158" t="s">
        <v>1</v>
      </c>
      <c r="F195" s="159" t="s">
        <v>278</v>
      </c>
      <c r="H195" s="160">
        <v>0.002</v>
      </c>
      <c r="I195" s="161"/>
      <c r="L195" s="156"/>
      <c r="M195" s="162"/>
      <c r="N195" s="163"/>
      <c r="O195" s="163"/>
      <c r="P195" s="163"/>
      <c r="Q195" s="163"/>
      <c r="R195" s="163"/>
      <c r="S195" s="163"/>
      <c r="T195" s="164"/>
      <c r="AT195" s="158" t="s">
        <v>156</v>
      </c>
      <c r="AU195" s="158" t="s">
        <v>87</v>
      </c>
      <c r="AV195" s="13" t="s">
        <v>87</v>
      </c>
      <c r="AW195" s="13" t="s">
        <v>33</v>
      </c>
      <c r="AX195" s="13" t="s">
        <v>85</v>
      </c>
      <c r="AY195" s="158" t="s">
        <v>130</v>
      </c>
    </row>
    <row r="196" spans="1:65" s="2" customFormat="1" ht="16.5" customHeight="1">
      <c r="A196" s="32"/>
      <c r="B196" s="141"/>
      <c r="C196" s="173" t="s">
        <v>279</v>
      </c>
      <c r="D196" s="173" t="s">
        <v>219</v>
      </c>
      <c r="E196" s="174" t="s">
        <v>280</v>
      </c>
      <c r="F196" s="175" t="s">
        <v>281</v>
      </c>
      <c r="G196" s="176" t="s">
        <v>241</v>
      </c>
      <c r="H196" s="177">
        <v>1.988</v>
      </c>
      <c r="I196" s="178"/>
      <c r="J196" s="179">
        <f>ROUND(I196*H196,2)</f>
        <v>0</v>
      </c>
      <c r="K196" s="180"/>
      <c r="L196" s="181"/>
      <c r="M196" s="182" t="s">
        <v>1</v>
      </c>
      <c r="N196" s="183" t="s">
        <v>42</v>
      </c>
      <c r="O196" s="58"/>
      <c r="P196" s="152">
        <f>O196*H196</f>
        <v>0</v>
      </c>
      <c r="Q196" s="152">
        <v>0.001</v>
      </c>
      <c r="R196" s="152">
        <f>Q196*H196</f>
        <v>0.001988</v>
      </c>
      <c r="S196" s="152">
        <v>0</v>
      </c>
      <c r="T196" s="153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4" t="s">
        <v>165</v>
      </c>
      <c r="AT196" s="154" t="s">
        <v>219</v>
      </c>
      <c r="AU196" s="154" t="s">
        <v>87</v>
      </c>
      <c r="AY196" s="17" t="s">
        <v>130</v>
      </c>
      <c r="BE196" s="155">
        <f>IF(N196="základní",J196,0)</f>
        <v>0</v>
      </c>
      <c r="BF196" s="155">
        <f>IF(N196="snížená",J196,0)</f>
        <v>0</v>
      </c>
      <c r="BG196" s="155">
        <f>IF(N196="zákl. přenesená",J196,0)</f>
        <v>0</v>
      </c>
      <c r="BH196" s="155">
        <f>IF(N196="sníž. přenesená",J196,0)</f>
        <v>0</v>
      </c>
      <c r="BI196" s="155">
        <f>IF(N196="nulová",J196,0)</f>
        <v>0</v>
      </c>
      <c r="BJ196" s="17" t="s">
        <v>85</v>
      </c>
      <c r="BK196" s="155">
        <f>ROUND(I196*H196,2)</f>
        <v>0</v>
      </c>
      <c r="BL196" s="17" t="s">
        <v>137</v>
      </c>
      <c r="BM196" s="154" t="s">
        <v>282</v>
      </c>
    </row>
    <row r="197" spans="2:51" s="13" customFormat="1" ht="12">
      <c r="B197" s="156"/>
      <c r="D197" s="157" t="s">
        <v>156</v>
      </c>
      <c r="F197" s="159" t="s">
        <v>283</v>
      </c>
      <c r="H197" s="160">
        <v>1.988</v>
      </c>
      <c r="I197" s="161"/>
      <c r="L197" s="156"/>
      <c r="M197" s="162"/>
      <c r="N197" s="163"/>
      <c r="O197" s="163"/>
      <c r="P197" s="163"/>
      <c r="Q197" s="163"/>
      <c r="R197" s="163"/>
      <c r="S197" s="163"/>
      <c r="T197" s="164"/>
      <c r="AT197" s="158" t="s">
        <v>156</v>
      </c>
      <c r="AU197" s="158" t="s">
        <v>87</v>
      </c>
      <c r="AV197" s="13" t="s">
        <v>87</v>
      </c>
      <c r="AW197" s="13" t="s">
        <v>3</v>
      </c>
      <c r="AX197" s="13" t="s">
        <v>85</v>
      </c>
      <c r="AY197" s="158" t="s">
        <v>130</v>
      </c>
    </row>
    <row r="198" spans="2:63" s="12" customFormat="1" ht="22.9" customHeight="1">
      <c r="B198" s="129"/>
      <c r="D198" s="130" t="s">
        <v>76</v>
      </c>
      <c r="E198" s="139" t="s">
        <v>87</v>
      </c>
      <c r="F198" s="139" t="s">
        <v>284</v>
      </c>
      <c r="I198" s="132"/>
      <c r="J198" s="140">
        <f>BK198</f>
        <v>0</v>
      </c>
      <c r="L198" s="129"/>
      <c r="M198" s="133"/>
      <c r="N198" s="134"/>
      <c r="O198" s="134"/>
      <c r="P198" s="135">
        <f>SUM(P199:P202)</f>
        <v>0</v>
      </c>
      <c r="Q198" s="134"/>
      <c r="R198" s="135">
        <f>SUM(R199:R202)</f>
        <v>7.6303649799999995</v>
      </c>
      <c r="S198" s="134"/>
      <c r="T198" s="136">
        <f>SUM(T199:T202)</f>
        <v>0</v>
      </c>
      <c r="AR198" s="130" t="s">
        <v>85</v>
      </c>
      <c r="AT198" s="137" t="s">
        <v>76</v>
      </c>
      <c r="AU198" s="137" t="s">
        <v>85</v>
      </c>
      <c r="AY198" s="130" t="s">
        <v>130</v>
      </c>
      <c r="BK198" s="138">
        <f>SUM(BK199:BK202)</f>
        <v>0</v>
      </c>
    </row>
    <row r="199" spans="1:65" s="2" customFormat="1" ht="16.5" customHeight="1">
      <c r="A199" s="32"/>
      <c r="B199" s="141"/>
      <c r="C199" s="142" t="s">
        <v>285</v>
      </c>
      <c r="D199" s="142" t="s">
        <v>133</v>
      </c>
      <c r="E199" s="143" t="s">
        <v>286</v>
      </c>
      <c r="F199" s="144" t="s">
        <v>287</v>
      </c>
      <c r="G199" s="145" t="s">
        <v>176</v>
      </c>
      <c r="H199" s="146">
        <v>3.097</v>
      </c>
      <c r="I199" s="147"/>
      <c r="J199" s="148">
        <f>ROUND(I199*H199,2)</f>
        <v>0</v>
      </c>
      <c r="K199" s="149"/>
      <c r="L199" s="33"/>
      <c r="M199" s="150" t="s">
        <v>1</v>
      </c>
      <c r="N199" s="151" t="s">
        <v>42</v>
      </c>
      <c r="O199" s="58"/>
      <c r="P199" s="152">
        <f>O199*H199</f>
        <v>0</v>
      </c>
      <c r="Q199" s="152">
        <v>2.25634</v>
      </c>
      <c r="R199" s="152">
        <f>Q199*H199</f>
        <v>6.98788498</v>
      </c>
      <c r="S199" s="152">
        <v>0</v>
      </c>
      <c r="T199" s="153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54" t="s">
        <v>137</v>
      </c>
      <c r="AT199" s="154" t="s">
        <v>133</v>
      </c>
      <c r="AU199" s="154" t="s">
        <v>87</v>
      </c>
      <c r="AY199" s="17" t="s">
        <v>130</v>
      </c>
      <c r="BE199" s="155">
        <f>IF(N199="základní",J199,0)</f>
        <v>0</v>
      </c>
      <c r="BF199" s="155">
        <f>IF(N199="snížená",J199,0)</f>
        <v>0</v>
      </c>
      <c r="BG199" s="155">
        <f>IF(N199="zákl. přenesená",J199,0)</f>
        <v>0</v>
      </c>
      <c r="BH199" s="155">
        <f>IF(N199="sníž. přenesená",J199,0)</f>
        <v>0</v>
      </c>
      <c r="BI199" s="155">
        <f>IF(N199="nulová",J199,0)</f>
        <v>0</v>
      </c>
      <c r="BJ199" s="17" t="s">
        <v>85</v>
      </c>
      <c r="BK199" s="155">
        <f>ROUND(I199*H199,2)</f>
        <v>0</v>
      </c>
      <c r="BL199" s="17" t="s">
        <v>137</v>
      </c>
      <c r="BM199" s="154" t="s">
        <v>288</v>
      </c>
    </row>
    <row r="200" spans="2:51" s="13" customFormat="1" ht="22.5">
      <c r="B200" s="156"/>
      <c r="D200" s="157" t="s">
        <v>156</v>
      </c>
      <c r="E200" s="158" t="s">
        <v>1</v>
      </c>
      <c r="F200" s="159" t="s">
        <v>289</v>
      </c>
      <c r="H200" s="160">
        <v>3.097</v>
      </c>
      <c r="I200" s="161"/>
      <c r="L200" s="156"/>
      <c r="M200" s="162"/>
      <c r="N200" s="163"/>
      <c r="O200" s="163"/>
      <c r="P200" s="163"/>
      <c r="Q200" s="163"/>
      <c r="R200" s="163"/>
      <c r="S200" s="163"/>
      <c r="T200" s="164"/>
      <c r="AT200" s="158" t="s">
        <v>156</v>
      </c>
      <c r="AU200" s="158" t="s">
        <v>87</v>
      </c>
      <c r="AV200" s="13" t="s">
        <v>87</v>
      </c>
      <c r="AW200" s="13" t="s">
        <v>33</v>
      </c>
      <c r="AX200" s="13" t="s">
        <v>85</v>
      </c>
      <c r="AY200" s="158" t="s">
        <v>130</v>
      </c>
    </row>
    <row r="201" spans="1:65" s="2" customFormat="1" ht="33" customHeight="1">
      <c r="A201" s="32"/>
      <c r="B201" s="141"/>
      <c r="C201" s="142" t="s">
        <v>290</v>
      </c>
      <c r="D201" s="142" t="s">
        <v>133</v>
      </c>
      <c r="E201" s="143" t="s">
        <v>291</v>
      </c>
      <c r="F201" s="144" t="s">
        <v>292</v>
      </c>
      <c r="G201" s="145" t="s">
        <v>154</v>
      </c>
      <c r="H201" s="146">
        <v>1.5</v>
      </c>
      <c r="I201" s="147"/>
      <c r="J201" s="148">
        <f>ROUND(I201*H201,2)</f>
        <v>0</v>
      </c>
      <c r="K201" s="149"/>
      <c r="L201" s="33"/>
      <c r="M201" s="150" t="s">
        <v>1</v>
      </c>
      <c r="N201" s="151" t="s">
        <v>42</v>
      </c>
      <c r="O201" s="58"/>
      <c r="P201" s="152">
        <f>O201*H201</f>
        <v>0</v>
      </c>
      <c r="Q201" s="152">
        <v>0.42832</v>
      </c>
      <c r="R201" s="152">
        <f>Q201*H201</f>
        <v>0.6424799999999999</v>
      </c>
      <c r="S201" s="152">
        <v>0</v>
      </c>
      <c r="T201" s="153">
        <f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54" t="s">
        <v>137</v>
      </c>
      <c r="AT201" s="154" t="s">
        <v>133</v>
      </c>
      <c r="AU201" s="154" t="s">
        <v>87</v>
      </c>
      <c r="AY201" s="17" t="s">
        <v>130</v>
      </c>
      <c r="BE201" s="155">
        <f>IF(N201="základní",J201,0)</f>
        <v>0</v>
      </c>
      <c r="BF201" s="155">
        <f>IF(N201="snížená",J201,0)</f>
        <v>0</v>
      </c>
      <c r="BG201" s="155">
        <f>IF(N201="zákl. přenesená",J201,0)</f>
        <v>0</v>
      </c>
      <c r="BH201" s="155">
        <f>IF(N201="sníž. přenesená",J201,0)</f>
        <v>0</v>
      </c>
      <c r="BI201" s="155">
        <f>IF(N201="nulová",J201,0)</f>
        <v>0</v>
      </c>
      <c r="BJ201" s="17" t="s">
        <v>85</v>
      </c>
      <c r="BK201" s="155">
        <f>ROUND(I201*H201,2)</f>
        <v>0</v>
      </c>
      <c r="BL201" s="17" t="s">
        <v>137</v>
      </c>
      <c r="BM201" s="154" t="s">
        <v>293</v>
      </c>
    </row>
    <row r="202" spans="2:51" s="13" customFormat="1" ht="12">
      <c r="B202" s="156"/>
      <c r="D202" s="157" t="s">
        <v>156</v>
      </c>
      <c r="E202" s="158" t="s">
        <v>1</v>
      </c>
      <c r="F202" s="159" t="s">
        <v>294</v>
      </c>
      <c r="H202" s="160">
        <v>1.5</v>
      </c>
      <c r="I202" s="161"/>
      <c r="L202" s="156"/>
      <c r="M202" s="162"/>
      <c r="N202" s="163"/>
      <c r="O202" s="163"/>
      <c r="P202" s="163"/>
      <c r="Q202" s="163"/>
      <c r="R202" s="163"/>
      <c r="S202" s="163"/>
      <c r="T202" s="164"/>
      <c r="AT202" s="158" t="s">
        <v>156</v>
      </c>
      <c r="AU202" s="158" t="s">
        <v>87</v>
      </c>
      <c r="AV202" s="13" t="s">
        <v>87</v>
      </c>
      <c r="AW202" s="13" t="s">
        <v>33</v>
      </c>
      <c r="AX202" s="13" t="s">
        <v>85</v>
      </c>
      <c r="AY202" s="158" t="s">
        <v>130</v>
      </c>
    </row>
    <row r="203" spans="2:63" s="12" customFormat="1" ht="22.9" customHeight="1">
      <c r="B203" s="129"/>
      <c r="D203" s="130" t="s">
        <v>76</v>
      </c>
      <c r="E203" s="139" t="s">
        <v>146</v>
      </c>
      <c r="F203" s="139" t="s">
        <v>295</v>
      </c>
      <c r="I203" s="132"/>
      <c r="J203" s="140">
        <f>BK203</f>
        <v>0</v>
      </c>
      <c r="L203" s="129"/>
      <c r="M203" s="133"/>
      <c r="N203" s="134"/>
      <c r="O203" s="134"/>
      <c r="P203" s="135">
        <f>SUM(P204:P206)</f>
        <v>0</v>
      </c>
      <c r="Q203" s="134"/>
      <c r="R203" s="135">
        <f>SUM(R204:R206)</f>
        <v>1.053125</v>
      </c>
      <c r="S203" s="134"/>
      <c r="T203" s="136">
        <f>SUM(T204:T206)</f>
        <v>0</v>
      </c>
      <c r="AR203" s="130" t="s">
        <v>85</v>
      </c>
      <c r="AT203" s="137" t="s">
        <v>76</v>
      </c>
      <c r="AU203" s="137" t="s">
        <v>85</v>
      </c>
      <c r="AY203" s="130" t="s">
        <v>130</v>
      </c>
      <c r="BK203" s="138">
        <f>SUM(BK204:BK206)</f>
        <v>0</v>
      </c>
    </row>
    <row r="204" spans="1:65" s="2" customFormat="1" ht="16.5" customHeight="1">
      <c r="A204" s="32"/>
      <c r="B204" s="141"/>
      <c r="C204" s="142" t="s">
        <v>296</v>
      </c>
      <c r="D204" s="142" t="s">
        <v>133</v>
      </c>
      <c r="E204" s="143" t="s">
        <v>297</v>
      </c>
      <c r="F204" s="144" t="s">
        <v>298</v>
      </c>
      <c r="G204" s="145" t="s">
        <v>154</v>
      </c>
      <c r="H204" s="146">
        <v>12.5</v>
      </c>
      <c r="I204" s="147"/>
      <c r="J204" s="148">
        <f>ROUND(I204*H204,2)</f>
        <v>0</v>
      </c>
      <c r="K204" s="149"/>
      <c r="L204" s="33"/>
      <c r="M204" s="150" t="s">
        <v>1</v>
      </c>
      <c r="N204" s="151" t="s">
        <v>42</v>
      </c>
      <c r="O204" s="58"/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54" t="s">
        <v>137</v>
      </c>
      <c r="AT204" s="154" t="s">
        <v>133</v>
      </c>
      <c r="AU204" s="154" t="s">
        <v>87</v>
      </c>
      <c r="AY204" s="17" t="s">
        <v>130</v>
      </c>
      <c r="BE204" s="155">
        <f>IF(N204="základní",J204,0)</f>
        <v>0</v>
      </c>
      <c r="BF204" s="155">
        <f>IF(N204="snížená",J204,0)</f>
        <v>0</v>
      </c>
      <c r="BG204" s="155">
        <f>IF(N204="zákl. přenesená",J204,0)</f>
        <v>0</v>
      </c>
      <c r="BH204" s="155">
        <f>IF(N204="sníž. přenesená",J204,0)</f>
        <v>0</v>
      </c>
      <c r="BI204" s="155">
        <f>IF(N204="nulová",J204,0)</f>
        <v>0</v>
      </c>
      <c r="BJ204" s="17" t="s">
        <v>85</v>
      </c>
      <c r="BK204" s="155">
        <f>ROUND(I204*H204,2)</f>
        <v>0</v>
      </c>
      <c r="BL204" s="17" t="s">
        <v>137</v>
      </c>
      <c r="BM204" s="154" t="s">
        <v>299</v>
      </c>
    </row>
    <row r="205" spans="1:65" s="2" customFormat="1" ht="24.2" customHeight="1">
      <c r="A205" s="32"/>
      <c r="B205" s="141"/>
      <c r="C205" s="142" t="s">
        <v>300</v>
      </c>
      <c r="D205" s="142" t="s">
        <v>133</v>
      </c>
      <c r="E205" s="143" t="s">
        <v>301</v>
      </c>
      <c r="F205" s="144" t="s">
        <v>302</v>
      </c>
      <c r="G205" s="145" t="s">
        <v>154</v>
      </c>
      <c r="H205" s="146">
        <v>12.5</v>
      </c>
      <c r="I205" s="147"/>
      <c r="J205" s="148">
        <f>ROUND(I205*H205,2)</f>
        <v>0</v>
      </c>
      <c r="K205" s="149"/>
      <c r="L205" s="33"/>
      <c r="M205" s="150" t="s">
        <v>1</v>
      </c>
      <c r="N205" s="151" t="s">
        <v>42</v>
      </c>
      <c r="O205" s="58"/>
      <c r="P205" s="152">
        <f>O205*H205</f>
        <v>0</v>
      </c>
      <c r="Q205" s="152">
        <v>0.08425</v>
      </c>
      <c r="R205" s="152">
        <f>Q205*H205</f>
        <v>1.053125</v>
      </c>
      <c r="S205" s="152">
        <v>0</v>
      </c>
      <c r="T205" s="153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4" t="s">
        <v>137</v>
      </c>
      <c r="AT205" s="154" t="s">
        <v>133</v>
      </c>
      <c r="AU205" s="154" t="s">
        <v>87</v>
      </c>
      <c r="AY205" s="17" t="s">
        <v>130</v>
      </c>
      <c r="BE205" s="155">
        <f>IF(N205="základní",J205,0)</f>
        <v>0</v>
      </c>
      <c r="BF205" s="155">
        <f>IF(N205="snížená",J205,0)</f>
        <v>0</v>
      </c>
      <c r="BG205" s="155">
        <f>IF(N205="zákl. přenesená",J205,0)</f>
        <v>0</v>
      </c>
      <c r="BH205" s="155">
        <f>IF(N205="sníž. přenesená",J205,0)</f>
        <v>0</v>
      </c>
      <c r="BI205" s="155">
        <f>IF(N205="nulová",J205,0)</f>
        <v>0</v>
      </c>
      <c r="BJ205" s="17" t="s">
        <v>85</v>
      </c>
      <c r="BK205" s="155">
        <f>ROUND(I205*H205,2)</f>
        <v>0</v>
      </c>
      <c r="BL205" s="17" t="s">
        <v>137</v>
      </c>
      <c r="BM205" s="154" t="s">
        <v>303</v>
      </c>
    </row>
    <row r="206" spans="2:51" s="13" customFormat="1" ht="12">
      <c r="B206" s="156"/>
      <c r="D206" s="157" t="s">
        <v>156</v>
      </c>
      <c r="E206" s="158" t="s">
        <v>1</v>
      </c>
      <c r="F206" s="159" t="s">
        <v>304</v>
      </c>
      <c r="H206" s="160">
        <v>12.5</v>
      </c>
      <c r="I206" s="161"/>
      <c r="L206" s="156"/>
      <c r="M206" s="162"/>
      <c r="N206" s="163"/>
      <c r="O206" s="163"/>
      <c r="P206" s="163"/>
      <c r="Q206" s="163"/>
      <c r="R206" s="163"/>
      <c r="S206" s="163"/>
      <c r="T206" s="164"/>
      <c r="AT206" s="158" t="s">
        <v>156</v>
      </c>
      <c r="AU206" s="158" t="s">
        <v>87</v>
      </c>
      <c r="AV206" s="13" t="s">
        <v>87</v>
      </c>
      <c r="AW206" s="13" t="s">
        <v>33</v>
      </c>
      <c r="AX206" s="13" t="s">
        <v>85</v>
      </c>
      <c r="AY206" s="158" t="s">
        <v>130</v>
      </c>
    </row>
    <row r="207" spans="2:63" s="12" customFormat="1" ht="22.9" customHeight="1">
      <c r="B207" s="129"/>
      <c r="D207" s="130" t="s">
        <v>76</v>
      </c>
      <c r="E207" s="139" t="s">
        <v>151</v>
      </c>
      <c r="F207" s="139" t="s">
        <v>305</v>
      </c>
      <c r="I207" s="132"/>
      <c r="J207" s="140">
        <f>BK207</f>
        <v>0</v>
      </c>
      <c r="L207" s="129"/>
      <c r="M207" s="133"/>
      <c r="N207" s="134"/>
      <c r="O207" s="134"/>
      <c r="P207" s="135">
        <f>SUM(P208:P209)</f>
        <v>0</v>
      </c>
      <c r="Q207" s="134"/>
      <c r="R207" s="135">
        <f>SUM(R208:R209)</f>
        <v>5.375062000000001</v>
      </c>
      <c r="S207" s="134"/>
      <c r="T207" s="136">
        <f>SUM(T208:T209)</f>
        <v>0</v>
      </c>
      <c r="AR207" s="130" t="s">
        <v>85</v>
      </c>
      <c r="AT207" s="137" t="s">
        <v>76</v>
      </c>
      <c r="AU207" s="137" t="s">
        <v>85</v>
      </c>
      <c r="AY207" s="130" t="s">
        <v>130</v>
      </c>
      <c r="BK207" s="138">
        <f>SUM(BK208:BK209)</f>
        <v>0</v>
      </c>
    </row>
    <row r="208" spans="1:65" s="2" customFormat="1" ht="21.75" customHeight="1">
      <c r="A208" s="32"/>
      <c r="B208" s="141"/>
      <c r="C208" s="142" t="s">
        <v>306</v>
      </c>
      <c r="D208" s="142" t="s">
        <v>133</v>
      </c>
      <c r="E208" s="143" t="s">
        <v>307</v>
      </c>
      <c r="F208" s="144" t="s">
        <v>308</v>
      </c>
      <c r="G208" s="145" t="s">
        <v>154</v>
      </c>
      <c r="H208" s="146">
        <v>14.63</v>
      </c>
      <c r="I208" s="147"/>
      <c r="J208" s="148">
        <f>ROUND(I208*H208,2)</f>
        <v>0</v>
      </c>
      <c r="K208" s="149"/>
      <c r="L208" s="33"/>
      <c r="M208" s="150" t="s">
        <v>1</v>
      </c>
      <c r="N208" s="151" t="s">
        <v>42</v>
      </c>
      <c r="O208" s="58"/>
      <c r="P208" s="152">
        <f>O208*H208</f>
        <v>0</v>
      </c>
      <c r="Q208" s="152">
        <v>0.3674</v>
      </c>
      <c r="R208" s="152">
        <f>Q208*H208</f>
        <v>5.375062000000001</v>
      </c>
      <c r="S208" s="152">
        <v>0</v>
      </c>
      <c r="T208" s="153">
        <f>S208*H208</f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54" t="s">
        <v>137</v>
      </c>
      <c r="AT208" s="154" t="s">
        <v>133</v>
      </c>
      <c r="AU208" s="154" t="s">
        <v>87</v>
      </c>
      <c r="AY208" s="17" t="s">
        <v>130</v>
      </c>
      <c r="BE208" s="155">
        <f>IF(N208="základní",J208,0)</f>
        <v>0</v>
      </c>
      <c r="BF208" s="155">
        <f>IF(N208="snížená",J208,0)</f>
        <v>0</v>
      </c>
      <c r="BG208" s="155">
        <f>IF(N208="zákl. přenesená",J208,0)</f>
        <v>0</v>
      </c>
      <c r="BH208" s="155">
        <f>IF(N208="sníž. přenesená",J208,0)</f>
        <v>0</v>
      </c>
      <c r="BI208" s="155">
        <f>IF(N208="nulová",J208,0)</f>
        <v>0</v>
      </c>
      <c r="BJ208" s="17" t="s">
        <v>85</v>
      </c>
      <c r="BK208" s="155">
        <f>ROUND(I208*H208,2)</f>
        <v>0</v>
      </c>
      <c r="BL208" s="17" t="s">
        <v>137</v>
      </c>
      <c r="BM208" s="154" t="s">
        <v>309</v>
      </c>
    </row>
    <row r="209" spans="2:51" s="13" customFormat="1" ht="12">
      <c r="B209" s="156"/>
      <c r="D209" s="157" t="s">
        <v>156</v>
      </c>
      <c r="E209" s="158" t="s">
        <v>1</v>
      </c>
      <c r="F209" s="159" t="s">
        <v>310</v>
      </c>
      <c r="H209" s="160">
        <v>14.63</v>
      </c>
      <c r="I209" s="161"/>
      <c r="L209" s="156"/>
      <c r="M209" s="162"/>
      <c r="N209" s="163"/>
      <c r="O209" s="163"/>
      <c r="P209" s="163"/>
      <c r="Q209" s="163"/>
      <c r="R209" s="163"/>
      <c r="S209" s="163"/>
      <c r="T209" s="164"/>
      <c r="AT209" s="158" t="s">
        <v>156</v>
      </c>
      <c r="AU209" s="158" t="s">
        <v>87</v>
      </c>
      <c r="AV209" s="13" t="s">
        <v>87</v>
      </c>
      <c r="AW209" s="13" t="s">
        <v>33</v>
      </c>
      <c r="AX209" s="13" t="s">
        <v>85</v>
      </c>
      <c r="AY209" s="158" t="s">
        <v>130</v>
      </c>
    </row>
    <row r="210" spans="2:63" s="12" customFormat="1" ht="22.9" customHeight="1">
      <c r="B210" s="129"/>
      <c r="D210" s="130" t="s">
        <v>76</v>
      </c>
      <c r="E210" s="139" t="s">
        <v>173</v>
      </c>
      <c r="F210" s="139" t="s">
        <v>311</v>
      </c>
      <c r="I210" s="132"/>
      <c r="J210" s="140">
        <f>BK210</f>
        <v>0</v>
      </c>
      <c r="L210" s="129"/>
      <c r="M210" s="133"/>
      <c r="N210" s="134"/>
      <c r="O210" s="134"/>
      <c r="P210" s="135">
        <f>SUM(P211:P220)</f>
        <v>0</v>
      </c>
      <c r="Q210" s="134"/>
      <c r="R210" s="135">
        <f>SUM(R211:R220)</f>
        <v>4.196738</v>
      </c>
      <c r="S210" s="134"/>
      <c r="T210" s="136">
        <f>SUM(T211:T220)</f>
        <v>0</v>
      </c>
      <c r="AR210" s="130" t="s">
        <v>85</v>
      </c>
      <c r="AT210" s="137" t="s">
        <v>76</v>
      </c>
      <c r="AU210" s="137" t="s">
        <v>85</v>
      </c>
      <c r="AY210" s="130" t="s">
        <v>130</v>
      </c>
      <c r="BK210" s="138">
        <f>SUM(BK211:BK220)</f>
        <v>0</v>
      </c>
    </row>
    <row r="211" spans="1:65" s="2" customFormat="1" ht="33" customHeight="1">
      <c r="A211" s="32"/>
      <c r="B211" s="141"/>
      <c r="C211" s="142" t="s">
        <v>312</v>
      </c>
      <c r="D211" s="142" t="s">
        <v>133</v>
      </c>
      <c r="E211" s="143" t="s">
        <v>313</v>
      </c>
      <c r="F211" s="144" t="s">
        <v>314</v>
      </c>
      <c r="G211" s="145" t="s">
        <v>161</v>
      </c>
      <c r="H211" s="146">
        <v>27.1</v>
      </c>
      <c r="I211" s="147"/>
      <c r="J211" s="148">
        <f>ROUND(I211*H211,2)</f>
        <v>0</v>
      </c>
      <c r="K211" s="149"/>
      <c r="L211" s="33"/>
      <c r="M211" s="150" t="s">
        <v>1</v>
      </c>
      <c r="N211" s="151" t="s">
        <v>42</v>
      </c>
      <c r="O211" s="58"/>
      <c r="P211" s="152">
        <f>O211*H211</f>
        <v>0</v>
      </c>
      <c r="Q211" s="152">
        <v>0.1295</v>
      </c>
      <c r="R211" s="152">
        <f>Q211*H211</f>
        <v>3.50945</v>
      </c>
      <c r="S211" s="152">
        <v>0</v>
      </c>
      <c r="T211" s="153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54" t="s">
        <v>137</v>
      </c>
      <c r="AT211" s="154" t="s">
        <v>133</v>
      </c>
      <c r="AU211" s="154" t="s">
        <v>87</v>
      </c>
      <c r="AY211" s="17" t="s">
        <v>130</v>
      </c>
      <c r="BE211" s="155">
        <f>IF(N211="základní",J211,0)</f>
        <v>0</v>
      </c>
      <c r="BF211" s="155">
        <f>IF(N211="snížená",J211,0)</f>
        <v>0</v>
      </c>
      <c r="BG211" s="155">
        <f>IF(N211="zákl. přenesená",J211,0)</f>
        <v>0</v>
      </c>
      <c r="BH211" s="155">
        <f>IF(N211="sníž. přenesená",J211,0)</f>
        <v>0</v>
      </c>
      <c r="BI211" s="155">
        <f>IF(N211="nulová",J211,0)</f>
        <v>0</v>
      </c>
      <c r="BJ211" s="17" t="s">
        <v>85</v>
      </c>
      <c r="BK211" s="155">
        <f>ROUND(I211*H211,2)</f>
        <v>0</v>
      </c>
      <c r="BL211" s="17" t="s">
        <v>137</v>
      </c>
      <c r="BM211" s="154" t="s">
        <v>315</v>
      </c>
    </row>
    <row r="212" spans="2:51" s="13" customFormat="1" ht="12">
      <c r="B212" s="156"/>
      <c r="D212" s="157" t="s">
        <v>156</v>
      </c>
      <c r="E212" s="158" t="s">
        <v>1</v>
      </c>
      <c r="F212" s="159" t="s">
        <v>316</v>
      </c>
      <c r="H212" s="160">
        <v>22.1</v>
      </c>
      <c r="I212" s="161"/>
      <c r="L212" s="156"/>
      <c r="M212" s="162"/>
      <c r="N212" s="163"/>
      <c r="O212" s="163"/>
      <c r="P212" s="163"/>
      <c r="Q212" s="163"/>
      <c r="R212" s="163"/>
      <c r="S212" s="163"/>
      <c r="T212" s="164"/>
      <c r="AT212" s="158" t="s">
        <v>156</v>
      </c>
      <c r="AU212" s="158" t="s">
        <v>87</v>
      </c>
      <c r="AV212" s="13" t="s">
        <v>87</v>
      </c>
      <c r="AW212" s="13" t="s">
        <v>33</v>
      </c>
      <c r="AX212" s="13" t="s">
        <v>77</v>
      </c>
      <c r="AY212" s="158" t="s">
        <v>130</v>
      </c>
    </row>
    <row r="213" spans="2:51" s="13" customFormat="1" ht="12">
      <c r="B213" s="156"/>
      <c r="D213" s="157" t="s">
        <v>156</v>
      </c>
      <c r="E213" s="158" t="s">
        <v>1</v>
      </c>
      <c r="F213" s="159" t="s">
        <v>164</v>
      </c>
      <c r="H213" s="160">
        <v>5</v>
      </c>
      <c r="I213" s="161"/>
      <c r="L213" s="156"/>
      <c r="M213" s="162"/>
      <c r="N213" s="163"/>
      <c r="O213" s="163"/>
      <c r="P213" s="163"/>
      <c r="Q213" s="163"/>
      <c r="R213" s="163"/>
      <c r="S213" s="163"/>
      <c r="T213" s="164"/>
      <c r="AT213" s="158" t="s">
        <v>156</v>
      </c>
      <c r="AU213" s="158" t="s">
        <v>87</v>
      </c>
      <c r="AV213" s="13" t="s">
        <v>87</v>
      </c>
      <c r="AW213" s="13" t="s">
        <v>33</v>
      </c>
      <c r="AX213" s="13" t="s">
        <v>77</v>
      </c>
      <c r="AY213" s="158" t="s">
        <v>130</v>
      </c>
    </row>
    <row r="214" spans="2:51" s="14" customFormat="1" ht="12">
      <c r="B214" s="165"/>
      <c r="D214" s="157" t="s">
        <v>156</v>
      </c>
      <c r="E214" s="166" t="s">
        <v>1</v>
      </c>
      <c r="F214" s="167" t="s">
        <v>172</v>
      </c>
      <c r="H214" s="168">
        <v>27.1</v>
      </c>
      <c r="I214" s="169"/>
      <c r="L214" s="165"/>
      <c r="M214" s="170"/>
      <c r="N214" s="171"/>
      <c r="O214" s="171"/>
      <c r="P214" s="171"/>
      <c r="Q214" s="171"/>
      <c r="R214" s="171"/>
      <c r="S214" s="171"/>
      <c r="T214" s="172"/>
      <c r="AT214" s="166" t="s">
        <v>156</v>
      </c>
      <c r="AU214" s="166" t="s">
        <v>87</v>
      </c>
      <c r="AV214" s="14" t="s">
        <v>137</v>
      </c>
      <c r="AW214" s="14" t="s">
        <v>33</v>
      </c>
      <c r="AX214" s="14" t="s">
        <v>85</v>
      </c>
      <c r="AY214" s="166" t="s">
        <v>130</v>
      </c>
    </row>
    <row r="215" spans="1:65" s="2" customFormat="1" ht="16.5" customHeight="1">
      <c r="A215" s="32"/>
      <c r="B215" s="141"/>
      <c r="C215" s="173" t="s">
        <v>317</v>
      </c>
      <c r="D215" s="173" t="s">
        <v>219</v>
      </c>
      <c r="E215" s="174" t="s">
        <v>318</v>
      </c>
      <c r="F215" s="175" t="s">
        <v>319</v>
      </c>
      <c r="G215" s="176" t="s">
        <v>161</v>
      </c>
      <c r="H215" s="177">
        <v>27.642</v>
      </c>
      <c r="I215" s="178"/>
      <c r="J215" s="179">
        <f>ROUND(I215*H215,2)</f>
        <v>0</v>
      </c>
      <c r="K215" s="180"/>
      <c r="L215" s="181"/>
      <c r="M215" s="182" t="s">
        <v>1</v>
      </c>
      <c r="N215" s="183" t="s">
        <v>42</v>
      </c>
      <c r="O215" s="58"/>
      <c r="P215" s="152">
        <f>O215*H215</f>
        <v>0</v>
      </c>
      <c r="Q215" s="152">
        <v>0.024</v>
      </c>
      <c r="R215" s="152">
        <f>Q215*H215</f>
        <v>0.663408</v>
      </c>
      <c r="S215" s="152">
        <v>0</v>
      </c>
      <c r="T215" s="153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54" t="s">
        <v>165</v>
      </c>
      <c r="AT215" s="154" t="s">
        <v>219</v>
      </c>
      <c r="AU215" s="154" t="s">
        <v>87</v>
      </c>
      <c r="AY215" s="17" t="s">
        <v>130</v>
      </c>
      <c r="BE215" s="155">
        <f>IF(N215="základní",J215,0)</f>
        <v>0</v>
      </c>
      <c r="BF215" s="155">
        <f>IF(N215="snížená",J215,0)</f>
        <v>0</v>
      </c>
      <c r="BG215" s="155">
        <f>IF(N215="zákl. přenesená",J215,0)</f>
        <v>0</v>
      </c>
      <c r="BH215" s="155">
        <f>IF(N215="sníž. přenesená",J215,0)</f>
        <v>0</v>
      </c>
      <c r="BI215" s="155">
        <f>IF(N215="nulová",J215,0)</f>
        <v>0</v>
      </c>
      <c r="BJ215" s="17" t="s">
        <v>85</v>
      </c>
      <c r="BK215" s="155">
        <f>ROUND(I215*H215,2)</f>
        <v>0</v>
      </c>
      <c r="BL215" s="17" t="s">
        <v>137</v>
      </c>
      <c r="BM215" s="154" t="s">
        <v>320</v>
      </c>
    </row>
    <row r="216" spans="2:51" s="13" customFormat="1" ht="12">
      <c r="B216" s="156"/>
      <c r="D216" s="157" t="s">
        <v>156</v>
      </c>
      <c r="F216" s="159" t="s">
        <v>321</v>
      </c>
      <c r="H216" s="160">
        <v>27.642</v>
      </c>
      <c r="I216" s="161"/>
      <c r="L216" s="156"/>
      <c r="M216" s="162"/>
      <c r="N216" s="163"/>
      <c r="O216" s="163"/>
      <c r="P216" s="163"/>
      <c r="Q216" s="163"/>
      <c r="R216" s="163"/>
      <c r="S216" s="163"/>
      <c r="T216" s="164"/>
      <c r="AT216" s="158" t="s">
        <v>156</v>
      </c>
      <c r="AU216" s="158" t="s">
        <v>87</v>
      </c>
      <c r="AV216" s="13" t="s">
        <v>87</v>
      </c>
      <c r="AW216" s="13" t="s">
        <v>3</v>
      </c>
      <c r="AX216" s="13" t="s">
        <v>85</v>
      </c>
      <c r="AY216" s="158" t="s">
        <v>130</v>
      </c>
    </row>
    <row r="217" spans="1:65" s="2" customFormat="1" ht="33" customHeight="1">
      <c r="A217" s="32"/>
      <c r="B217" s="141"/>
      <c r="C217" s="142" t="s">
        <v>322</v>
      </c>
      <c r="D217" s="142" t="s">
        <v>133</v>
      </c>
      <c r="E217" s="143" t="s">
        <v>323</v>
      </c>
      <c r="F217" s="144" t="s">
        <v>324</v>
      </c>
      <c r="G217" s="145" t="s">
        <v>154</v>
      </c>
      <c r="H217" s="146">
        <v>90</v>
      </c>
      <c r="I217" s="147"/>
      <c r="J217" s="148">
        <f>ROUND(I217*H217,2)</f>
        <v>0</v>
      </c>
      <c r="K217" s="149"/>
      <c r="L217" s="33"/>
      <c r="M217" s="150" t="s">
        <v>1</v>
      </c>
      <c r="N217" s="151" t="s">
        <v>42</v>
      </c>
      <c r="O217" s="58"/>
      <c r="P217" s="152">
        <f>O217*H217</f>
        <v>0</v>
      </c>
      <c r="Q217" s="152">
        <v>0.00013</v>
      </c>
      <c r="R217" s="152">
        <f>Q217*H217</f>
        <v>0.011699999999999999</v>
      </c>
      <c r="S217" s="152">
        <v>0</v>
      </c>
      <c r="T217" s="153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4" t="s">
        <v>137</v>
      </c>
      <c r="AT217" s="154" t="s">
        <v>133</v>
      </c>
      <c r="AU217" s="154" t="s">
        <v>87</v>
      </c>
      <c r="AY217" s="17" t="s">
        <v>130</v>
      </c>
      <c r="BE217" s="155">
        <f>IF(N217="základní",J217,0)</f>
        <v>0</v>
      </c>
      <c r="BF217" s="155">
        <f>IF(N217="snížená",J217,0)</f>
        <v>0</v>
      </c>
      <c r="BG217" s="155">
        <f>IF(N217="zákl. přenesená",J217,0)</f>
        <v>0</v>
      </c>
      <c r="BH217" s="155">
        <f>IF(N217="sníž. přenesená",J217,0)</f>
        <v>0</v>
      </c>
      <c r="BI217" s="155">
        <f>IF(N217="nulová",J217,0)</f>
        <v>0</v>
      </c>
      <c r="BJ217" s="17" t="s">
        <v>85</v>
      </c>
      <c r="BK217" s="155">
        <f>ROUND(I217*H217,2)</f>
        <v>0</v>
      </c>
      <c r="BL217" s="17" t="s">
        <v>137</v>
      </c>
      <c r="BM217" s="154" t="s">
        <v>325</v>
      </c>
    </row>
    <row r="218" spans="2:51" s="13" customFormat="1" ht="12">
      <c r="B218" s="156"/>
      <c r="D218" s="157" t="s">
        <v>156</v>
      </c>
      <c r="E218" s="158" t="s">
        <v>1</v>
      </c>
      <c r="F218" s="159" t="s">
        <v>326</v>
      </c>
      <c r="H218" s="160">
        <v>90</v>
      </c>
      <c r="I218" s="161"/>
      <c r="L218" s="156"/>
      <c r="M218" s="162"/>
      <c r="N218" s="163"/>
      <c r="O218" s="163"/>
      <c r="P218" s="163"/>
      <c r="Q218" s="163"/>
      <c r="R218" s="163"/>
      <c r="S218" s="163"/>
      <c r="T218" s="164"/>
      <c r="AT218" s="158" t="s">
        <v>156</v>
      </c>
      <c r="AU218" s="158" t="s">
        <v>87</v>
      </c>
      <c r="AV218" s="13" t="s">
        <v>87</v>
      </c>
      <c r="AW218" s="13" t="s">
        <v>33</v>
      </c>
      <c r="AX218" s="13" t="s">
        <v>85</v>
      </c>
      <c r="AY218" s="158" t="s">
        <v>130</v>
      </c>
    </row>
    <row r="219" spans="1:65" s="2" customFormat="1" ht="16.5" customHeight="1">
      <c r="A219" s="32"/>
      <c r="B219" s="141"/>
      <c r="C219" s="142" t="s">
        <v>327</v>
      </c>
      <c r="D219" s="142" t="s">
        <v>133</v>
      </c>
      <c r="E219" s="143" t="s">
        <v>328</v>
      </c>
      <c r="F219" s="144" t="s">
        <v>329</v>
      </c>
      <c r="G219" s="145" t="s">
        <v>330</v>
      </c>
      <c r="H219" s="146">
        <v>1</v>
      </c>
      <c r="I219" s="147"/>
      <c r="J219" s="148">
        <f>ROUND(I219*H219,2)</f>
        <v>0</v>
      </c>
      <c r="K219" s="149"/>
      <c r="L219" s="33"/>
      <c r="M219" s="150" t="s">
        <v>1</v>
      </c>
      <c r="N219" s="151" t="s">
        <v>42</v>
      </c>
      <c r="O219" s="58"/>
      <c r="P219" s="152">
        <f>O219*H219</f>
        <v>0</v>
      </c>
      <c r="Q219" s="152">
        <v>0.00018</v>
      </c>
      <c r="R219" s="152">
        <f>Q219*H219</f>
        <v>0.00018</v>
      </c>
      <c r="S219" s="152">
        <v>0</v>
      </c>
      <c r="T219" s="153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54" t="s">
        <v>137</v>
      </c>
      <c r="AT219" s="154" t="s">
        <v>133</v>
      </c>
      <c r="AU219" s="154" t="s">
        <v>87</v>
      </c>
      <c r="AY219" s="17" t="s">
        <v>130</v>
      </c>
      <c r="BE219" s="155">
        <f>IF(N219="základní",J219,0)</f>
        <v>0</v>
      </c>
      <c r="BF219" s="155">
        <f>IF(N219="snížená",J219,0)</f>
        <v>0</v>
      </c>
      <c r="BG219" s="155">
        <f>IF(N219="zákl. přenesená",J219,0)</f>
        <v>0</v>
      </c>
      <c r="BH219" s="155">
        <f>IF(N219="sníž. přenesená",J219,0)</f>
        <v>0</v>
      </c>
      <c r="BI219" s="155">
        <f>IF(N219="nulová",J219,0)</f>
        <v>0</v>
      </c>
      <c r="BJ219" s="17" t="s">
        <v>85</v>
      </c>
      <c r="BK219" s="155">
        <f>ROUND(I219*H219,2)</f>
        <v>0</v>
      </c>
      <c r="BL219" s="17" t="s">
        <v>137</v>
      </c>
      <c r="BM219" s="154" t="s">
        <v>331</v>
      </c>
    </row>
    <row r="220" spans="1:65" s="2" customFormat="1" ht="16.5" customHeight="1">
      <c r="A220" s="32"/>
      <c r="B220" s="141"/>
      <c r="C220" s="173" t="s">
        <v>332</v>
      </c>
      <c r="D220" s="173" t="s">
        <v>219</v>
      </c>
      <c r="E220" s="174" t="s">
        <v>333</v>
      </c>
      <c r="F220" s="175" t="s">
        <v>334</v>
      </c>
      <c r="G220" s="176" t="s">
        <v>330</v>
      </c>
      <c r="H220" s="177">
        <v>1</v>
      </c>
      <c r="I220" s="178"/>
      <c r="J220" s="179">
        <f>ROUND(I220*H220,2)</f>
        <v>0</v>
      </c>
      <c r="K220" s="180"/>
      <c r="L220" s="181"/>
      <c r="M220" s="182" t="s">
        <v>1</v>
      </c>
      <c r="N220" s="183" t="s">
        <v>42</v>
      </c>
      <c r="O220" s="58"/>
      <c r="P220" s="152">
        <f>O220*H220</f>
        <v>0</v>
      </c>
      <c r="Q220" s="152">
        <v>0.012</v>
      </c>
      <c r="R220" s="152">
        <f>Q220*H220</f>
        <v>0.012</v>
      </c>
      <c r="S220" s="152">
        <v>0</v>
      </c>
      <c r="T220" s="153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54" t="s">
        <v>165</v>
      </c>
      <c r="AT220" s="154" t="s">
        <v>219</v>
      </c>
      <c r="AU220" s="154" t="s">
        <v>87</v>
      </c>
      <c r="AY220" s="17" t="s">
        <v>130</v>
      </c>
      <c r="BE220" s="155">
        <f>IF(N220="základní",J220,0)</f>
        <v>0</v>
      </c>
      <c r="BF220" s="155">
        <f>IF(N220="snížená",J220,0)</f>
        <v>0</v>
      </c>
      <c r="BG220" s="155">
        <f>IF(N220="zákl. přenesená",J220,0)</f>
        <v>0</v>
      </c>
      <c r="BH220" s="155">
        <f>IF(N220="sníž. přenesená",J220,0)</f>
        <v>0</v>
      </c>
      <c r="BI220" s="155">
        <f>IF(N220="nulová",J220,0)</f>
        <v>0</v>
      </c>
      <c r="BJ220" s="17" t="s">
        <v>85</v>
      </c>
      <c r="BK220" s="155">
        <f>ROUND(I220*H220,2)</f>
        <v>0</v>
      </c>
      <c r="BL220" s="17" t="s">
        <v>137</v>
      </c>
      <c r="BM220" s="154" t="s">
        <v>335</v>
      </c>
    </row>
    <row r="221" spans="2:63" s="12" customFormat="1" ht="22.9" customHeight="1">
      <c r="B221" s="129"/>
      <c r="D221" s="130" t="s">
        <v>76</v>
      </c>
      <c r="E221" s="139" t="s">
        <v>336</v>
      </c>
      <c r="F221" s="139" t="s">
        <v>337</v>
      </c>
      <c r="I221" s="132"/>
      <c r="J221" s="140">
        <f>BK221</f>
        <v>0</v>
      </c>
      <c r="L221" s="129"/>
      <c r="M221" s="133"/>
      <c r="N221" s="134"/>
      <c r="O221" s="134"/>
      <c r="P221" s="135">
        <f>SUM(P222:P228)</f>
        <v>0</v>
      </c>
      <c r="Q221" s="134"/>
      <c r="R221" s="135">
        <f>SUM(R222:R228)</f>
        <v>0</v>
      </c>
      <c r="S221" s="134"/>
      <c r="T221" s="136">
        <f>SUM(T222:T228)</f>
        <v>0</v>
      </c>
      <c r="AR221" s="130" t="s">
        <v>85</v>
      </c>
      <c r="AT221" s="137" t="s">
        <v>76</v>
      </c>
      <c r="AU221" s="137" t="s">
        <v>85</v>
      </c>
      <c r="AY221" s="130" t="s">
        <v>130</v>
      </c>
      <c r="BK221" s="138">
        <f>SUM(BK222:BK228)</f>
        <v>0</v>
      </c>
    </row>
    <row r="222" spans="1:65" s="2" customFormat="1" ht="24.2" customHeight="1">
      <c r="A222" s="32"/>
      <c r="B222" s="141"/>
      <c r="C222" s="142" t="s">
        <v>338</v>
      </c>
      <c r="D222" s="142" t="s">
        <v>133</v>
      </c>
      <c r="E222" s="143" t="s">
        <v>339</v>
      </c>
      <c r="F222" s="144" t="s">
        <v>340</v>
      </c>
      <c r="G222" s="145" t="s">
        <v>206</v>
      </c>
      <c r="H222" s="146">
        <v>1.025</v>
      </c>
      <c r="I222" s="147"/>
      <c r="J222" s="148">
        <f>ROUND(I222*H222,2)</f>
        <v>0</v>
      </c>
      <c r="K222" s="149"/>
      <c r="L222" s="33"/>
      <c r="M222" s="150" t="s">
        <v>1</v>
      </c>
      <c r="N222" s="151" t="s">
        <v>42</v>
      </c>
      <c r="O222" s="58"/>
      <c r="P222" s="152">
        <f>O222*H222</f>
        <v>0</v>
      </c>
      <c r="Q222" s="152">
        <v>0</v>
      </c>
      <c r="R222" s="152">
        <f>Q222*H222</f>
        <v>0</v>
      </c>
      <c r="S222" s="152">
        <v>0</v>
      </c>
      <c r="T222" s="153">
        <f>S222*H222</f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54" t="s">
        <v>137</v>
      </c>
      <c r="AT222" s="154" t="s">
        <v>133</v>
      </c>
      <c r="AU222" s="154" t="s">
        <v>87</v>
      </c>
      <c r="AY222" s="17" t="s">
        <v>130</v>
      </c>
      <c r="BE222" s="155">
        <f>IF(N222="základní",J222,0)</f>
        <v>0</v>
      </c>
      <c r="BF222" s="155">
        <f>IF(N222="snížená",J222,0)</f>
        <v>0</v>
      </c>
      <c r="BG222" s="155">
        <f>IF(N222="zákl. přenesená",J222,0)</f>
        <v>0</v>
      </c>
      <c r="BH222" s="155">
        <f>IF(N222="sníž. přenesená",J222,0)</f>
        <v>0</v>
      </c>
      <c r="BI222" s="155">
        <f>IF(N222="nulová",J222,0)</f>
        <v>0</v>
      </c>
      <c r="BJ222" s="17" t="s">
        <v>85</v>
      </c>
      <c r="BK222" s="155">
        <f>ROUND(I222*H222,2)</f>
        <v>0</v>
      </c>
      <c r="BL222" s="17" t="s">
        <v>137</v>
      </c>
      <c r="BM222" s="154" t="s">
        <v>341</v>
      </c>
    </row>
    <row r="223" spans="1:65" s="2" customFormat="1" ht="16.5" customHeight="1">
      <c r="A223" s="32"/>
      <c r="B223" s="141"/>
      <c r="C223" s="142" t="s">
        <v>342</v>
      </c>
      <c r="D223" s="142" t="s">
        <v>133</v>
      </c>
      <c r="E223" s="143" t="s">
        <v>343</v>
      </c>
      <c r="F223" s="144" t="s">
        <v>344</v>
      </c>
      <c r="G223" s="145" t="s">
        <v>206</v>
      </c>
      <c r="H223" s="146">
        <v>1.025</v>
      </c>
      <c r="I223" s="147"/>
      <c r="J223" s="148">
        <f>ROUND(I223*H223,2)</f>
        <v>0</v>
      </c>
      <c r="K223" s="149"/>
      <c r="L223" s="33"/>
      <c r="M223" s="150" t="s">
        <v>1</v>
      </c>
      <c r="N223" s="151" t="s">
        <v>42</v>
      </c>
      <c r="O223" s="58"/>
      <c r="P223" s="152">
        <f>O223*H223</f>
        <v>0</v>
      </c>
      <c r="Q223" s="152">
        <v>0</v>
      </c>
      <c r="R223" s="152">
        <f>Q223*H223</f>
        <v>0</v>
      </c>
      <c r="S223" s="152">
        <v>0</v>
      </c>
      <c r="T223" s="153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4" t="s">
        <v>137</v>
      </c>
      <c r="AT223" s="154" t="s">
        <v>133</v>
      </c>
      <c r="AU223" s="154" t="s">
        <v>87</v>
      </c>
      <c r="AY223" s="17" t="s">
        <v>130</v>
      </c>
      <c r="BE223" s="155">
        <f>IF(N223="základní",J223,0)</f>
        <v>0</v>
      </c>
      <c r="BF223" s="155">
        <f>IF(N223="snížená",J223,0)</f>
        <v>0</v>
      </c>
      <c r="BG223" s="155">
        <f>IF(N223="zákl. přenesená",J223,0)</f>
        <v>0</v>
      </c>
      <c r="BH223" s="155">
        <f>IF(N223="sníž. přenesená",J223,0)</f>
        <v>0</v>
      </c>
      <c r="BI223" s="155">
        <f>IF(N223="nulová",J223,0)</f>
        <v>0</v>
      </c>
      <c r="BJ223" s="17" t="s">
        <v>85</v>
      </c>
      <c r="BK223" s="155">
        <f>ROUND(I223*H223,2)</f>
        <v>0</v>
      </c>
      <c r="BL223" s="17" t="s">
        <v>137</v>
      </c>
      <c r="BM223" s="154" t="s">
        <v>345</v>
      </c>
    </row>
    <row r="224" spans="1:65" s="2" customFormat="1" ht="24.2" customHeight="1">
      <c r="A224" s="32"/>
      <c r="B224" s="141"/>
      <c r="C224" s="142" t="s">
        <v>346</v>
      </c>
      <c r="D224" s="142" t="s">
        <v>133</v>
      </c>
      <c r="E224" s="143" t="s">
        <v>347</v>
      </c>
      <c r="F224" s="144" t="s">
        <v>348</v>
      </c>
      <c r="G224" s="145" t="s">
        <v>206</v>
      </c>
      <c r="H224" s="146">
        <v>9.225</v>
      </c>
      <c r="I224" s="147"/>
      <c r="J224" s="148">
        <f>ROUND(I224*H224,2)</f>
        <v>0</v>
      </c>
      <c r="K224" s="149"/>
      <c r="L224" s="33"/>
      <c r="M224" s="150" t="s">
        <v>1</v>
      </c>
      <c r="N224" s="151" t="s">
        <v>42</v>
      </c>
      <c r="O224" s="58"/>
      <c r="P224" s="152">
        <f>O224*H224</f>
        <v>0</v>
      </c>
      <c r="Q224" s="152">
        <v>0</v>
      </c>
      <c r="R224" s="152">
        <f>Q224*H224</f>
        <v>0</v>
      </c>
      <c r="S224" s="152">
        <v>0</v>
      </c>
      <c r="T224" s="153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54" t="s">
        <v>137</v>
      </c>
      <c r="AT224" s="154" t="s">
        <v>133</v>
      </c>
      <c r="AU224" s="154" t="s">
        <v>87</v>
      </c>
      <c r="AY224" s="17" t="s">
        <v>130</v>
      </c>
      <c r="BE224" s="155">
        <f>IF(N224="základní",J224,0)</f>
        <v>0</v>
      </c>
      <c r="BF224" s="155">
        <f>IF(N224="snížená",J224,0)</f>
        <v>0</v>
      </c>
      <c r="BG224" s="155">
        <f>IF(N224="zákl. přenesená",J224,0)</f>
        <v>0</v>
      </c>
      <c r="BH224" s="155">
        <f>IF(N224="sníž. přenesená",J224,0)</f>
        <v>0</v>
      </c>
      <c r="BI224" s="155">
        <f>IF(N224="nulová",J224,0)</f>
        <v>0</v>
      </c>
      <c r="BJ224" s="17" t="s">
        <v>85</v>
      </c>
      <c r="BK224" s="155">
        <f>ROUND(I224*H224,2)</f>
        <v>0</v>
      </c>
      <c r="BL224" s="17" t="s">
        <v>137</v>
      </c>
      <c r="BM224" s="154" t="s">
        <v>349</v>
      </c>
    </row>
    <row r="225" spans="2:51" s="13" customFormat="1" ht="12">
      <c r="B225" s="156"/>
      <c r="D225" s="157" t="s">
        <v>156</v>
      </c>
      <c r="F225" s="159" t="s">
        <v>350</v>
      </c>
      <c r="H225" s="160">
        <v>9.225</v>
      </c>
      <c r="I225" s="161"/>
      <c r="L225" s="156"/>
      <c r="M225" s="162"/>
      <c r="N225" s="163"/>
      <c r="O225" s="163"/>
      <c r="P225" s="163"/>
      <c r="Q225" s="163"/>
      <c r="R225" s="163"/>
      <c r="S225" s="163"/>
      <c r="T225" s="164"/>
      <c r="AT225" s="158" t="s">
        <v>156</v>
      </c>
      <c r="AU225" s="158" t="s">
        <v>87</v>
      </c>
      <c r="AV225" s="13" t="s">
        <v>87</v>
      </c>
      <c r="AW225" s="13" t="s">
        <v>3</v>
      </c>
      <c r="AX225" s="13" t="s">
        <v>85</v>
      </c>
      <c r="AY225" s="158" t="s">
        <v>130</v>
      </c>
    </row>
    <row r="226" spans="1:65" s="2" customFormat="1" ht="24.2" customHeight="1">
      <c r="A226" s="32"/>
      <c r="B226" s="141"/>
      <c r="C226" s="142" t="s">
        <v>351</v>
      </c>
      <c r="D226" s="142" t="s">
        <v>133</v>
      </c>
      <c r="E226" s="143" t="s">
        <v>352</v>
      </c>
      <c r="F226" s="144" t="s">
        <v>353</v>
      </c>
      <c r="G226" s="145" t="s">
        <v>206</v>
      </c>
      <c r="H226" s="146">
        <v>1.025</v>
      </c>
      <c r="I226" s="147"/>
      <c r="J226" s="148">
        <f>ROUND(I226*H226,2)</f>
        <v>0</v>
      </c>
      <c r="K226" s="149"/>
      <c r="L226" s="33"/>
      <c r="M226" s="150" t="s">
        <v>1</v>
      </c>
      <c r="N226" s="151" t="s">
        <v>42</v>
      </c>
      <c r="O226" s="58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54" t="s">
        <v>137</v>
      </c>
      <c r="AT226" s="154" t="s">
        <v>133</v>
      </c>
      <c r="AU226" s="154" t="s">
        <v>87</v>
      </c>
      <c r="AY226" s="17" t="s">
        <v>130</v>
      </c>
      <c r="BE226" s="155">
        <f>IF(N226="základní",J226,0)</f>
        <v>0</v>
      </c>
      <c r="BF226" s="155">
        <f>IF(N226="snížená",J226,0)</f>
        <v>0</v>
      </c>
      <c r="BG226" s="155">
        <f>IF(N226="zákl. přenesená",J226,0)</f>
        <v>0</v>
      </c>
      <c r="BH226" s="155">
        <f>IF(N226="sníž. přenesená",J226,0)</f>
        <v>0</v>
      </c>
      <c r="BI226" s="155">
        <f>IF(N226="nulová",J226,0)</f>
        <v>0</v>
      </c>
      <c r="BJ226" s="17" t="s">
        <v>85</v>
      </c>
      <c r="BK226" s="155">
        <f>ROUND(I226*H226,2)</f>
        <v>0</v>
      </c>
      <c r="BL226" s="17" t="s">
        <v>137</v>
      </c>
      <c r="BM226" s="154" t="s">
        <v>354</v>
      </c>
    </row>
    <row r="227" spans="1:65" s="2" customFormat="1" ht="33" customHeight="1">
      <c r="A227" s="32"/>
      <c r="B227" s="141"/>
      <c r="C227" s="142" t="s">
        <v>355</v>
      </c>
      <c r="D227" s="142" t="s">
        <v>133</v>
      </c>
      <c r="E227" s="143" t="s">
        <v>356</v>
      </c>
      <c r="F227" s="144" t="s">
        <v>357</v>
      </c>
      <c r="G227" s="145" t="s">
        <v>206</v>
      </c>
      <c r="H227" s="146">
        <v>1.025</v>
      </c>
      <c r="I227" s="147"/>
      <c r="J227" s="148">
        <f>ROUND(I227*H227,2)</f>
        <v>0</v>
      </c>
      <c r="K227" s="149"/>
      <c r="L227" s="33"/>
      <c r="M227" s="150" t="s">
        <v>1</v>
      </c>
      <c r="N227" s="151" t="s">
        <v>42</v>
      </c>
      <c r="O227" s="58"/>
      <c r="P227" s="152">
        <f>O227*H227</f>
        <v>0</v>
      </c>
      <c r="Q227" s="152">
        <v>0</v>
      </c>
      <c r="R227" s="152">
        <f>Q227*H227</f>
        <v>0</v>
      </c>
      <c r="S227" s="152">
        <v>0</v>
      </c>
      <c r="T227" s="153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4" t="s">
        <v>137</v>
      </c>
      <c r="AT227" s="154" t="s">
        <v>133</v>
      </c>
      <c r="AU227" s="154" t="s">
        <v>87</v>
      </c>
      <c r="AY227" s="17" t="s">
        <v>130</v>
      </c>
      <c r="BE227" s="155">
        <f>IF(N227="základní",J227,0)</f>
        <v>0</v>
      </c>
      <c r="BF227" s="155">
        <f>IF(N227="snížená",J227,0)</f>
        <v>0</v>
      </c>
      <c r="BG227" s="155">
        <f>IF(N227="zákl. přenesená",J227,0)</f>
        <v>0</v>
      </c>
      <c r="BH227" s="155">
        <f>IF(N227="sníž. přenesená",J227,0)</f>
        <v>0</v>
      </c>
      <c r="BI227" s="155">
        <f>IF(N227="nulová",J227,0)</f>
        <v>0</v>
      </c>
      <c r="BJ227" s="17" t="s">
        <v>85</v>
      </c>
      <c r="BK227" s="155">
        <f>ROUND(I227*H227,2)</f>
        <v>0</v>
      </c>
      <c r="BL227" s="17" t="s">
        <v>137</v>
      </c>
      <c r="BM227" s="154" t="s">
        <v>358</v>
      </c>
    </row>
    <row r="228" spans="2:51" s="13" customFormat="1" ht="12">
      <c r="B228" s="156"/>
      <c r="D228" s="157" t="s">
        <v>156</v>
      </c>
      <c r="E228" s="158" t="s">
        <v>1</v>
      </c>
      <c r="F228" s="159" t="s">
        <v>359</v>
      </c>
      <c r="H228" s="160">
        <v>1.025</v>
      </c>
      <c r="I228" s="161"/>
      <c r="L228" s="156"/>
      <c r="M228" s="162"/>
      <c r="N228" s="163"/>
      <c r="O228" s="163"/>
      <c r="P228" s="163"/>
      <c r="Q228" s="163"/>
      <c r="R228" s="163"/>
      <c r="S228" s="163"/>
      <c r="T228" s="164"/>
      <c r="AT228" s="158" t="s">
        <v>156</v>
      </c>
      <c r="AU228" s="158" t="s">
        <v>87</v>
      </c>
      <c r="AV228" s="13" t="s">
        <v>87</v>
      </c>
      <c r="AW228" s="13" t="s">
        <v>33</v>
      </c>
      <c r="AX228" s="13" t="s">
        <v>85</v>
      </c>
      <c r="AY228" s="158" t="s">
        <v>130</v>
      </c>
    </row>
    <row r="229" spans="2:63" s="12" customFormat="1" ht="22.9" customHeight="1">
      <c r="B229" s="129"/>
      <c r="D229" s="130" t="s">
        <v>76</v>
      </c>
      <c r="E229" s="139" t="s">
        <v>360</v>
      </c>
      <c r="F229" s="139" t="s">
        <v>361</v>
      </c>
      <c r="I229" s="132"/>
      <c r="J229" s="140">
        <f>BK229</f>
        <v>0</v>
      </c>
      <c r="L229" s="129"/>
      <c r="M229" s="133"/>
      <c r="N229" s="134"/>
      <c r="O229" s="134"/>
      <c r="P229" s="135">
        <f>P230</f>
        <v>0</v>
      </c>
      <c r="Q229" s="134"/>
      <c r="R229" s="135">
        <f>R230</f>
        <v>0</v>
      </c>
      <c r="S229" s="134"/>
      <c r="T229" s="136">
        <f>T230</f>
        <v>0</v>
      </c>
      <c r="AR229" s="130" t="s">
        <v>85</v>
      </c>
      <c r="AT229" s="137" t="s">
        <v>76</v>
      </c>
      <c r="AU229" s="137" t="s">
        <v>85</v>
      </c>
      <c r="AY229" s="130" t="s">
        <v>130</v>
      </c>
      <c r="BK229" s="138">
        <f>BK230</f>
        <v>0</v>
      </c>
    </row>
    <row r="230" spans="1:65" s="2" customFormat="1" ht="16.5" customHeight="1">
      <c r="A230" s="32"/>
      <c r="B230" s="141"/>
      <c r="C230" s="142" t="s">
        <v>362</v>
      </c>
      <c r="D230" s="142" t="s">
        <v>133</v>
      </c>
      <c r="E230" s="143" t="s">
        <v>363</v>
      </c>
      <c r="F230" s="144" t="s">
        <v>364</v>
      </c>
      <c r="G230" s="145" t="s">
        <v>206</v>
      </c>
      <c r="H230" s="146">
        <v>35.087</v>
      </c>
      <c r="I230" s="147"/>
      <c r="J230" s="148">
        <f>ROUND(I230*H230,2)</f>
        <v>0</v>
      </c>
      <c r="K230" s="149"/>
      <c r="L230" s="33"/>
      <c r="M230" s="150" t="s">
        <v>1</v>
      </c>
      <c r="N230" s="151" t="s">
        <v>42</v>
      </c>
      <c r="O230" s="58"/>
      <c r="P230" s="152">
        <f>O230*H230</f>
        <v>0</v>
      </c>
      <c r="Q230" s="152">
        <v>0</v>
      </c>
      <c r="R230" s="152">
        <f>Q230*H230</f>
        <v>0</v>
      </c>
      <c r="S230" s="152">
        <v>0</v>
      </c>
      <c r="T230" s="153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54" t="s">
        <v>137</v>
      </c>
      <c r="AT230" s="154" t="s">
        <v>133</v>
      </c>
      <c r="AU230" s="154" t="s">
        <v>87</v>
      </c>
      <c r="AY230" s="17" t="s">
        <v>130</v>
      </c>
      <c r="BE230" s="155">
        <f>IF(N230="základní",J230,0)</f>
        <v>0</v>
      </c>
      <c r="BF230" s="155">
        <f>IF(N230="snížená",J230,0)</f>
        <v>0</v>
      </c>
      <c r="BG230" s="155">
        <f>IF(N230="zákl. přenesená",J230,0)</f>
        <v>0</v>
      </c>
      <c r="BH230" s="155">
        <f>IF(N230="sníž. přenesená",J230,0)</f>
        <v>0</v>
      </c>
      <c r="BI230" s="155">
        <f>IF(N230="nulová",J230,0)</f>
        <v>0</v>
      </c>
      <c r="BJ230" s="17" t="s">
        <v>85</v>
      </c>
      <c r="BK230" s="155">
        <f>ROUND(I230*H230,2)</f>
        <v>0</v>
      </c>
      <c r="BL230" s="17" t="s">
        <v>137</v>
      </c>
      <c r="BM230" s="154" t="s">
        <v>365</v>
      </c>
    </row>
    <row r="231" spans="2:63" s="12" customFormat="1" ht="25.9" customHeight="1">
      <c r="B231" s="129"/>
      <c r="D231" s="130" t="s">
        <v>76</v>
      </c>
      <c r="E231" s="131" t="s">
        <v>366</v>
      </c>
      <c r="F231" s="131" t="s">
        <v>367</v>
      </c>
      <c r="I231" s="132"/>
      <c r="J231" s="117">
        <f>BK231</f>
        <v>0</v>
      </c>
      <c r="L231" s="129"/>
      <c r="M231" s="133"/>
      <c r="N231" s="134"/>
      <c r="O231" s="134"/>
      <c r="P231" s="135">
        <f>P232+P236+P298+P309</f>
        <v>0</v>
      </c>
      <c r="Q231" s="134"/>
      <c r="R231" s="135">
        <f>R232+R236+R298+R309</f>
        <v>5.081112569999999</v>
      </c>
      <c r="S231" s="134"/>
      <c r="T231" s="136">
        <f>T232+T236+T298+T309</f>
        <v>0</v>
      </c>
      <c r="AR231" s="130" t="s">
        <v>87</v>
      </c>
      <c r="AT231" s="137" t="s">
        <v>76</v>
      </c>
      <c r="AU231" s="137" t="s">
        <v>77</v>
      </c>
      <c r="AY231" s="130" t="s">
        <v>130</v>
      </c>
      <c r="BK231" s="138">
        <f>BK232+BK236+BK298+BK309</f>
        <v>0</v>
      </c>
    </row>
    <row r="232" spans="2:63" s="12" customFormat="1" ht="22.9" customHeight="1">
      <c r="B232" s="129"/>
      <c r="D232" s="130" t="s">
        <v>76</v>
      </c>
      <c r="E232" s="139" t="s">
        <v>368</v>
      </c>
      <c r="F232" s="139" t="s">
        <v>369</v>
      </c>
      <c r="I232" s="132"/>
      <c r="J232" s="140">
        <f>BK232</f>
        <v>0</v>
      </c>
      <c r="L232" s="129"/>
      <c r="M232" s="133"/>
      <c r="N232" s="134"/>
      <c r="O232" s="134"/>
      <c r="P232" s="135">
        <f>SUM(P233:P235)</f>
        <v>0</v>
      </c>
      <c r="Q232" s="134"/>
      <c r="R232" s="135">
        <f>SUM(R233:R235)</f>
        <v>0</v>
      </c>
      <c r="S232" s="134"/>
      <c r="T232" s="136">
        <f>SUM(T233:T235)</f>
        <v>0</v>
      </c>
      <c r="AR232" s="130" t="s">
        <v>87</v>
      </c>
      <c r="AT232" s="137" t="s">
        <v>76</v>
      </c>
      <c r="AU232" s="137" t="s">
        <v>85</v>
      </c>
      <c r="AY232" s="130" t="s">
        <v>130</v>
      </c>
      <c r="BK232" s="138">
        <f>SUM(BK233:BK235)</f>
        <v>0</v>
      </c>
    </row>
    <row r="233" spans="1:65" s="2" customFormat="1" ht="16.5" customHeight="1">
      <c r="A233" s="32"/>
      <c r="B233" s="141"/>
      <c r="C233" s="142" t="s">
        <v>370</v>
      </c>
      <c r="D233" s="142" t="s">
        <v>133</v>
      </c>
      <c r="E233" s="143" t="s">
        <v>371</v>
      </c>
      <c r="F233" s="144" t="s">
        <v>372</v>
      </c>
      <c r="G233" s="145" t="s">
        <v>136</v>
      </c>
      <c r="H233" s="146">
        <v>1</v>
      </c>
      <c r="I233" s="147">
        <f>'SO-01 ZTI'!G7</f>
        <v>0</v>
      </c>
      <c r="J233" s="148">
        <f>ROUND(I233*H233,2)</f>
        <v>0</v>
      </c>
      <c r="K233" s="149"/>
      <c r="L233" s="33"/>
      <c r="M233" s="150" t="s">
        <v>1</v>
      </c>
      <c r="N233" s="151" t="s">
        <v>42</v>
      </c>
      <c r="O233" s="58"/>
      <c r="P233" s="152">
        <f>O233*H233</f>
        <v>0</v>
      </c>
      <c r="Q233" s="152">
        <v>0</v>
      </c>
      <c r="R233" s="152">
        <f>Q233*H233</f>
        <v>0</v>
      </c>
      <c r="S233" s="152">
        <v>0</v>
      </c>
      <c r="T233" s="153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4" t="s">
        <v>162</v>
      </c>
      <c r="AT233" s="154" t="s">
        <v>133</v>
      </c>
      <c r="AU233" s="154" t="s">
        <v>87</v>
      </c>
      <c r="AY233" s="17" t="s">
        <v>130</v>
      </c>
      <c r="BE233" s="155">
        <f>IF(N233="základní",J233,0)</f>
        <v>0</v>
      </c>
      <c r="BF233" s="155">
        <f>IF(N233="snížená",J233,0)</f>
        <v>0</v>
      </c>
      <c r="BG233" s="155">
        <f>IF(N233="zákl. přenesená",J233,0)</f>
        <v>0</v>
      </c>
      <c r="BH233" s="155">
        <f>IF(N233="sníž. přenesená",J233,0)</f>
        <v>0</v>
      </c>
      <c r="BI233" s="155">
        <f>IF(N233="nulová",J233,0)</f>
        <v>0</v>
      </c>
      <c r="BJ233" s="17" t="s">
        <v>85</v>
      </c>
      <c r="BK233" s="155">
        <f>ROUND(I233*H233,2)</f>
        <v>0</v>
      </c>
      <c r="BL233" s="17" t="s">
        <v>162</v>
      </c>
      <c r="BM233" s="154" t="s">
        <v>373</v>
      </c>
    </row>
    <row r="234" spans="1:65" s="2" customFormat="1" ht="16.5" customHeight="1">
      <c r="A234" s="32"/>
      <c r="B234" s="141"/>
      <c r="C234" s="142" t="s">
        <v>374</v>
      </c>
      <c r="D234" s="142" t="s">
        <v>133</v>
      </c>
      <c r="E234" s="143" t="s">
        <v>375</v>
      </c>
      <c r="F234" s="144" t="s">
        <v>376</v>
      </c>
      <c r="G234" s="145" t="s">
        <v>136</v>
      </c>
      <c r="H234" s="146">
        <v>1</v>
      </c>
      <c r="I234" s="147">
        <f>'SO-01 ZTI'!G21</f>
        <v>0</v>
      </c>
      <c r="J234" s="148">
        <f>ROUND(I234*H234,2)</f>
        <v>0</v>
      </c>
      <c r="K234" s="149"/>
      <c r="L234" s="33"/>
      <c r="M234" s="150" t="s">
        <v>1</v>
      </c>
      <c r="N234" s="151" t="s">
        <v>42</v>
      </c>
      <c r="O234" s="58"/>
      <c r="P234" s="152">
        <f>O234*H234</f>
        <v>0</v>
      </c>
      <c r="Q234" s="152">
        <v>0</v>
      </c>
      <c r="R234" s="152">
        <f>Q234*H234</f>
        <v>0</v>
      </c>
      <c r="S234" s="152">
        <v>0</v>
      </c>
      <c r="T234" s="153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54" t="s">
        <v>162</v>
      </c>
      <c r="AT234" s="154" t="s">
        <v>133</v>
      </c>
      <c r="AU234" s="154" t="s">
        <v>87</v>
      </c>
      <c r="AY234" s="17" t="s">
        <v>130</v>
      </c>
      <c r="BE234" s="155">
        <f>IF(N234="základní",J234,0)</f>
        <v>0</v>
      </c>
      <c r="BF234" s="155">
        <f>IF(N234="snížená",J234,0)</f>
        <v>0</v>
      </c>
      <c r="BG234" s="155">
        <f>IF(N234="zákl. přenesená",J234,0)</f>
        <v>0</v>
      </c>
      <c r="BH234" s="155">
        <f>IF(N234="sníž. přenesená",J234,0)</f>
        <v>0</v>
      </c>
      <c r="BI234" s="155">
        <f>IF(N234="nulová",J234,0)</f>
        <v>0</v>
      </c>
      <c r="BJ234" s="17" t="s">
        <v>85</v>
      </c>
      <c r="BK234" s="155">
        <f>ROUND(I234*H234,2)</f>
        <v>0</v>
      </c>
      <c r="BL234" s="17" t="s">
        <v>162</v>
      </c>
      <c r="BM234" s="154" t="s">
        <v>377</v>
      </c>
    </row>
    <row r="235" spans="1:65" s="2" customFormat="1" ht="16.5" customHeight="1">
      <c r="A235" s="32"/>
      <c r="B235" s="141"/>
      <c r="C235" s="142" t="s">
        <v>378</v>
      </c>
      <c r="D235" s="142" t="s">
        <v>133</v>
      </c>
      <c r="E235" s="143" t="s">
        <v>379</v>
      </c>
      <c r="F235" s="144" t="s">
        <v>380</v>
      </c>
      <c r="G235" s="145" t="s">
        <v>136</v>
      </c>
      <c r="H235" s="146">
        <v>1</v>
      </c>
      <c r="I235" s="147">
        <f>'SO-01 ZTI'!G35</f>
        <v>0</v>
      </c>
      <c r="J235" s="148">
        <f>ROUND(I235*H235,2)</f>
        <v>0</v>
      </c>
      <c r="K235" s="149"/>
      <c r="L235" s="33"/>
      <c r="M235" s="150" t="s">
        <v>1</v>
      </c>
      <c r="N235" s="151" t="s">
        <v>42</v>
      </c>
      <c r="O235" s="58"/>
      <c r="P235" s="152">
        <f>O235*H235</f>
        <v>0</v>
      </c>
      <c r="Q235" s="152">
        <v>0</v>
      </c>
      <c r="R235" s="152">
        <f>Q235*H235</f>
        <v>0</v>
      </c>
      <c r="S235" s="152">
        <v>0</v>
      </c>
      <c r="T235" s="153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54" t="s">
        <v>162</v>
      </c>
      <c r="AT235" s="154" t="s">
        <v>133</v>
      </c>
      <c r="AU235" s="154" t="s">
        <v>87</v>
      </c>
      <c r="AY235" s="17" t="s">
        <v>130</v>
      </c>
      <c r="BE235" s="155">
        <f>IF(N235="základní",J235,0)</f>
        <v>0</v>
      </c>
      <c r="BF235" s="155">
        <f>IF(N235="snížená",J235,0)</f>
        <v>0</v>
      </c>
      <c r="BG235" s="155">
        <f>IF(N235="zákl. přenesená",J235,0)</f>
        <v>0</v>
      </c>
      <c r="BH235" s="155">
        <f>IF(N235="sníž. přenesená",J235,0)</f>
        <v>0</v>
      </c>
      <c r="BI235" s="155">
        <f>IF(N235="nulová",J235,0)</f>
        <v>0</v>
      </c>
      <c r="BJ235" s="17" t="s">
        <v>85</v>
      </c>
      <c r="BK235" s="155">
        <f>ROUND(I235*H235,2)</f>
        <v>0</v>
      </c>
      <c r="BL235" s="17" t="s">
        <v>162</v>
      </c>
      <c r="BM235" s="154" t="s">
        <v>381</v>
      </c>
    </row>
    <row r="236" spans="2:63" s="12" customFormat="1" ht="22.9" customHeight="1">
      <c r="B236" s="129"/>
      <c r="D236" s="130" t="s">
        <v>76</v>
      </c>
      <c r="E236" s="139" t="s">
        <v>382</v>
      </c>
      <c r="F236" s="139" t="s">
        <v>383</v>
      </c>
      <c r="I236" s="132"/>
      <c r="J236" s="140">
        <f>BK236</f>
        <v>0</v>
      </c>
      <c r="L236" s="129"/>
      <c r="M236" s="133"/>
      <c r="N236" s="134"/>
      <c r="O236" s="134"/>
      <c r="P236" s="135">
        <f>SUM(P237:P297)</f>
        <v>0</v>
      </c>
      <c r="Q236" s="134"/>
      <c r="R236" s="135">
        <f>SUM(R237:R297)</f>
        <v>4.492287709999999</v>
      </c>
      <c r="S236" s="134"/>
      <c r="T236" s="136">
        <f>SUM(T237:T297)</f>
        <v>0</v>
      </c>
      <c r="AR236" s="130" t="s">
        <v>87</v>
      </c>
      <c r="AT236" s="137" t="s">
        <v>76</v>
      </c>
      <c r="AU236" s="137" t="s">
        <v>85</v>
      </c>
      <c r="AY236" s="130" t="s">
        <v>130</v>
      </c>
      <c r="BK236" s="138">
        <f>SUM(BK237:BK297)</f>
        <v>0</v>
      </c>
    </row>
    <row r="237" spans="1:65" s="2" customFormat="1" ht="37.9" customHeight="1">
      <c r="A237" s="32"/>
      <c r="B237" s="141"/>
      <c r="C237" s="142" t="s">
        <v>384</v>
      </c>
      <c r="D237" s="142" t="s">
        <v>133</v>
      </c>
      <c r="E237" s="143" t="s">
        <v>385</v>
      </c>
      <c r="F237" s="144" t="s">
        <v>386</v>
      </c>
      <c r="G237" s="145" t="s">
        <v>330</v>
      </c>
      <c r="H237" s="146">
        <v>13</v>
      </c>
      <c r="I237" s="147"/>
      <c r="J237" s="148">
        <f>ROUND(I237*H237,2)</f>
        <v>0</v>
      </c>
      <c r="K237" s="149"/>
      <c r="L237" s="33"/>
      <c r="M237" s="150" t="s">
        <v>1</v>
      </c>
      <c r="N237" s="151" t="s">
        <v>42</v>
      </c>
      <c r="O237" s="58"/>
      <c r="P237" s="152">
        <f>O237*H237</f>
        <v>0</v>
      </c>
      <c r="Q237" s="152">
        <v>0</v>
      </c>
      <c r="R237" s="152">
        <f>Q237*H237</f>
        <v>0</v>
      </c>
      <c r="S237" s="152">
        <v>0</v>
      </c>
      <c r="T237" s="153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4" t="s">
        <v>162</v>
      </c>
      <c r="AT237" s="154" t="s">
        <v>133</v>
      </c>
      <c r="AU237" s="154" t="s">
        <v>87</v>
      </c>
      <c r="AY237" s="17" t="s">
        <v>130</v>
      </c>
      <c r="BE237" s="155">
        <f>IF(N237="základní",J237,0)</f>
        <v>0</v>
      </c>
      <c r="BF237" s="155">
        <f>IF(N237="snížená",J237,0)</f>
        <v>0</v>
      </c>
      <c r="BG237" s="155">
        <f>IF(N237="zákl. přenesená",J237,0)</f>
        <v>0</v>
      </c>
      <c r="BH237" s="155">
        <f>IF(N237="sníž. přenesená",J237,0)</f>
        <v>0</v>
      </c>
      <c r="BI237" s="155">
        <f>IF(N237="nulová",J237,0)</f>
        <v>0</v>
      </c>
      <c r="BJ237" s="17" t="s">
        <v>85</v>
      </c>
      <c r="BK237" s="155">
        <f>ROUND(I237*H237,2)</f>
        <v>0</v>
      </c>
      <c r="BL237" s="17" t="s">
        <v>162</v>
      </c>
      <c r="BM237" s="154" t="s">
        <v>387</v>
      </c>
    </row>
    <row r="238" spans="2:51" s="13" customFormat="1" ht="12">
      <c r="B238" s="156"/>
      <c r="D238" s="157" t="s">
        <v>156</v>
      </c>
      <c r="E238" s="158" t="s">
        <v>1</v>
      </c>
      <c r="F238" s="159" t="s">
        <v>388</v>
      </c>
      <c r="H238" s="160">
        <v>13</v>
      </c>
      <c r="I238" s="161"/>
      <c r="L238" s="156"/>
      <c r="M238" s="162"/>
      <c r="N238" s="163"/>
      <c r="O238" s="163"/>
      <c r="P238" s="163"/>
      <c r="Q238" s="163"/>
      <c r="R238" s="163"/>
      <c r="S238" s="163"/>
      <c r="T238" s="164"/>
      <c r="AT238" s="158" t="s">
        <v>156</v>
      </c>
      <c r="AU238" s="158" t="s">
        <v>87</v>
      </c>
      <c r="AV238" s="13" t="s">
        <v>87</v>
      </c>
      <c r="AW238" s="13" t="s">
        <v>33</v>
      </c>
      <c r="AX238" s="13" t="s">
        <v>85</v>
      </c>
      <c r="AY238" s="158" t="s">
        <v>130</v>
      </c>
    </row>
    <row r="239" spans="1:65" s="2" customFormat="1" ht="33" customHeight="1">
      <c r="A239" s="32"/>
      <c r="B239" s="141"/>
      <c r="C239" s="142" t="s">
        <v>389</v>
      </c>
      <c r="D239" s="142" t="s">
        <v>133</v>
      </c>
      <c r="E239" s="143" t="s">
        <v>390</v>
      </c>
      <c r="F239" s="144" t="s">
        <v>391</v>
      </c>
      <c r="G239" s="145" t="s">
        <v>176</v>
      </c>
      <c r="H239" s="146">
        <v>6.489</v>
      </c>
      <c r="I239" s="147"/>
      <c r="J239" s="148">
        <f>ROUND(I239*H239,2)</f>
        <v>0</v>
      </c>
      <c r="K239" s="149"/>
      <c r="L239" s="33"/>
      <c r="M239" s="150" t="s">
        <v>1</v>
      </c>
      <c r="N239" s="151" t="s">
        <v>42</v>
      </c>
      <c r="O239" s="58"/>
      <c r="P239" s="152">
        <f>O239*H239</f>
        <v>0</v>
      </c>
      <c r="Q239" s="152">
        <v>0.00189</v>
      </c>
      <c r="R239" s="152">
        <f>Q239*H239</f>
        <v>0.01226421</v>
      </c>
      <c r="S239" s="152">
        <v>0</v>
      </c>
      <c r="T239" s="153">
        <f>S239*H239</f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54" t="s">
        <v>162</v>
      </c>
      <c r="AT239" s="154" t="s">
        <v>133</v>
      </c>
      <c r="AU239" s="154" t="s">
        <v>87</v>
      </c>
      <c r="AY239" s="17" t="s">
        <v>130</v>
      </c>
      <c r="BE239" s="155">
        <f>IF(N239="základní",J239,0)</f>
        <v>0</v>
      </c>
      <c r="BF239" s="155">
        <f>IF(N239="snížená",J239,0)</f>
        <v>0</v>
      </c>
      <c r="BG239" s="155">
        <f>IF(N239="zákl. přenesená",J239,0)</f>
        <v>0</v>
      </c>
      <c r="BH239" s="155">
        <f>IF(N239="sníž. přenesená",J239,0)</f>
        <v>0</v>
      </c>
      <c r="BI239" s="155">
        <f>IF(N239="nulová",J239,0)</f>
        <v>0</v>
      </c>
      <c r="BJ239" s="17" t="s">
        <v>85</v>
      </c>
      <c r="BK239" s="155">
        <f>ROUND(I239*H239,2)</f>
        <v>0</v>
      </c>
      <c r="BL239" s="17" t="s">
        <v>162</v>
      </c>
      <c r="BM239" s="154" t="s">
        <v>392</v>
      </c>
    </row>
    <row r="240" spans="2:51" s="13" customFormat="1" ht="12">
      <c r="B240" s="156"/>
      <c r="D240" s="157" t="s">
        <v>156</v>
      </c>
      <c r="E240" s="158" t="s">
        <v>1</v>
      </c>
      <c r="F240" s="159" t="s">
        <v>393</v>
      </c>
      <c r="H240" s="160">
        <v>1.104</v>
      </c>
      <c r="I240" s="161"/>
      <c r="L240" s="156"/>
      <c r="M240" s="162"/>
      <c r="N240" s="163"/>
      <c r="O240" s="163"/>
      <c r="P240" s="163"/>
      <c r="Q240" s="163"/>
      <c r="R240" s="163"/>
      <c r="S240" s="163"/>
      <c r="T240" s="164"/>
      <c r="AT240" s="158" t="s">
        <v>156</v>
      </c>
      <c r="AU240" s="158" t="s">
        <v>87</v>
      </c>
      <c r="AV240" s="13" t="s">
        <v>87</v>
      </c>
      <c r="AW240" s="13" t="s">
        <v>33</v>
      </c>
      <c r="AX240" s="13" t="s">
        <v>77</v>
      </c>
      <c r="AY240" s="158" t="s">
        <v>130</v>
      </c>
    </row>
    <row r="241" spans="2:51" s="13" customFormat="1" ht="12">
      <c r="B241" s="156"/>
      <c r="D241" s="157" t="s">
        <v>156</v>
      </c>
      <c r="E241" s="158" t="s">
        <v>1</v>
      </c>
      <c r="F241" s="159" t="s">
        <v>394</v>
      </c>
      <c r="H241" s="160">
        <v>3.378</v>
      </c>
      <c r="I241" s="161"/>
      <c r="L241" s="156"/>
      <c r="M241" s="162"/>
      <c r="N241" s="163"/>
      <c r="O241" s="163"/>
      <c r="P241" s="163"/>
      <c r="Q241" s="163"/>
      <c r="R241" s="163"/>
      <c r="S241" s="163"/>
      <c r="T241" s="164"/>
      <c r="AT241" s="158" t="s">
        <v>156</v>
      </c>
      <c r="AU241" s="158" t="s">
        <v>87</v>
      </c>
      <c r="AV241" s="13" t="s">
        <v>87</v>
      </c>
      <c r="AW241" s="13" t="s">
        <v>33</v>
      </c>
      <c r="AX241" s="13" t="s">
        <v>77</v>
      </c>
      <c r="AY241" s="158" t="s">
        <v>130</v>
      </c>
    </row>
    <row r="242" spans="2:51" s="13" customFormat="1" ht="12">
      <c r="B242" s="156"/>
      <c r="D242" s="157" t="s">
        <v>156</v>
      </c>
      <c r="E242" s="158" t="s">
        <v>1</v>
      </c>
      <c r="F242" s="159" t="s">
        <v>395</v>
      </c>
      <c r="H242" s="160">
        <v>2.007</v>
      </c>
      <c r="I242" s="161"/>
      <c r="L242" s="156"/>
      <c r="M242" s="162"/>
      <c r="N242" s="163"/>
      <c r="O242" s="163"/>
      <c r="P242" s="163"/>
      <c r="Q242" s="163"/>
      <c r="R242" s="163"/>
      <c r="S242" s="163"/>
      <c r="T242" s="164"/>
      <c r="AT242" s="158" t="s">
        <v>156</v>
      </c>
      <c r="AU242" s="158" t="s">
        <v>87</v>
      </c>
      <c r="AV242" s="13" t="s">
        <v>87</v>
      </c>
      <c r="AW242" s="13" t="s">
        <v>33</v>
      </c>
      <c r="AX242" s="13" t="s">
        <v>77</v>
      </c>
      <c r="AY242" s="158" t="s">
        <v>130</v>
      </c>
    </row>
    <row r="243" spans="2:51" s="14" customFormat="1" ht="12">
      <c r="B243" s="165"/>
      <c r="D243" s="157" t="s">
        <v>156</v>
      </c>
      <c r="E243" s="166" t="s">
        <v>1</v>
      </c>
      <c r="F243" s="167" t="s">
        <v>172</v>
      </c>
      <c r="H243" s="168">
        <v>6.489</v>
      </c>
      <c r="I243" s="169"/>
      <c r="L243" s="165"/>
      <c r="M243" s="170"/>
      <c r="N243" s="171"/>
      <c r="O243" s="171"/>
      <c r="P243" s="171"/>
      <c r="Q243" s="171"/>
      <c r="R243" s="171"/>
      <c r="S243" s="171"/>
      <c r="T243" s="172"/>
      <c r="AT243" s="166" t="s">
        <v>156</v>
      </c>
      <c r="AU243" s="166" t="s">
        <v>87</v>
      </c>
      <c r="AV243" s="14" t="s">
        <v>137</v>
      </c>
      <c r="AW243" s="14" t="s">
        <v>33</v>
      </c>
      <c r="AX243" s="14" t="s">
        <v>85</v>
      </c>
      <c r="AY243" s="166" t="s">
        <v>130</v>
      </c>
    </row>
    <row r="244" spans="1:65" s="2" customFormat="1" ht="21.75" customHeight="1">
      <c r="A244" s="32"/>
      <c r="B244" s="141"/>
      <c r="C244" s="142" t="s">
        <v>396</v>
      </c>
      <c r="D244" s="142" t="s">
        <v>133</v>
      </c>
      <c r="E244" s="143" t="s">
        <v>397</v>
      </c>
      <c r="F244" s="144" t="s">
        <v>398</v>
      </c>
      <c r="G244" s="145" t="s">
        <v>330</v>
      </c>
      <c r="H244" s="146">
        <v>12</v>
      </c>
      <c r="I244" s="147"/>
      <c r="J244" s="148">
        <f>ROUND(I244*H244,2)</f>
        <v>0</v>
      </c>
      <c r="K244" s="149"/>
      <c r="L244" s="33"/>
      <c r="M244" s="150" t="s">
        <v>1</v>
      </c>
      <c r="N244" s="151" t="s">
        <v>42</v>
      </c>
      <c r="O244" s="58"/>
      <c r="P244" s="152">
        <f>O244*H244</f>
        <v>0</v>
      </c>
      <c r="Q244" s="152">
        <v>0.00267</v>
      </c>
      <c r="R244" s="152">
        <f>Q244*H244</f>
        <v>0.03204</v>
      </c>
      <c r="S244" s="152">
        <v>0</v>
      </c>
      <c r="T244" s="153">
        <f>S244*H244</f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54" t="s">
        <v>162</v>
      </c>
      <c r="AT244" s="154" t="s">
        <v>133</v>
      </c>
      <c r="AU244" s="154" t="s">
        <v>87</v>
      </c>
      <c r="AY244" s="17" t="s">
        <v>130</v>
      </c>
      <c r="BE244" s="155">
        <f>IF(N244="základní",J244,0)</f>
        <v>0</v>
      </c>
      <c r="BF244" s="155">
        <f>IF(N244="snížená",J244,0)</f>
        <v>0</v>
      </c>
      <c r="BG244" s="155">
        <f>IF(N244="zákl. přenesená",J244,0)</f>
        <v>0</v>
      </c>
      <c r="BH244" s="155">
        <f>IF(N244="sníž. přenesená",J244,0)</f>
        <v>0</v>
      </c>
      <c r="BI244" s="155">
        <f>IF(N244="nulová",J244,0)</f>
        <v>0</v>
      </c>
      <c r="BJ244" s="17" t="s">
        <v>85</v>
      </c>
      <c r="BK244" s="155">
        <f>ROUND(I244*H244,2)</f>
        <v>0</v>
      </c>
      <c r="BL244" s="17" t="s">
        <v>162</v>
      </c>
      <c r="BM244" s="154" t="s">
        <v>399</v>
      </c>
    </row>
    <row r="245" spans="1:65" s="2" customFormat="1" ht="21.75" customHeight="1">
      <c r="A245" s="32"/>
      <c r="B245" s="141"/>
      <c r="C245" s="173" t="s">
        <v>400</v>
      </c>
      <c r="D245" s="173" t="s">
        <v>219</v>
      </c>
      <c r="E245" s="174" t="s">
        <v>401</v>
      </c>
      <c r="F245" s="175" t="s">
        <v>402</v>
      </c>
      <c r="G245" s="176" t="s">
        <v>330</v>
      </c>
      <c r="H245" s="177">
        <v>12</v>
      </c>
      <c r="I245" s="178"/>
      <c r="J245" s="179">
        <f>ROUND(I245*H245,2)</f>
        <v>0</v>
      </c>
      <c r="K245" s="180"/>
      <c r="L245" s="181"/>
      <c r="M245" s="182" t="s">
        <v>1</v>
      </c>
      <c r="N245" s="183" t="s">
        <v>42</v>
      </c>
      <c r="O245" s="58"/>
      <c r="P245" s="152">
        <f>O245*H245</f>
        <v>0</v>
      </c>
      <c r="Q245" s="152">
        <v>0.00194</v>
      </c>
      <c r="R245" s="152">
        <f>Q245*H245</f>
        <v>0.023280000000000002</v>
      </c>
      <c r="S245" s="152">
        <v>0</v>
      </c>
      <c r="T245" s="153">
        <f>S245*H245</f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54" t="s">
        <v>285</v>
      </c>
      <c r="AT245" s="154" t="s">
        <v>219</v>
      </c>
      <c r="AU245" s="154" t="s">
        <v>87</v>
      </c>
      <c r="AY245" s="17" t="s">
        <v>130</v>
      </c>
      <c r="BE245" s="155">
        <f>IF(N245="základní",J245,0)</f>
        <v>0</v>
      </c>
      <c r="BF245" s="155">
        <f>IF(N245="snížená",J245,0)</f>
        <v>0</v>
      </c>
      <c r="BG245" s="155">
        <f>IF(N245="zákl. přenesená",J245,0)</f>
        <v>0</v>
      </c>
      <c r="BH245" s="155">
        <f>IF(N245="sníž. přenesená",J245,0)</f>
        <v>0</v>
      </c>
      <c r="BI245" s="155">
        <f>IF(N245="nulová",J245,0)</f>
        <v>0</v>
      </c>
      <c r="BJ245" s="17" t="s">
        <v>85</v>
      </c>
      <c r="BK245" s="155">
        <f>ROUND(I245*H245,2)</f>
        <v>0</v>
      </c>
      <c r="BL245" s="17" t="s">
        <v>162</v>
      </c>
      <c r="BM245" s="154" t="s">
        <v>403</v>
      </c>
    </row>
    <row r="246" spans="1:65" s="2" customFormat="1" ht="33" customHeight="1">
      <c r="A246" s="32"/>
      <c r="B246" s="141"/>
      <c r="C246" s="142" t="s">
        <v>404</v>
      </c>
      <c r="D246" s="142" t="s">
        <v>133</v>
      </c>
      <c r="E246" s="143" t="s">
        <v>405</v>
      </c>
      <c r="F246" s="144" t="s">
        <v>406</v>
      </c>
      <c r="G246" s="145" t="s">
        <v>154</v>
      </c>
      <c r="H246" s="146">
        <v>39.411</v>
      </c>
      <c r="I246" s="147"/>
      <c r="J246" s="148">
        <f>ROUND(I246*H246,2)</f>
        <v>0</v>
      </c>
      <c r="K246" s="149"/>
      <c r="L246" s="33"/>
      <c r="M246" s="150" t="s">
        <v>1</v>
      </c>
      <c r="N246" s="151" t="s">
        <v>42</v>
      </c>
      <c r="O246" s="58"/>
      <c r="P246" s="152">
        <f>O246*H246</f>
        <v>0</v>
      </c>
      <c r="Q246" s="152">
        <v>0</v>
      </c>
      <c r="R246" s="152">
        <f>Q246*H246</f>
        <v>0</v>
      </c>
      <c r="S246" s="152">
        <v>0</v>
      </c>
      <c r="T246" s="153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4" t="s">
        <v>162</v>
      </c>
      <c r="AT246" s="154" t="s">
        <v>133</v>
      </c>
      <c r="AU246" s="154" t="s">
        <v>87</v>
      </c>
      <c r="AY246" s="17" t="s">
        <v>130</v>
      </c>
      <c r="BE246" s="155">
        <f>IF(N246="základní",J246,0)</f>
        <v>0</v>
      </c>
      <c r="BF246" s="155">
        <f>IF(N246="snížená",J246,0)</f>
        <v>0</v>
      </c>
      <c r="BG246" s="155">
        <f>IF(N246="zákl. přenesená",J246,0)</f>
        <v>0</v>
      </c>
      <c r="BH246" s="155">
        <f>IF(N246="sníž. přenesená",J246,0)</f>
        <v>0</v>
      </c>
      <c r="BI246" s="155">
        <f>IF(N246="nulová",J246,0)</f>
        <v>0</v>
      </c>
      <c r="BJ246" s="17" t="s">
        <v>85</v>
      </c>
      <c r="BK246" s="155">
        <f>ROUND(I246*H246,2)</f>
        <v>0</v>
      </c>
      <c r="BL246" s="17" t="s">
        <v>162</v>
      </c>
      <c r="BM246" s="154" t="s">
        <v>407</v>
      </c>
    </row>
    <row r="247" spans="2:51" s="13" customFormat="1" ht="12">
      <c r="B247" s="156"/>
      <c r="D247" s="157" t="s">
        <v>156</v>
      </c>
      <c r="E247" s="158" t="s">
        <v>1</v>
      </c>
      <c r="F247" s="159" t="s">
        <v>408</v>
      </c>
      <c r="H247" s="160">
        <v>23.545</v>
      </c>
      <c r="I247" s="161"/>
      <c r="L247" s="156"/>
      <c r="M247" s="162"/>
      <c r="N247" s="163"/>
      <c r="O247" s="163"/>
      <c r="P247" s="163"/>
      <c r="Q247" s="163"/>
      <c r="R247" s="163"/>
      <c r="S247" s="163"/>
      <c r="T247" s="164"/>
      <c r="AT247" s="158" t="s">
        <v>156</v>
      </c>
      <c r="AU247" s="158" t="s">
        <v>87</v>
      </c>
      <c r="AV247" s="13" t="s">
        <v>87</v>
      </c>
      <c r="AW247" s="13" t="s">
        <v>33</v>
      </c>
      <c r="AX247" s="13" t="s">
        <v>77</v>
      </c>
      <c r="AY247" s="158" t="s">
        <v>130</v>
      </c>
    </row>
    <row r="248" spans="2:51" s="13" customFormat="1" ht="12">
      <c r="B248" s="156"/>
      <c r="D248" s="157" t="s">
        <v>156</v>
      </c>
      <c r="E248" s="158" t="s">
        <v>1</v>
      </c>
      <c r="F248" s="159" t="s">
        <v>409</v>
      </c>
      <c r="H248" s="160">
        <v>14.5</v>
      </c>
      <c r="I248" s="161"/>
      <c r="L248" s="156"/>
      <c r="M248" s="162"/>
      <c r="N248" s="163"/>
      <c r="O248" s="163"/>
      <c r="P248" s="163"/>
      <c r="Q248" s="163"/>
      <c r="R248" s="163"/>
      <c r="S248" s="163"/>
      <c r="T248" s="164"/>
      <c r="AT248" s="158" t="s">
        <v>156</v>
      </c>
      <c r="AU248" s="158" t="s">
        <v>87</v>
      </c>
      <c r="AV248" s="13" t="s">
        <v>87</v>
      </c>
      <c r="AW248" s="13" t="s">
        <v>33</v>
      </c>
      <c r="AX248" s="13" t="s">
        <v>77</v>
      </c>
      <c r="AY248" s="158" t="s">
        <v>130</v>
      </c>
    </row>
    <row r="249" spans="2:51" s="13" customFormat="1" ht="12">
      <c r="B249" s="156"/>
      <c r="D249" s="157" t="s">
        <v>156</v>
      </c>
      <c r="E249" s="158" t="s">
        <v>1</v>
      </c>
      <c r="F249" s="159" t="s">
        <v>410</v>
      </c>
      <c r="H249" s="160">
        <v>1.366</v>
      </c>
      <c r="I249" s="161"/>
      <c r="L249" s="156"/>
      <c r="M249" s="162"/>
      <c r="N249" s="163"/>
      <c r="O249" s="163"/>
      <c r="P249" s="163"/>
      <c r="Q249" s="163"/>
      <c r="R249" s="163"/>
      <c r="S249" s="163"/>
      <c r="T249" s="164"/>
      <c r="AT249" s="158" t="s">
        <v>156</v>
      </c>
      <c r="AU249" s="158" t="s">
        <v>87</v>
      </c>
      <c r="AV249" s="13" t="s">
        <v>87</v>
      </c>
      <c r="AW249" s="13" t="s">
        <v>33</v>
      </c>
      <c r="AX249" s="13" t="s">
        <v>77</v>
      </c>
      <c r="AY249" s="158" t="s">
        <v>130</v>
      </c>
    </row>
    <row r="250" spans="2:51" s="14" customFormat="1" ht="12">
      <c r="B250" s="165"/>
      <c r="D250" s="157" t="s">
        <v>156</v>
      </c>
      <c r="E250" s="166" t="s">
        <v>1</v>
      </c>
      <c r="F250" s="167" t="s">
        <v>172</v>
      </c>
      <c r="H250" s="168">
        <v>39.411</v>
      </c>
      <c r="I250" s="169"/>
      <c r="L250" s="165"/>
      <c r="M250" s="170"/>
      <c r="N250" s="171"/>
      <c r="O250" s="171"/>
      <c r="P250" s="171"/>
      <c r="Q250" s="171"/>
      <c r="R250" s="171"/>
      <c r="S250" s="171"/>
      <c r="T250" s="172"/>
      <c r="AT250" s="166" t="s">
        <v>156</v>
      </c>
      <c r="AU250" s="166" t="s">
        <v>87</v>
      </c>
      <c r="AV250" s="14" t="s">
        <v>137</v>
      </c>
      <c r="AW250" s="14" t="s">
        <v>33</v>
      </c>
      <c r="AX250" s="14" t="s">
        <v>85</v>
      </c>
      <c r="AY250" s="166" t="s">
        <v>130</v>
      </c>
    </row>
    <row r="251" spans="1:65" s="2" customFormat="1" ht="24.2" customHeight="1">
      <c r="A251" s="32"/>
      <c r="B251" s="141"/>
      <c r="C251" s="173" t="s">
        <v>411</v>
      </c>
      <c r="D251" s="173" t="s">
        <v>219</v>
      </c>
      <c r="E251" s="174" t="s">
        <v>412</v>
      </c>
      <c r="F251" s="175" t="s">
        <v>413</v>
      </c>
      <c r="G251" s="176" t="s">
        <v>154</v>
      </c>
      <c r="H251" s="177">
        <v>42.564</v>
      </c>
      <c r="I251" s="178"/>
      <c r="J251" s="179">
        <f>ROUND(I251*H251,2)</f>
        <v>0</v>
      </c>
      <c r="K251" s="180"/>
      <c r="L251" s="181"/>
      <c r="M251" s="182" t="s">
        <v>1</v>
      </c>
      <c r="N251" s="183" t="s">
        <v>42</v>
      </c>
      <c r="O251" s="58"/>
      <c r="P251" s="152">
        <f>O251*H251</f>
        <v>0</v>
      </c>
      <c r="Q251" s="152">
        <v>0.0124</v>
      </c>
      <c r="R251" s="152">
        <f>Q251*H251</f>
        <v>0.5277936</v>
      </c>
      <c r="S251" s="152">
        <v>0</v>
      </c>
      <c r="T251" s="153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54" t="s">
        <v>285</v>
      </c>
      <c r="AT251" s="154" t="s">
        <v>219</v>
      </c>
      <c r="AU251" s="154" t="s">
        <v>87</v>
      </c>
      <c r="AY251" s="17" t="s">
        <v>130</v>
      </c>
      <c r="BE251" s="155">
        <f>IF(N251="základní",J251,0)</f>
        <v>0</v>
      </c>
      <c r="BF251" s="155">
        <f>IF(N251="snížená",J251,0)</f>
        <v>0</v>
      </c>
      <c r="BG251" s="155">
        <f>IF(N251="zákl. přenesená",J251,0)</f>
        <v>0</v>
      </c>
      <c r="BH251" s="155">
        <f>IF(N251="sníž. přenesená",J251,0)</f>
        <v>0</v>
      </c>
      <c r="BI251" s="155">
        <f>IF(N251="nulová",J251,0)</f>
        <v>0</v>
      </c>
      <c r="BJ251" s="17" t="s">
        <v>85</v>
      </c>
      <c r="BK251" s="155">
        <f>ROUND(I251*H251,2)</f>
        <v>0</v>
      </c>
      <c r="BL251" s="17" t="s">
        <v>162</v>
      </c>
      <c r="BM251" s="154" t="s">
        <v>414</v>
      </c>
    </row>
    <row r="252" spans="2:51" s="13" customFormat="1" ht="12">
      <c r="B252" s="156"/>
      <c r="D252" s="157" t="s">
        <v>156</v>
      </c>
      <c r="F252" s="159" t="s">
        <v>415</v>
      </c>
      <c r="H252" s="160">
        <v>42.564</v>
      </c>
      <c r="I252" s="161"/>
      <c r="L252" s="156"/>
      <c r="M252" s="162"/>
      <c r="N252" s="163"/>
      <c r="O252" s="163"/>
      <c r="P252" s="163"/>
      <c r="Q252" s="163"/>
      <c r="R252" s="163"/>
      <c r="S252" s="163"/>
      <c r="T252" s="164"/>
      <c r="AT252" s="158" t="s">
        <v>156</v>
      </c>
      <c r="AU252" s="158" t="s">
        <v>87</v>
      </c>
      <c r="AV252" s="13" t="s">
        <v>87</v>
      </c>
      <c r="AW252" s="13" t="s">
        <v>3</v>
      </c>
      <c r="AX252" s="13" t="s">
        <v>85</v>
      </c>
      <c r="AY252" s="158" t="s">
        <v>130</v>
      </c>
    </row>
    <row r="253" spans="1:65" s="2" customFormat="1" ht="24.2" customHeight="1">
      <c r="A253" s="32"/>
      <c r="B253" s="141"/>
      <c r="C253" s="142" t="s">
        <v>416</v>
      </c>
      <c r="D253" s="142" t="s">
        <v>133</v>
      </c>
      <c r="E253" s="143" t="s">
        <v>417</v>
      </c>
      <c r="F253" s="144" t="s">
        <v>418</v>
      </c>
      <c r="G253" s="145" t="s">
        <v>176</v>
      </c>
      <c r="H253" s="146">
        <v>1.104</v>
      </c>
      <c r="I253" s="147"/>
      <c r="J253" s="148">
        <f>ROUND(I253*H253,2)</f>
        <v>0</v>
      </c>
      <c r="K253" s="149"/>
      <c r="L253" s="33"/>
      <c r="M253" s="150" t="s">
        <v>1</v>
      </c>
      <c r="N253" s="151" t="s">
        <v>42</v>
      </c>
      <c r="O253" s="58"/>
      <c r="P253" s="152">
        <f>O253*H253</f>
        <v>0</v>
      </c>
      <c r="Q253" s="152">
        <v>0.01266</v>
      </c>
      <c r="R253" s="152">
        <f>Q253*H253</f>
        <v>0.01397664</v>
      </c>
      <c r="S253" s="152">
        <v>0</v>
      </c>
      <c r="T253" s="153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54" t="s">
        <v>162</v>
      </c>
      <c r="AT253" s="154" t="s">
        <v>133</v>
      </c>
      <c r="AU253" s="154" t="s">
        <v>87</v>
      </c>
      <c r="AY253" s="17" t="s">
        <v>130</v>
      </c>
      <c r="BE253" s="155">
        <f>IF(N253="základní",J253,0)</f>
        <v>0</v>
      </c>
      <c r="BF253" s="155">
        <f>IF(N253="snížená",J253,0)</f>
        <v>0</v>
      </c>
      <c r="BG253" s="155">
        <f>IF(N253="zákl. přenesená",J253,0)</f>
        <v>0</v>
      </c>
      <c r="BH253" s="155">
        <f>IF(N253="sníž. přenesená",J253,0)</f>
        <v>0</v>
      </c>
      <c r="BI253" s="155">
        <f>IF(N253="nulová",J253,0)</f>
        <v>0</v>
      </c>
      <c r="BJ253" s="17" t="s">
        <v>85</v>
      </c>
      <c r="BK253" s="155">
        <f>ROUND(I253*H253,2)</f>
        <v>0</v>
      </c>
      <c r="BL253" s="17" t="s">
        <v>162</v>
      </c>
      <c r="BM253" s="154" t="s">
        <v>419</v>
      </c>
    </row>
    <row r="254" spans="2:51" s="13" customFormat="1" ht="12">
      <c r="B254" s="156"/>
      <c r="D254" s="157" t="s">
        <v>156</v>
      </c>
      <c r="E254" s="158" t="s">
        <v>1</v>
      </c>
      <c r="F254" s="159" t="s">
        <v>420</v>
      </c>
      <c r="H254" s="160">
        <v>1.104</v>
      </c>
      <c r="I254" s="161"/>
      <c r="L254" s="156"/>
      <c r="M254" s="162"/>
      <c r="N254" s="163"/>
      <c r="O254" s="163"/>
      <c r="P254" s="163"/>
      <c r="Q254" s="163"/>
      <c r="R254" s="163"/>
      <c r="S254" s="163"/>
      <c r="T254" s="164"/>
      <c r="AT254" s="158" t="s">
        <v>156</v>
      </c>
      <c r="AU254" s="158" t="s">
        <v>87</v>
      </c>
      <c r="AV254" s="13" t="s">
        <v>87</v>
      </c>
      <c r="AW254" s="13" t="s">
        <v>33</v>
      </c>
      <c r="AX254" s="13" t="s">
        <v>85</v>
      </c>
      <c r="AY254" s="158" t="s">
        <v>130</v>
      </c>
    </row>
    <row r="255" spans="1:65" s="2" customFormat="1" ht="24.2" customHeight="1">
      <c r="A255" s="32"/>
      <c r="B255" s="141"/>
      <c r="C255" s="142" t="s">
        <v>421</v>
      </c>
      <c r="D255" s="142" t="s">
        <v>133</v>
      </c>
      <c r="E255" s="143" t="s">
        <v>422</v>
      </c>
      <c r="F255" s="144" t="s">
        <v>423</v>
      </c>
      <c r="G255" s="145" t="s">
        <v>161</v>
      </c>
      <c r="H255" s="146">
        <v>76.57</v>
      </c>
      <c r="I255" s="147"/>
      <c r="J255" s="148">
        <f>ROUND(I255*H255,2)</f>
        <v>0</v>
      </c>
      <c r="K255" s="149"/>
      <c r="L255" s="33"/>
      <c r="M255" s="150" t="s">
        <v>1</v>
      </c>
      <c r="N255" s="151" t="s">
        <v>42</v>
      </c>
      <c r="O255" s="58"/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3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54" t="s">
        <v>162</v>
      </c>
      <c r="AT255" s="154" t="s">
        <v>133</v>
      </c>
      <c r="AU255" s="154" t="s">
        <v>87</v>
      </c>
      <c r="AY255" s="17" t="s">
        <v>130</v>
      </c>
      <c r="BE255" s="155">
        <f>IF(N255="základní",J255,0)</f>
        <v>0</v>
      </c>
      <c r="BF255" s="155">
        <f>IF(N255="snížená",J255,0)</f>
        <v>0</v>
      </c>
      <c r="BG255" s="155">
        <f>IF(N255="zákl. přenesená",J255,0)</f>
        <v>0</v>
      </c>
      <c r="BH255" s="155">
        <f>IF(N255="sníž. přenesená",J255,0)</f>
        <v>0</v>
      </c>
      <c r="BI255" s="155">
        <f>IF(N255="nulová",J255,0)</f>
        <v>0</v>
      </c>
      <c r="BJ255" s="17" t="s">
        <v>85</v>
      </c>
      <c r="BK255" s="155">
        <f>ROUND(I255*H255,2)</f>
        <v>0</v>
      </c>
      <c r="BL255" s="17" t="s">
        <v>162</v>
      </c>
      <c r="BM255" s="154" t="s">
        <v>424</v>
      </c>
    </row>
    <row r="256" spans="2:51" s="13" customFormat="1" ht="12">
      <c r="B256" s="156"/>
      <c r="D256" s="157" t="s">
        <v>156</v>
      </c>
      <c r="E256" s="158" t="s">
        <v>1</v>
      </c>
      <c r="F256" s="159" t="s">
        <v>425</v>
      </c>
      <c r="H256" s="160">
        <v>76.57</v>
      </c>
      <c r="I256" s="161"/>
      <c r="L256" s="156"/>
      <c r="M256" s="162"/>
      <c r="N256" s="163"/>
      <c r="O256" s="163"/>
      <c r="P256" s="163"/>
      <c r="Q256" s="163"/>
      <c r="R256" s="163"/>
      <c r="S256" s="163"/>
      <c r="T256" s="164"/>
      <c r="AT256" s="158" t="s">
        <v>156</v>
      </c>
      <c r="AU256" s="158" t="s">
        <v>87</v>
      </c>
      <c r="AV256" s="13" t="s">
        <v>87</v>
      </c>
      <c r="AW256" s="13" t="s">
        <v>33</v>
      </c>
      <c r="AX256" s="13" t="s">
        <v>85</v>
      </c>
      <c r="AY256" s="158" t="s">
        <v>130</v>
      </c>
    </row>
    <row r="257" spans="1:65" s="2" customFormat="1" ht="24.2" customHeight="1">
      <c r="A257" s="32"/>
      <c r="B257" s="141"/>
      <c r="C257" s="173" t="s">
        <v>426</v>
      </c>
      <c r="D257" s="173" t="s">
        <v>219</v>
      </c>
      <c r="E257" s="174" t="s">
        <v>427</v>
      </c>
      <c r="F257" s="175" t="s">
        <v>428</v>
      </c>
      <c r="G257" s="176" t="s">
        <v>176</v>
      </c>
      <c r="H257" s="177">
        <v>0.551</v>
      </c>
      <c r="I257" s="178"/>
      <c r="J257" s="179">
        <f>ROUND(I257*H257,2)</f>
        <v>0</v>
      </c>
      <c r="K257" s="180"/>
      <c r="L257" s="181"/>
      <c r="M257" s="182" t="s">
        <v>1</v>
      </c>
      <c r="N257" s="183" t="s">
        <v>42</v>
      </c>
      <c r="O257" s="58"/>
      <c r="P257" s="152">
        <f>O257*H257</f>
        <v>0</v>
      </c>
      <c r="Q257" s="152">
        <v>0.44</v>
      </c>
      <c r="R257" s="152">
        <f>Q257*H257</f>
        <v>0.24244000000000002</v>
      </c>
      <c r="S257" s="152">
        <v>0</v>
      </c>
      <c r="T257" s="153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4" t="s">
        <v>285</v>
      </c>
      <c r="AT257" s="154" t="s">
        <v>219</v>
      </c>
      <c r="AU257" s="154" t="s">
        <v>87</v>
      </c>
      <c r="AY257" s="17" t="s">
        <v>130</v>
      </c>
      <c r="BE257" s="155">
        <f>IF(N257="základní",J257,0)</f>
        <v>0</v>
      </c>
      <c r="BF257" s="155">
        <f>IF(N257="snížená",J257,0)</f>
        <v>0</v>
      </c>
      <c r="BG257" s="155">
        <f>IF(N257="zákl. přenesená",J257,0)</f>
        <v>0</v>
      </c>
      <c r="BH257" s="155">
        <f>IF(N257="sníž. přenesená",J257,0)</f>
        <v>0</v>
      </c>
      <c r="BI257" s="155">
        <f>IF(N257="nulová",J257,0)</f>
        <v>0</v>
      </c>
      <c r="BJ257" s="17" t="s">
        <v>85</v>
      </c>
      <c r="BK257" s="155">
        <f>ROUND(I257*H257,2)</f>
        <v>0</v>
      </c>
      <c r="BL257" s="17" t="s">
        <v>162</v>
      </c>
      <c r="BM257" s="154" t="s">
        <v>429</v>
      </c>
    </row>
    <row r="258" spans="2:51" s="13" customFormat="1" ht="12">
      <c r="B258" s="156"/>
      <c r="D258" s="157" t="s">
        <v>156</v>
      </c>
      <c r="E258" s="158" t="s">
        <v>1</v>
      </c>
      <c r="F258" s="159" t="s">
        <v>430</v>
      </c>
      <c r="H258" s="160">
        <v>0.551</v>
      </c>
      <c r="I258" s="161"/>
      <c r="L258" s="156"/>
      <c r="M258" s="162"/>
      <c r="N258" s="163"/>
      <c r="O258" s="163"/>
      <c r="P258" s="163"/>
      <c r="Q258" s="163"/>
      <c r="R258" s="163"/>
      <c r="S258" s="163"/>
      <c r="T258" s="164"/>
      <c r="AT258" s="158" t="s">
        <v>156</v>
      </c>
      <c r="AU258" s="158" t="s">
        <v>87</v>
      </c>
      <c r="AV258" s="13" t="s">
        <v>87</v>
      </c>
      <c r="AW258" s="13" t="s">
        <v>33</v>
      </c>
      <c r="AX258" s="13" t="s">
        <v>85</v>
      </c>
      <c r="AY258" s="158" t="s">
        <v>130</v>
      </c>
    </row>
    <row r="259" spans="1:65" s="2" customFormat="1" ht="24.2" customHeight="1">
      <c r="A259" s="32"/>
      <c r="B259" s="141"/>
      <c r="C259" s="142" t="s">
        <v>431</v>
      </c>
      <c r="D259" s="142" t="s">
        <v>133</v>
      </c>
      <c r="E259" s="143" t="s">
        <v>432</v>
      </c>
      <c r="F259" s="144" t="s">
        <v>433</v>
      </c>
      <c r="G259" s="145" t="s">
        <v>154</v>
      </c>
      <c r="H259" s="146">
        <v>53.599</v>
      </c>
      <c r="I259" s="147"/>
      <c r="J259" s="148">
        <f>ROUND(I259*H259,2)</f>
        <v>0</v>
      </c>
      <c r="K259" s="149"/>
      <c r="L259" s="33"/>
      <c r="M259" s="150" t="s">
        <v>1</v>
      </c>
      <c r="N259" s="151" t="s">
        <v>42</v>
      </c>
      <c r="O259" s="58"/>
      <c r="P259" s="152">
        <f>O259*H259</f>
        <v>0</v>
      </c>
      <c r="Q259" s="152">
        <v>0.0161</v>
      </c>
      <c r="R259" s="152">
        <f>Q259*H259</f>
        <v>0.8629439</v>
      </c>
      <c r="S259" s="152">
        <v>0</v>
      </c>
      <c r="T259" s="153">
        <f>S259*H259</f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54" t="s">
        <v>162</v>
      </c>
      <c r="AT259" s="154" t="s">
        <v>133</v>
      </c>
      <c r="AU259" s="154" t="s">
        <v>87</v>
      </c>
      <c r="AY259" s="17" t="s">
        <v>130</v>
      </c>
      <c r="BE259" s="155">
        <f>IF(N259="základní",J259,0)</f>
        <v>0</v>
      </c>
      <c r="BF259" s="155">
        <f>IF(N259="snížená",J259,0)</f>
        <v>0</v>
      </c>
      <c r="BG259" s="155">
        <f>IF(N259="zákl. přenesená",J259,0)</f>
        <v>0</v>
      </c>
      <c r="BH259" s="155">
        <f>IF(N259="sníž. přenesená",J259,0)</f>
        <v>0</v>
      </c>
      <c r="BI259" s="155">
        <f>IF(N259="nulová",J259,0)</f>
        <v>0</v>
      </c>
      <c r="BJ259" s="17" t="s">
        <v>85</v>
      </c>
      <c r="BK259" s="155">
        <f>ROUND(I259*H259,2)</f>
        <v>0</v>
      </c>
      <c r="BL259" s="17" t="s">
        <v>162</v>
      </c>
      <c r="BM259" s="154" t="s">
        <v>434</v>
      </c>
    </row>
    <row r="260" spans="2:51" s="13" customFormat="1" ht="12">
      <c r="B260" s="156"/>
      <c r="D260" s="157" t="s">
        <v>156</v>
      </c>
      <c r="E260" s="158" t="s">
        <v>1</v>
      </c>
      <c r="F260" s="159" t="s">
        <v>435</v>
      </c>
      <c r="H260" s="160">
        <v>53.599</v>
      </c>
      <c r="I260" s="161"/>
      <c r="L260" s="156"/>
      <c r="M260" s="162"/>
      <c r="N260" s="163"/>
      <c r="O260" s="163"/>
      <c r="P260" s="163"/>
      <c r="Q260" s="163"/>
      <c r="R260" s="163"/>
      <c r="S260" s="163"/>
      <c r="T260" s="164"/>
      <c r="AT260" s="158" t="s">
        <v>156</v>
      </c>
      <c r="AU260" s="158" t="s">
        <v>87</v>
      </c>
      <c r="AV260" s="13" t="s">
        <v>87</v>
      </c>
      <c r="AW260" s="13" t="s">
        <v>33</v>
      </c>
      <c r="AX260" s="13" t="s">
        <v>85</v>
      </c>
      <c r="AY260" s="158" t="s">
        <v>130</v>
      </c>
    </row>
    <row r="261" spans="1:65" s="2" customFormat="1" ht="24.2" customHeight="1">
      <c r="A261" s="32"/>
      <c r="B261" s="141"/>
      <c r="C261" s="142" t="s">
        <v>436</v>
      </c>
      <c r="D261" s="142" t="s">
        <v>133</v>
      </c>
      <c r="E261" s="143" t="s">
        <v>437</v>
      </c>
      <c r="F261" s="144" t="s">
        <v>438</v>
      </c>
      <c r="G261" s="145" t="s">
        <v>176</v>
      </c>
      <c r="H261" s="146">
        <v>1.891</v>
      </c>
      <c r="I261" s="147"/>
      <c r="J261" s="148">
        <f>ROUND(I261*H261,2)</f>
        <v>0</v>
      </c>
      <c r="K261" s="149"/>
      <c r="L261" s="33"/>
      <c r="M261" s="150" t="s">
        <v>1</v>
      </c>
      <c r="N261" s="151" t="s">
        <v>42</v>
      </c>
      <c r="O261" s="58"/>
      <c r="P261" s="152">
        <f>O261*H261</f>
        <v>0</v>
      </c>
      <c r="Q261" s="152">
        <v>0.02337</v>
      </c>
      <c r="R261" s="152">
        <f>Q261*H261</f>
        <v>0.044192669999999996</v>
      </c>
      <c r="S261" s="152">
        <v>0</v>
      </c>
      <c r="T261" s="153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4" t="s">
        <v>162</v>
      </c>
      <c r="AT261" s="154" t="s">
        <v>133</v>
      </c>
      <c r="AU261" s="154" t="s">
        <v>87</v>
      </c>
      <c r="AY261" s="17" t="s">
        <v>130</v>
      </c>
      <c r="BE261" s="155">
        <f>IF(N261="základní",J261,0)</f>
        <v>0</v>
      </c>
      <c r="BF261" s="155">
        <f>IF(N261="snížená",J261,0)</f>
        <v>0</v>
      </c>
      <c r="BG261" s="155">
        <f>IF(N261="zákl. přenesená",J261,0)</f>
        <v>0</v>
      </c>
      <c r="BH261" s="155">
        <f>IF(N261="sníž. přenesená",J261,0)</f>
        <v>0</v>
      </c>
      <c r="BI261" s="155">
        <f>IF(N261="nulová",J261,0)</f>
        <v>0</v>
      </c>
      <c r="BJ261" s="17" t="s">
        <v>85</v>
      </c>
      <c r="BK261" s="155">
        <f>ROUND(I261*H261,2)</f>
        <v>0</v>
      </c>
      <c r="BL261" s="17" t="s">
        <v>162</v>
      </c>
      <c r="BM261" s="154" t="s">
        <v>439</v>
      </c>
    </row>
    <row r="262" spans="2:51" s="13" customFormat="1" ht="12">
      <c r="B262" s="156"/>
      <c r="D262" s="157" t="s">
        <v>156</v>
      </c>
      <c r="E262" s="158" t="s">
        <v>1</v>
      </c>
      <c r="F262" s="159" t="s">
        <v>440</v>
      </c>
      <c r="H262" s="160">
        <v>1.891</v>
      </c>
      <c r="I262" s="161"/>
      <c r="L262" s="156"/>
      <c r="M262" s="162"/>
      <c r="N262" s="163"/>
      <c r="O262" s="163"/>
      <c r="P262" s="163"/>
      <c r="Q262" s="163"/>
      <c r="R262" s="163"/>
      <c r="S262" s="163"/>
      <c r="T262" s="164"/>
      <c r="AT262" s="158" t="s">
        <v>156</v>
      </c>
      <c r="AU262" s="158" t="s">
        <v>87</v>
      </c>
      <c r="AV262" s="13" t="s">
        <v>87</v>
      </c>
      <c r="AW262" s="13" t="s">
        <v>33</v>
      </c>
      <c r="AX262" s="13" t="s">
        <v>85</v>
      </c>
      <c r="AY262" s="158" t="s">
        <v>130</v>
      </c>
    </row>
    <row r="263" spans="1:65" s="2" customFormat="1" ht="16.5" customHeight="1">
      <c r="A263" s="32"/>
      <c r="B263" s="141"/>
      <c r="C263" s="142" t="s">
        <v>441</v>
      </c>
      <c r="D263" s="142" t="s">
        <v>133</v>
      </c>
      <c r="E263" s="143" t="s">
        <v>442</v>
      </c>
      <c r="F263" s="144" t="s">
        <v>443</v>
      </c>
      <c r="G263" s="145" t="s">
        <v>161</v>
      </c>
      <c r="H263" s="146">
        <v>18.5</v>
      </c>
      <c r="I263" s="147"/>
      <c r="J263" s="148">
        <f>ROUND(I263*H263,2)</f>
        <v>0</v>
      </c>
      <c r="K263" s="149"/>
      <c r="L263" s="33"/>
      <c r="M263" s="150" t="s">
        <v>1</v>
      </c>
      <c r="N263" s="151" t="s">
        <v>42</v>
      </c>
      <c r="O263" s="58"/>
      <c r="P263" s="152">
        <f>O263*H263</f>
        <v>0</v>
      </c>
      <c r="Q263" s="152">
        <v>0</v>
      </c>
      <c r="R263" s="152">
        <f>Q263*H263</f>
        <v>0</v>
      </c>
      <c r="S263" s="152">
        <v>0</v>
      </c>
      <c r="T263" s="153">
        <f>S263*H263</f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54" t="s">
        <v>162</v>
      </c>
      <c r="AT263" s="154" t="s">
        <v>133</v>
      </c>
      <c r="AU263" s="154" t="s">
        <v>87</v>
      </c>
      <c r="AY263" s="17" t="s">
        <v>130</v>
      </c>
      <c r="BE263" s="155">
        <f>IF(N263="základní",J263,0)</f>
        <v>0</v>
      </c>
      <c r="BF263" s="155">
        <f>IF(N263="snížená",J263,0)</f>
        <v>0</v>
      </c>
      <c r="BG263" s="155">
        <f>IF(N263="zákl. přenesená",J263,0)</f>
        <v>0</v>
      </c>
      <c r="BH263" s="155">
        <f>IF(N263="sníž. přenesená",J263,0)</f>
        <v>0</v>
      </c>
      <c r="BI263" s="155">
        <f>IF(N263="nulová",J263,0)</f>
        <v>0</v>
      </c>
      <c r="BJ263" s="17" t="s">
        <v>85</v>
      </c>
      <c r="BK263" s="155">
        <f>ROUND(I263*H263,2)</f>
        <v>0</v>
      </c>
      <c r="BL263" s="17" t="s">
        <v>162</v>
      </c>
      <c r="BM263" s="154" t="s">
        <v>444</v>
      </c>
    </row>
    <row r="264" spans="2:51" s="13" customFormat="1" ht="12">
      <c r="B264" s="156"/>
      <c r="D264" s="157" t="s">
        <v>156</v>
      </c>
      <c r="E264" s="158" t="s">
        <v>1</v>
      </c>
      <c r="F264" s="159" t="s">
        <v>445</v>
      </c>
      <c r="H264" s="160">
        <v>18.5</v>
      </c>
      <c r="I264" s="161"/>
      <c r="L264" s="156"/>
      <c r="M264" s="162"/>
      <c r="N264" s="163"/>
      <c r="O264" s="163"/>
      <c r="P264" s="163"/>
      <c r="Q264" s="163"/>
      <c r="R264" s="163"/>
      <c r="S264" s="163"/>
      <c r="T264" s="164"/>
      <c r="AT264" s="158" t="s">
        <v>156</v>
      </c>
      <c r="AU264" s="158" t="s">
        <v>87</v>
      </c>
      <c r="AV264" s="13" t="s">
        <v>87</v>
      </c>
      <c r="AW264" s="13" t="s">
        <v>33</v>
      </c>
      <c r="AX264" s="13" t="s">
        <v>85</v>
      </c>
      <c r="AY264" s="158" t="s">
        <v>130</v>
      </c>
    </row>
    <row r="265" spans="1:65" s="2" customFormat="1" ht="24.2" customHeight="1">
      <c r="A265" s="32"/>
      <c r="B265" s="141"/>
      <c r="C265" s="173" t="s">
        <v>446</v>
      </c>
      <c r="D265" s="173" t="s">
        <v>219</v>
      </c>
      <c r="E265" s="174" t="s">
        <v>412</v>
      </c>
      <c r="F265" s="175" t="s">
        <v>413</v>
      </c>
      <c r="G265" s="176" t="s">
        <v>154</v>
      </c>
      <c r="H265" s="177">
        <v>1.539</v>
      </c>
      <c r="I265" s="178"/>
      <c r="J265" s="179">
        <f>ROUND(I265*H265,2)</f>
        <v>0</v>
      </c>
      <c r="K265" s="180"/>
      <c r="L265" s="181"/>
      <c r="M265" s="182" t="s">
        <v>1</v>
      </c>
      <c r="N265" s="183" t="s">
        <v>42</v>
      </c>
      <c r="O265" s="58"/>
      <c r="P265" s="152">
        <f>O265*H265</f>
        <v>0</v>
      </c>
      <c r="Q265" s="152">
        <v>0.0124</v>
      </c>
      <c r="R265" s="152">
        <f>Q265*H265</f>
        <v>0.0190836</v>
      </c>
      <c r="S265" s="152">
        <v>0</v>
      </c>
      <c r="T265" s="153">
        <f>S265*H265</f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54" t="s">
        <v>285</v>
      </c>
      <c r="AT265" s="154" t="s">
        <v>219</v>
      </c>
      <c r="AU265" s="154" t="s">
        <v>87</v>
      </c>
      <c r="AY265" s="17" t="s">
        <v>130</v>
      </c>
      <c r="BE265" s="155">
        <f>IF(N265="základní",J265,0)</f>
        <v>0</v>
      </c>
      <c r="BF265" s="155">
        <f>IF(N265="snížená",J265,0)</f>
        <v>0</v>
      </c>
      <c r="BG265" s="155">
        <f>IF(N265="zákl. přenesená",J265,0)</f>
        <v>0</v>
      </c>
      <c r="BH265" s="155">
        <f>IF(N265="sníž. přenesená",J265,0)</f>
        <v>0</v>
      </c>
      <c r="BI265" s="155">
        <f>IF(N265="nulová",J265,0)</f>
        <v>0</v>
      </c>
      <c r="BJ265" s="17" t="s">
        <v>85</v>
      </c>
      <c r="BK265" s="155">
        <f>ROUND(I265*H265,2)</f>
        <v>0</v>
      </c>
      <c r="BL265" s="17" t="s">
        <v>162</v>
      </c>
      <c r="BM265" s="154" t="s">
        <v>447</v>
      </c>
    </row>
    <row r="266" spans="2:51" s="13" customFormat="1" ht="12">
      <c r="B266" s="156"/>
      <c r="D266" s="157" t="s">
        <v>156</v>
      </c>
      <c r="E266" s="158" t="s">
        <v>1</v>
      </c>
      <c r="F266" s="159" t="s">
        <v>448</v>
      </c>
      <c r="H266" s="160">
        <v>1.48</v>
      </c>
      <c r="I266" s="161"/>
      <c r="L266" s="156"/>
      <c r="M266" s="162"/>
      <c r="N266" s="163"/>
      <c r="O266" s="163"/>
      <c r="P266" s="163"/>
      <c r="Q266" s="163"/>
      <c r="R266" s="163"/>
      <c r="S266" s="163"/>
      <c r="T266" s="164"/>
      <c r="AT266" s="158" t="s">
        <v>156</v>
      </c>
      <c r="AU266" s="158" t="s">
        <v>87</v>
      </c>
      <c r="AV266" s="13" t="s">
        <v>87</v>
      </c>
      <c r="AW266" s="13" t="s">
        <v>33</v>
      </c>
      <c r="AX266" s="13" t="s">
        <v>85</v>
      </c>
      <c r="AY266" s="158" t="s">
        <v>130</v>
      </c>
    </row>
    <row r="267" spans="2:51" s="13" customFormat="1" ht="12">
      <c r="B267" s="156"/>
      <c r="D267" s="157" t="s">
        <v>156</v>
      </c>
      <c r="F267" s="159" t="s">
        <v>449</v>
      </c>
      <c r="H267" s="160">
        <v>1.539</v>
      </c>
      <c r="I267" s="161"/>
      <c r="L267" s="156"/>
      <c r="M267" s="162"/>
      <c r="N267" s="163"/>
      <c r="O267" s="163"/>
      <c r="P267" s="163"/>
      <c r="Q267" s="163"/>
      <c r="R267" s="163"/>
      <c r="S267" s="163"/>
      <c r="T267" s="164"/>
      <c r="AT267" s="158" t="s">
        <v>156</v>
      </c>
      <c r="AU267" s="158" t="s">
        <v>87</v>
      </c>
      <c r="AV267" s="13" t="s">
        <v>87</v>
      </c>
      <c r="AW267" s="13" t="s">
        <v>3</v>
      </c>
      <c r="AX267" s="13" t="s">
        <v>85</v>
      </c>
      <c r="AY267" s="158" t="s">
        <v>130</v>
      </c>
    </row>
    <row r="268" spans="1:65" s="2" customFormat="1" ht="24.2" customHeight="1">
      <c r="A268" s="32"/>
      <c r="B268" s="141"/>
      <c r="C268" s="142" t="s">
        <v>450</v>
      </c>
      <c r="D268" s="142" t="s">
        <v>133</v>
      </c>
      <c r="E268" s="143" t="s">
        <v>451</v>
      </c>
      <c r="F268" s="144" t="s">
        <v>452</v>
      </c>
      <c r="G268" s="145" t="s">
        <v>161</v>
      </c>
      <c r="H268" s="146">
        <v>170.5</v>
      </c>
      <c r="I268" s="147"/>
      <c r="J268" s="148">
        <f>ROUND(I268*H268,2)</f>
        <v>0</v>
      </c>
      <c r="K268" s="149"/>
      <c r="L268" s="33"/>
      <c r="M268" s="150" t="s">
        <v>1</v>
      </c>
      <c r="N268" s="151" t="s">
        <v>42</v>
      </c>
      <c r="O268" s="58"/>
      <c r="P268" s="152">
        <f>O268*H268</f>
        <v>0</v>
      </c>
      <c r="Q268" s="152">
        <v>0</v>
      </c>
      <c r="R268" s="152">
        <f>Q268*H268</f>
        <v>0</v>
      </c>
      <c r="S268" s="152">
        <v>0</v>
      </c>
      <c r="T268" s="153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4" t="s">
        <v>162</v>
      </c>
      <c r="AT268" s="154" t="s">
        <v>133</v>
      </c>
      <c r="AU268" s="154" t="s">
        <v>87</v>
      </c>
      <c r="AY268" s="17" t="s">
        <v>130</v>
      </c>
      <c r="BE268" s="155">
        <f>IF(N268="základní",J268,0)</f>
        <v>0</v>
      </c>
      <c r="BF268" s="155">
        <f>IF(N268="snížená",J268,0)</f>
        <v>0</v>
      </c>
      <c r="BG268" s="155">
        <f>IF(N268="zákl. přenesená",J268,0)</f>
        <v>0</v>
      </c>
      <c r="BH268" s="155">
        <f>IF(N268="sníž. přenesená",J268,0)</f>
        <v>0</v>
      </c>
      <c r="BI268" s="155">
        <f>IF(N268="nulová",J268,0)</f>
        <v>0</v>
      </c>
      <c r="BJ268" s="17" t="s">
        <v>85</v>
      </c>
      <c r="BK268" s="155">
        <f>ROUND(I268*H268,2)</f>
        <v>0</v>
      </c>
      <c r="BL268" s="17" t="s">
        <v>162</v>
      </c>
      <c r="BM268" s="154" t="s">
        <v>453</v>
      </c>
    </row>
    <row r="269" spans="2:51" s="13" customFormat="1" ht="12">
      <c r="B269" s="156"/>
      <c r="D269" s="157" t="s">
        <v>156</v>
      </c>
      <c r="E269" s="158" t="s">
        <v>1</v>
      </c>
      <c r="F269" s="159" t="s">
        <v>454</v>
      </c>
      <c r="H269" s="160">
        <v>135</v>
      </c>
      <c r="I269" s="161"/>
      <c r="L269" s="156"/>
      <c r="M269" s="162"/>
      <c r="N269" s="163"/>
      <c r="O269" s="163"/>
      <c r="P269" s="163"/>
      <c r="Q269" s="163"/>
      <c r="R269" s="163"/>
      <c r="S269" s="163"/>
      <c r="T269" s="164"/>
      <c r="AT269" s="158" t="s">
        <v>156</v>
      </c>
      <c r="AU269" s="158" t="s">
        <v>87</v>
      </c>
      <c r="AV269" s="13" t="s">
        <v>87</v>
      </c>
      <c r="AW269" s="13" t="s">
        <v>33</v>
      </c>
      <c r="AX269" s="13" t="s">
        <v>77</v>
      </c>
      <c r="AY269" s="158" t="s">
        <v>130</v>
      </c>
    </row>
    <row r="270" spans="2:51" s="13" customFormat="1" ht="12">
      <c r="B270" s="156"/>
      <c r="D270" s="157" t="s">
        <v>156</v>
      </c>
      <c r="E270" s="158" t="s">
        <v>1</v>
      </c>
      <c r="F270" s="159" t="s">
        <v>455</v>
      </c>
      <c r="H270" s="160">
        <v>18.5</v>
      </c>
      <c r="I270" s="161"/>
      <c r="L270" s="156"/>
      <c r="M270" s="162"/>
      <c r="N270" s="163"/>
      <c r="O270" s="163"/>
      <c r="P270" s="163"/>
      <c r="Q270" s="163"/>
      <c r="R270" s="163"/>
      <c r="S270" s="163"/>
      <c r="T270" s="164"/>
      <c r="AT270" s="158" t="s">
        <v>156</v>
      </c>
      <c r="AU270" s="158" t="s">
        <v>87</v>
      </c>
      <c r="AV270" s="13" t="s">
        <v>87</v>
      </c>
      <c r="AW270" s="13" t="s">
        <v>33</v>
      </c>
      <c r="AX270" s="13" t="s">
        <v>77</v>
      </c>
      <c r="AY270" s="158" t="s">
        <v>130</v>
      </c>
    </row>
    <row r="271" spans="2:51" s="13" customFormat="1" ht="12">
      <c r="B271" s="156"/>
      <c r="D271" s="157" t="s">
        <v>156</v>
      </c>
      <c r="E271" s="158" t="s">
        <v>1</v>
      </c>
      <c r="F271" s="159" t="s">
        <v>456</v>
      </c>
      <c r="H271" s="160">
        <v>17</v>
      </c>
      <c r="I271" s="161"/>
      <c r="L271" s="156"/>
      <c r="M271" s="162"/>
      <c r="N271" s="163"/>
      <c r="O271" s="163"/>
      <c r="P271" s="163"/>
      <c r="Q271" s="163"/>
      <c r="R271" s="163"/>
      <c r="S271" s="163"/>
      <c r="T271" s="164"/>
      <c r="AT271" s="158" t="s">
        <v>156</v>
      </c>
      <c r="AU271" s="158" t="s">
        <v>87</v>
      </c>
      <c r="AV271" s="13" t="s">
        <v>87</v>
      </c>
      <c r="AW271" s="13" t="s">
        <v>33</v>
      </c>
      <c r="AX271" s="13" t="s">
        <v>77</v>
      </c>
      <c r="AY271" s="158" t="s">
        <v>130</v>
      </c>
    </row>
    <row r="272" spans="2:51" s="14" customFormat="1" ht="12">
      <c r="B272" s="165"/>
      <c r="D272" s="157" t="s">
        <v>156</v>
      </c>
      <c r="E272" s="166" t="s">
        <v>1</v>
      </c>
      <c r="F272" s="167" t="s">
        <v>172</v>
      </c>
      <c r="H272" s="168">
        <v>170.5</v>
      </c>
      <c r="I272" s="169"/>
      <c r="L272" s="165"/>
      <c r="M272" s="170"/>
      <c r="N272" s="171"/>
      <c r="O272" s="171"/>
      <c r="P272" s="171"/>
      <c r="Q272" s="171"/>
      <c r="R272" s="171"/>
      <c r="S272" s="171"/>
      <c r="T272" s="172"/>
      <c r="AT272" s="166" t="s">
        <v>156</v>
      </c>
      <c r="AU272" s="166" t="s">
        <v>87</v>
      </c>
      <c r="AV272" s="14" t="s">
        <v>137</v>
      </c>
      <c r="AW272" s="14" t="s">
        <v>33</v>
      </c>
      <c r="AX272" s="14" t="s">
        <v>85</v>
      </c>
      <c r="AY272" s="166" t="s">
        <v>130</v>
      </c>
    </row>
    <row r="273" spans="1:65" s="2" customFormat="1" ht="24.2" customHeight="1">
      <c r="A273" s="32"/>
      <c r="B273" s="141"/>
      <c r="C273" s="173" t="s">
        <v>457</v>
      </c>
      <c r="D273" s="173" t="s">
        <v>219</v>
      </c>
      <c r="E273" s="174" t="s">
        <v>427</v>
      </c>
      <c r="F273" s="175" t="s">
        <v>428</v>
      </c>
      <c r="G273" s="176" t="s">
        <v>176</v>
      </c>
      <c r="H273" s="177">
        <v>1.187</v>
      </c>
      <c r="I273" s="178"/>
      <c r="J273" s="179">
        <f>ROUND(I273*H273,2)</f>
        <v>0</v>
      </c>
      <c r="K273" s="180"/>
      <c r="L273" s="181"/>
      <c r="M273" s="182" t="s">
        <v>1</v>
      </c>
      <c r="N273" s="183" t="s">
        <v>42</v>
      </c>
      <c r="O273" s="58"/>
      <c r="P273" s="152">
        <f>O273*H273</f>
        <v>0</v>
      </c>
      <c r="Q273" s="152">
        <v>0.44</v>
      </c>
      <c r="R273" s="152">
        <f>Q273*H273</f>
        <v>0.5222800000000001</v>
      </c>
      <c r="S273" s="152">
        <v>0</v>
      </c>
      <c r="T273" s="153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4" t="s">
        <v>285</v>
      </c>
      <c r="AT273" s="154" t="s">
        <v>219</v>
      </c>
      <c r="AU273" s="154" t="s">
        <v>87</v>
      </c>
      <c r="AY273" s="17" t="s">
        <v>130</v>
      </c>
      <c r="BE273" s="155">
        <f>IF(N273="základní",J273,0)</f>
        <v>0</v>
      </c>
      <c r="BF273" s="155">
        <f>IF(N273="snížená",J273,0)</f>
        <v>0</v>
      </c>
      <c r="BG273" s="155">
        <f>IF(N273="zákl. přenesená",J273,0)</f>
        <v>0</v>
      </c>
      <c r="BH273" s="155">
        <f>IF(N273="sníž. přenesená",J273,0)</f>
        <v>0</v>
      </c>
      <c r="BI273" s="155">
        <f>IF(N273="nulová",J273,0)</f>
        <v>0</v>
      </c>
      <c r="BJ273" s="17" t="s">
        <v>85</v>
      </c>
      <c r="BK273" s="155">
        <f>ROUND(I273*H273,2)</f>
        <v>0</v>
      </c>
      <c r="BL273" s="17" t="s">
        <v>162</v>
      </c>
      <c r="BM273" s="154" t="s">
        <v>458</v>
      </c>
    </row>
    <row r="274" spans="2:51" s="13" customFormat="1" ht="12">
      <c r="B274" s="156"/>
      <c r="D274" s="157" t="s">
        <v>156</v>
      </c>
      <c r="E274" s="158" t="s">
        <v>1</v>
      </c>
      <c r="F274" s="159" t="s">
        <v>459</v>
      </c>
      <c r="H274" s="160">
        <v>0.972</v>
      </c>
      <c r="I274" s="161"/>
      <c r="L274" s="156"/>
      <c r="M274" s="162"/>
      <c r="N274" s="163"/>
      <c r="O274" s="163"/>
      <c r="P274" s="163"/>
      <c r="Q274" s="163"/>
      <c r="R274" s="163"/>
      <c r="S274" s="163"/>
      <c r="T274" s="164"/>
      <c r="AT274" s="158" t="s">
        <v>156</v>
      </c>
      <c r="AU274" s="158" t="s">
        <v>87</v>
      </c>
      <c r="AV274" s="13" t="s">
        <v>87</v>
      </c>
      <c r="AW274" s="13" t="s">
        <v>33</v>
      </c>
      <c r="AX274" s="13" t="s">
        <v>77</v>
      </c>
      <c r="AY274" s="158" t="s">
        <v>130</v>
      </c>
    </row>
    <row r="275" spans="2:51" s="13" customFormat="1" ht="12">
      <c r="B275" s="156"/>
      <c r="D275" s="157" t="s">
        <v>156</v>
      </c>
      <c r="E275" s="158" t="s">
        <v>1</v>
      </c>
      <c r="F275" s="159" t="s">
        <v>460</v>
      </c>
      <c r="H275" s="160">
        <v>0.133</v>
      </c>
      <c r="I275" s="161"/>
      <c r="L275" s="156"/>
      <c r="M275" s="162"/>
      <c r="N275" s="163"/>
      <c r="O275" s="163"/>
      <c r="P275" s="163"/>
      <c r="Q275" s="163"/>
      <c r="R275" s="163"/>
      <c r="S275" s="163"/>
      <c r="T275" s="164"/>
      <c r="AT275" s="158" t="s">
        <v>156</v>
      </c>
      <c r="AU275" s="158" t="s">
        <v>87</v>
      </c>
      <c r="AV275" s="13" t="s">
        <v>87</v>
      </c>
      <c r="AW275" s="13" t="s">
        <v>33</v>
      </c>
      <c r="AX275" s="13" t="s">
        <v>77</v>
      </c>
      <c r="AY275" s="158" t="s">
        <v>130</v>
      </c>
    </row>
    <row r="276" spans="2:51" s="13" customFormat="1" ht="12">
      <c r="B276" s="156"/>
      <c r="D276" s="157" t="s">
        <v>156</v>
      </c>
      <c r="E276" s="158" t="s">
        <v>1</v>
      </c>
      <c r="F276" s="159" t="s">
        <v>461</v>
      </c>
      <c r="H276" s="160">
        <v>0.082</v>
      </c>
      <c r="I276" s="161"/>
      <c r="L276" s="156"/>
      <c r="M276" s="162"/>
      <c r="N276" s="163"/>
      <c r="O276" s="163"/>
      <c r="P276" s="163"/>
      <c r="Q276" s="163"/>
      <c r="R276" s="163"/>
      <c r="S276" s="163"/>
      <c r="T276" s="164"/>
      <c r="AT276" s="158" t="s">
        <v>156</v>
      </c>
      <c r="AU276" s="158" t="s">
        <v>87</v>
      </c>
      <c r="AV276" s="13" t="s">
        <v>87</v>
      </c>
      <c r="AW276" s="13" t="s">
        <v>33</v>
      </c>
      <c r="AX276" s="13" t="s">
        <v>77</v>
      </c>
      <c r="AY276" s="158" t="s">
        <v>130</v>
      </c>
    </row>
    <row r="277" spans="2:51" s="14" customFormat="1" ht="12">
      <c r="B277" s="165"/>
      <c r="D277" s="157" t="s">
        <v>156</v>
      </c>
      <c r="E277" s="166" t="s">
        <v>1</v>
      </c>
      <c r="F277" s="167" t="s">
        <v>172</v>
      </c>
      <c r="H277" s="168">
        <v>1.187</v>
      </c>
      <c r="I277" s="169"/>
      <c r="L277" s="165"/>
      <c r="M277" s="170"/>
      <c r="N277" s="171"/>
      <c r="O277" s="171"/>
      <c r="P277" s="171"/>
      <c r="Q277" s="171"/>
      <c r="R277" s="171"/>
      <c r="S277" s="171"/>
      <c r="T277" s="172"/>
      <c r="AT277" s="166" t="s">
        <v>156</v>
      </c>
      <c r="AU277" s="166" t="s">
        <v>87</v>
      </c>
      <c r="AV277" s="14" t="s">
        <v>137</v>
      </c>
      <c r="AW277" s="14" t="s">
        <v>33</v>
      </c>
      <c r="AX277" s="14" t="s">
        <v>85</v>
      </c>
      <c r="AY277" s="166" t="s">
        <v>130</v>
      </c>
    </row>
    <row r="278" spans="1:65" s="2" customFormat="1" ht="24.2" customHeight="1">
      <c r="A278" s="32"/>
      <c r="B278" s="141"/>
      <c r="C278" s="142" t="s">
        <v>462</v>
      </c>
      <c r="D278" s="142" t="s">
        <v>133</v>
      </c>
      <c r="E278" s="143" t="s">
        <v>463</v>
      </c>
      <c r="F278" s="144" t="s">
        <v>464</v>
      </c>
      <c r="G278" s="145" t="s">
        <v>161</v>
      </c>
      <c r="H278" s="146">
        <v>113.88</v>
      </c>
      <c r="I278" s="147"/>
      <c r="J278" s="148">
        <f>ROUND(I278*H278,2)</f>
        <v>0</v>
      </c>
      <c r="K278" s="149"/>
      <c r="L278" s="33"/>
      <c r="M278" s="150" t="s">
        <v>1</v>
      </c>
      <c r="N278" s="151" t="s">
        <v>42</v>
      </c>
      <c r="O278" s="58"/>
      <c r="P278" s="152">
        <f>O278*H278</f>
        <v>0</v>
      </c>
      <c r="Q278" s="152">
        <v>0</v>
      </c>
      <c r="R278" s="152">
        <f>Q278*H278</f>
        <v>0</v>
      </c>
      <c r="S278" s="152">
        <v>0</v>
      </c>
      <c r="T278" s="153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4" t="s">
        <v>162</v>
      </c>
      <c r="AT278" s="154" t="s">
        <v>133</v>
      </c>
      <c r="AU278" s="154" t="s">
        <v>87</v>
      </c>
      <c r="AY278" s="17" t="s">
        <v>130</v>
      </c>
      <c r="BE278" s="155">
        <f>IF(N278="základní",J278,0)</f>
        <v>0</v>
      </c>
      <c r="BF278" s="155">
        <f>IF(N278="snížená",J278,0)</f>
        <v>0</v>
      </c>
      <c r="BG278" s="155">
        <f>IF(N278="zákl. přenesená",J278,0)</f>
        <v>0</v>
      </c>
      <c r="BH278" s="155">
        <f>IF(N278="sníž. přenesená",J278,0)</f>
        <v>0</v>
      </c>
      <c r="BI278" s="155">
        <f>IF(N278="nulová",J278,0)</f>
        <v>0</v>
      </c>
      <c r="BJ278" s="17" t="s">
        <v>85</v>
      </c>
      <c r="BK278" s="155">
        <f>ROUND(I278*H278,2)</f>
        <v>0</v>
      </c>
      <c r="BL278" s="17" t="s">
        <v>162</v>
      </c>
      <c r="BM278" s="154" t="s">
        <v>465</v>
      </c>
    </row>
    <row r="279" spans="2:51" s="13" customFormat="1" ht="12">
      <c r="B279" s="156"/>
      <c r="D279" s="157" t="s">
        <v>156</v>
      </c>
      <c r="E279" s="158" t="s">
        <v>1</v>
      </c>
      <c r="F279" s="159" t="s">
        <v>466</v>
      </c>
      <c r="H279" s="160">
        <v>25.88</v>
      </c>
      <c r="I279" s="161"/>
      <c r="L279" s="156"/>
      <c r="M279" s="162"/>
      <c r="N279" s="163"/>
      <c r="O279" s="163"/>
      <c r="P279" s="163"/>
      <c r="Q279" s="163"/>
      <c r="R279" s="163"/>
      <c r="S279" s="163"/>
      <c r="T279" s="164"/>
      <c r="AT279" s="158" t="s">
        <v>156</v>
      </c>
      <c r="AU279" s="158" t="s">
        <v>87</v>
      </c>
      <c r="AV279" s="13" t="s">
        <v>87</v>
      </c>
      <c r="AW279" s="13" t="s">
        <v>33</v>
      </c>
      <c r="AX279" s="13" t="s">
        <v>77</v>
      </c>
      <c r="AY279" s="158" t="s">
        <v>130</v>
      </c>
    </row>
    <row r="280" spans="2:51" s="13" customFormat="1" ht="12">
      <c r="B280" s="156"/>
      <c r="D280" s="157" t="s">
        <v>156</v>
      </c>
      <c r="E280" s="158" t="s">
        <v>1</v>
      </c>
      <c r="F280" s="159" t="s">
        <v>467</v>
      </c>
      <c r="H280" s="160">
        <v>45.5</v>
      </c>
      <c r="I280" s="161"/>
      <c r="L280" s="156"/>
      <c r="M280" s="162"/>
      <c r="N280" s="163"/>
      <c r="O280" s="163"/>
      <c r="P280" s="163"/>
      <c r="Q280" s="163"/>
      <c r="R280" s="163"/>
      <c r="S280" s="163"/>
      <c r="T280" s="164"/>
      <c r="AT280" s="158" t="s">
        <v>156</v>
      </c>
      <c r="AU280" s="158" t="s">
        <v>87</v>
      </c>
      <c r="AV280" s="13" t="s">
        <v>87</v>
      </c>
      <c r="AW280" s="13" t="s">
        <v>33</v>
      </c>
      <c r="AX280" s="13" t="s">
        <v>77</v>
      </c>
      <c r="AY280" s="158" t="s">
        <v>130</v>
      </c>
    </row>
    <row r="281" spans="2:51" s="13" customFormat="1" ht="12">
      <c r="B281" s="156"/>
      <c r="D281" s="157" t="s">
        <v>156</v>
      </c>
      <c r="E281" s="158" t="s">
        <v>1</v>
      </c>
      <c r="F281" s="159" t="s">
        <v>468</v>
      </c>
      <c r="H281" s="160">
        <v>25.5</v>
      </c>
      <c r="I281" s="161"/>
      <c r="L281" s="156"/>
      <c r="M281" s="162"/>
      <c r="N281" s="163"/>
      <c r="O281" s="163"/>
      <c r="P281" s="163"/>
      <c r="Q281" s="163"/>
      <c r="R281" s="163"/>
      <c r="S281" s="163"/>
      <c r="T281" s="164"/>
      <c r="AT281" s="158" t="s">
        <v>156</v>
      </c>
      <c r="AU281" s="158" t="s">
        <v>87</v>
      </c>
      <c r="AV281" s="13" t="s">
        <v>87</v>
      </c>
      <c r="AW281" s="13" t="s">
        <v>33</v>
      </c>
      <c r="AX281" s="13" t="s">
        <v>77</v>
      </c>
      <c r="AY281" s="158" t="s">
        <v>130</v>
      </c>
    </row>
    <row r="282" spans="2:51" s="13" customFormat="1" ht="12">
      <c r="B282" s="156"/>
      <c r="D282" s="157" t="s">
        <v>156</v>
      </c>
      <c r="E282" s="158" t="s">
        <v>1</v>
      </c>
      <c r="F282" s="159" t="s">
        <v>469</v>
      </c>
      <c r="H282" s="160">
        <v>17</v>
      </c>
      <c r="I282" s="161"/>
      <c r="L282" s="156"/>
      <c r="M282" s="162"/>
      <c r="N282" s="163"/>
      <c r="O282" s="163"/>
      <c r="P282" s="163"/>
      <c r="Q282" s="163"/>
      <c r="R282" s="163"/>
      <c r="S282" s="163"/>
      <c r="T282" s="164"/>
      <c r="AT282" s="158" t="s">
        <v>156</v>
      </c>
      <c r="AU282" s="158" t="s">
        <v>87</v>
      </c>
      <c r="AV282" s="13" t="s">
        <v>87</v>
      </c>
      <c r="AW282" s="13" t="s">
        <v>33</v>
      </c>
      <c r="AX282" s="13" t="s">
        <v>77</v>
      </c>
      <c r="AY282" s="158" t="s">
        <v>130</v>
      </c>
    </row>
    <row r="283" spans="2:51" s="14" customFormat="1" ht="12">
      <c r="B283" s="165"/>
      <c r="D283" s="157" t="s">
        <v>156</v>
      </c>
      <c r="E283" s="166" t="s">
        <v>1</v>
      </c>
      <c r="F283" s="167" t="s">
        <v>172</v>
      </c>
      <c r="H283" s="168">
        <v>113.88</v>
      </c>
      <c r="I283" s="169"/>
      <c r="L283" s="165"/>
      <c r="M283" s="170"/>
      <c r="N283" s="171"/>
      <c r="O283" s="171"/>
      <c r="P283" s="171"/>
      <c r="Q283" s="171"/>
      <c r="R283" s="171"/>
      <c r="S283" s="171"/>
      <c r="T283" s="172"/>
      <c r="AT283" s="166" t="s">
        <v>156</v>
      </c>
      <c r="AU283" s="166" t="s">
        <v>87</v>
      </c>
      <c r="AV283" s="14" t="s">
        <v>137</v>
      </c>
      <c r="AW283" s="14" t="s">
        <v>33</v>
      </c>
      <c r="AX283" s="14" t="s">
        <v>85</v>
      </c>
      <c r="AY283" s="166" t="s">
        <v>130</v>
      </c>
    </row>
    <row r="284" spans="1:65" s="2" customFormat="1" ht="24.2" customHeight="1">
      <c r="A284" s="32"/>
      <c r="B284" s="141"/>
      <c r="C284" s="173" t="s">
        <v>470</v>
      </c>
      <c r="D284" s="173" t="s">
        <v>219</v>
      </c>
      <c r="E284" s="174" t="s">
        <v>471</v>
      </c>
      <c r="F284" s="175" t="s">
        <v>472</v>
      </c>
      <c r="G284" s="176" t="s">
        <v>176</v>
      </c>
      <c r="H284" s="177">
        <v>1.64</v>
      </c>
      <c r="I284" s="178"/>
      <c r="J284" s="179">
        <f>ROUND(I284*H284,2)</f>
        <v>0</v>
      </c>
      <c r="K284" s="180"/>
      <c r="L284" s="181"/>
      <c r="M284" s="182" t="s">
        <v>1</v>
      </c>
      <c r="N284" s="183" t="s">
        <v>42</v>
      </c>
      <c r="O284" s="58"/>
      <c r="P284" s="152">
        <f>O284*H284</f>
        <v>0</v>
      </c>
      <c r="Q284" s="152">
        <v>0.44</v>
      </c>
      <c r="R284" s="152">
        <f>Q284*H284</f>
        <v>0.7215999999999999</v>
      </c>
      <c r="S284" s="152">
        <v>0</v>
      </c>
      <c r="T284" s="153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54" t="s">
        <v>285</v>
      </c>
      <c r="AT284" s="154" t="s">
        <v>219</v>
      </c>
      <c r="AU284" s="154" t="s">
        <v>87</v>
      </c>
      <c r="AY284" s="17" t="s">
        <v>130</v>
      </c>
      <c r="BE284" s="155">
        <f>IF(N284="základní",J284,0)</f>
        <v>0</v>
      </c>
      <c r="BF284" s="155">
        <f>IF(N284="snížená",J284,0)</f>
        <v>0</v>
      </c>
      <c r="BG284" s="155">
        <f>IF(N284="zákl. přenesená",J284,0)</f>
        <v>0</v>
      </c>
      <c r="BH284" s="155">
        <f>IF(N284="sníž. přenesená",J284,0)</f>
        <v>0</v>
      </c>
      <c r="BI284" s="155">
        <f>IF(N284="nulová",J284,0)</f>
        <v>0</v>
      </c>
      <c r="BJ284" s="17" t="s">
        <v>85</v>
      </c>
      <c r="BK284" s="155">
        <f>ROUND(I284*H284,2)</f>
        <v>0</v>
      </c>
      <c r="BL284" s="17" t="s">
        <v>162</v>
      </c>
      <c r="BM284" s="154" t="s">
        <v>473</v>
      </c>
    </row>
    <row r="285" spans="2:51" s="13" customFormat="1" ht="12">
      <c r="B285" s="156"/>
      <c r="D285" s="157" t="s">
        <v>156</v>
      </c>
      <c r="E285" s="158" t="s">
        <v>1</v>
      </c>
      <c r="F285" s="159" t="s">
        <v>474</v>
      </c>
      <c r="H285" s="160">
        <v>1.64</v>
      </c>
      <c r="I285" s="161"/>
      <c r="L285" s="156"/>
      <c r="M285" s="162"/>
      <c r="N285" s="163"/>
      <c r="O285" s="163"/>
      <c r="P285" s="163"/>
      <c r="Q285" s="163"/>
      <c r="R285" s="163"/>
      <c r="S285" s="163"/>
      <c r="T285" s="164"/>
      <c r="AT285" s="158" t="s">
        <v>156</v>
      </c>
      <c r="AU285" s="158" t="s">
        <v>87</v>
      </c>
      <c r="AV285" s="13" t="s">
        <v>87</v>
      </c>
      <c r="AW285" s="13" t="s">
        <v>33</v>
      </c>
      <c r="AX285" s="13" t="s">
        <v>85</v>
      </c>
      <c r="AY285" s="158" t="s">
        <v>130</v>
      </c>
    </row>
    <row r="286" spans="1:65" s="2" customFormat="1" ht="24.2" customHeight="1">
      <c r="A286" s="32"/>
      <c r="B286" s="141"/>
      <c r="C286" s="142" t="s">
        <v>475</v>
      </c>
      <c r="D286" s="142" t="s">
        <v>133</v>
      </c>
      <c r="E286" s="143" t="s">
        <v>476</v>
      </c>
      <c r="F286" s="144" t="s">
        <v>477</v>
      </c>
      <c r="G286" s="145" t="s">
        <v>176</v>
      </c>
      <c r="H286" s="146">
        <v>2.827</v>
      </c>
      <c r="I286" s="147"/>
      <c r="J286" s="148">
        <f>ROUND(I286*H286,2)</f>
        <v>0</v>
      </c>
      <c r="K286" s="149"/>
      <c r="L286" s="33"/>
      <c r="M286" s="150" t="s">
        <v>1</v>
      </c>
      <c r="N286" s="151" t="s">
        <v>42</v>
      </c>
      <c r="O286" s="58"/>
      <c r="P286" s="152">
        <f>O286*H286</f>
        <v>0</v>
      </c>
      <c r="Q286" s="152">
        <v>0.02447</v>
      </c>
      <c r="R286" s="152">
        <f>Q286*H286</f>
        <v>0.06917669</v>
      </c>
      <c r="S286" s="152">
        <v>0</v>
      </c>
      <c r="T286" s="153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54" t="s">
        <v>162</v>
      </c>
      <c r="AT286" s="154" t="s">
        <v>133</v>
      </c>
      <c r="AU286" s="154" t="s">
        <v>87</v>
      </c>
      <c r="AY286" s="17" t="s">
        <v>130</v>
      </c>
      <c r="BE286" s="155">
        <f>IF(N286="základní",J286,0)</f>
        <v>0</v>
      </c>
      <c r="BF286" s="155">
        <f>IF(N286="snížená",J286,0)</f>
        <v>0</v>
      </c>
      <c r="BG286" s="155">
        <f>IF(N286="zákl. přenesená",J286,0)</f>
        <v>0</v>
      </c>
      <c r="BH286" s="155">
        <f>IF(N286="sníž. přenesená",J286,0)</f>
        <v>0</v>
      </c>
      <c r="BI286" s="155">
        <f>IF(N286="nulová",J286,0)</f>
        <v>0</v>
      </c>
      <c r="BJ286" s="17" t="s">
        <v>85</v>
      </c>
      <c r="BK286" s="155">
        <f>ROUND(I286*H286,2)</f>
        <v>0</v>
      </c>
      <c r="BL286" s="17" t="s">
        <v>162</v>
      </c>
      <c r="BM286" s="154" t="s">
        <v>478</v>
      </c>
    </row>
    <row r="287" spans="2:51" s="13" customFormat="1" ht="12">
      <c r="B287" s="156"/>
      <c r="D287" s="157" t="s">
        <v>156</v>
      </c>
      <c r="E287" s="158" t="s">
        <v>1</v>
      </c>
      <c r="F287" s="159" t="s">
        <v>479</v>
      </c>
      <c r="H287" s="160">
        <v>2.827</v>
      </c>
      <c r="I287" s="161"/>
      <c r="L287" s="156"/>
      <c r="M287" s="162"/>
      <c r="N287" s="163"/>
      <c r="O287" s="163"/>
      <c r="P287" s="163"/>
      <c r="Q287" s="163"/>
      <c r="R287" s="163"/>
      <c r="S287" s="163"/>
      <c r="T287" s="164"/>
      <c r="AT287" s="158" t="s">
        <v>156</v>
      </c>
      <c r="AU287" s="158" t="s">
        <v>87</v>
      </c>
      <c r="AV287" s="13" t="s">
        <v>87</v>
      </c>
      <c r="AW287" s="13" t="s">
        <v>33</v>
      </c>
      <c r="AX287" s="13" t="s">
        <v>85</v>
      </c>
      <c r="AY287" s="158" t="s">
        <v>130</v>
      </c>
    </row>
    <row r="288" spans="1:65" s="2" customFormat="1" ht="33" customHeight="1">
      <c r="A288" s="32"/>
      <c r="B288" s="141"/>
      <c r="C288" s="142" t="s">
        <v>480</v>
      </c>
      <c r="D288" s="142" t="s">
        <v>133</v>
      </c>
      <c r="E288" s="143" t="s">
        <v>481</v>
      </c>
      <c r="F288" s="144" t="s">
        <v>482</v>
      </c>
      <c r="G288" s="145" t="s">
        <v>154</v>
      </c>
      <c r="H288" s="146">
        <v>66.385</v>
      </c>
      <c r="I288" s="147"/>
      <c r="J288" s="148">
        <f>ROUND(I288*H288,2)</f>
        <v>0</v>
      </c>
      <c r="K288" s="149"/>
      <c r="L288" s="33"/>
      <c r="M288" s="150" t="s">
        <v>1</v>
      </c>
      <c r="N288" s="151" t="s">
        <v>42</v>
      </c>
      <c r="O288" s="58"/>
      <c r="P288" s="152">
        <f>O288*H288</f>
        <v>0</v>
      </c>
      <c r="Q288" s="152">
        <v>0.00021</v>
      </c>
      <c r="R288" s="152">
        <f>Q288*H288</f>
        <v>0.013940850000000001</v>
      </c>
      <c r="S288" s="152">
        <v>0</v>
      </c>
      <c r="T288" s="153">
        <f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54" t="s">
        <v>162</v>
      </c>
      <c r="AT288" s="154" t="s">
        <v>133</v>
      </c>
      <c r="AU288" s="154" t="s">
        <v>87</v>
      </c>
      <c r="AY288" s="17" t="s">
        <v>130</v>
      </c>
      <c r="BE288" s="155">
        <f>IF(N288="základní",J288,0)</f>
        <v>0</v>
      </c>
      <c r="BF288" s="155">
        <f>IF(N288="snížená",J288,0)</f>
        <v>0</v>
      </c>
      <c r="BG288" s="155">
        <f>IF(N288="zákl. přenesená",J288,0)</f>
        <v>0</v>
      </c>
      <c r="BH288" s="155">
        <f>IF(N288="sníž. přenesená",J288,0)</f>
        <v>0</v>
      </c>
      <c r="BI288" s="155">
        <f>IF(N288="nulová",J288,0)</f>
        <v>0</v>
      </c>
      <c r="BJ288" s="17" t="s">
        <v>85</v>
      </c>
      <c r="BK288" s="155">
        <f>ROUND(I288*H288,2)</f>
        <v>0</v>
      </c>
      <c r="BL288" s="17" t="s">
        <v>162</v>
      </c>
      <c r="BM288" s="154" t="s">
        <v>483</v>
      </c>
    </row>
    <row r="289" spans="2:51" s="13" customFormat="1" ht="12">
      <c r="B289" s="156"/>
      <c r="D289" s="157" t="s">
        <v>156</v>
      </c>
      <c r="E289" s="158" t="s">
        <v>1</v>
      </c>
      <c r="F289" s="159" t="s">
        <v>484</v>
      </c>
      <c r="H289" s="160">
        <v>63.75</v>
      </c>
      <c r="I289" s="161"/>
      <c r="L289" s="156"/>
      <c r="M289" s="162"/>
      <c r="N289" s="163"/>
      <c r="O289" s="163"/>
      <c r="P289" s="163"/>
      <c r="Q289" s="163"/>
      <c r="R289" s="163"/>
      <c r="S289" s="163"/>
      <c r="T289" s="164"/>
      <c r="AT289" s="158" t="s">
        <v>156</v>
      </c>
      <c r="AU289" s="158" t="s">
        <v>87</v>
      </c>
      <c r="AV289" s="13" t="s">
        <v>87</v>
      </c>
      <c r="AW289" s="13" t="s">
        <v>33</v>
      </c>
      <c r="AX289" s="13" t="s">
        <v>77</v>
      </c>
      <c r="AY289" s="158" t="s">
        <v>130</v>
      </c>
    </row>
    <row r="290" spans="2:51" s="13" customFormat="1" ht="12">
      <c r="B290" s="156"/>
      <c r="D290" s="157" t="s">
        <v>156</v>
      </c>
      <c r="E290" s="158" t="s">
        <v>1</v>
      </c>
      <c r="F290" s="159" t="s">
        <v>485</v>
      </c>
      <c r="H290" s="160">
        <v>2.635</v>
      </c>
      <c r="I290" s="161"/>
      <c r="L290" s="156"/>
      <c r="M290" s="162"/>
      <c r="N290" s="163"/>
      <c r="O290" s="163"/>
      <c r="P290" s="163"/>
      <c r="Q290" s="163"/>
      <c r="R290" s="163"/>
      <c r="S290" s="163"/>
      <c r="T290" s="164"/>
      <c r="AT290" s="158" t="s">
        <v>156</v>
      </c>
      <c r="AU290" s="158" t="s">
        <v>87</v>
      </c>
      <c r="AV290" s="13" t="s">
        <v>87</v>
      </c>
      <c r="AW290" s="13" t="s">
        <v>33</v>
      </c>
      <c r="AX290" s="13" t="s">
        <v>77</v>
      </c>
      <c r="AY290" s="158" t="s">
        <v>130</v>
      </c>
    </row>
    <row r="291" spans="2:51" s="14" customFormat="1" ht="12">
      <c r="B291" s="165"/>
      <c r="D291" s="157" t="s">
        <v>156</v>
      </c>
      <c r="E291" s="166" t="s">
        <v>1</v>
      </c>
      <c r="F291" s="167" t="s">
        <v>172</v>
      </c>
      <c r="H291" s="168">
        <v>66.385</v>
      </c>
      <c r="I291" s="169"/>
      <c r="L291" s="165"/>
      <c r="M291" s="170"/>
      <c r="N291" s="171"/>
      <c r="O291" s="171"/>
      <c r="P291" s="171"/>
      <c r="Q291" s="171"/>
      <c r="R291" s="171"/>
      <c r="S291" s="171"/>
      <c r="T291" s="172"/>
      <c r="AT291" s="166" t="s">
        <v>156</v>
      </c>
      <c r="AU291" s="166" t="s">
        <v>87</v>
      </c>
      <c r="AV291" s="14" t="s">
        <v>137</v>
      </c>
      <c r="AW291" s="14" t="s">
        <v>33</v>
      </c>
      <c r="AX291" s="14" t="s">
        <v>85</v>
      </c>
      <c r="AY291" s="166" t="s">
        <v>130</v>
      </c>
    </row>
    <row r="292" spans="1:65" s="2" customFormat="1" ht="16.5" customHeight="1">
      <c r="A292" s="32"/>
      <c r="B292" s="141"/>
      <c r="C292" s="173" t="s">
        <v>486</v>
      </c>
      <c r="D292" s="173" t="s">
        <v>219</v>
      </c>
      <c r="E292" s="174" t="s">
        <v>487</v>
      </c>
      <c r="F292" s="175" t="s">
        <v>488</v>
      </c>
      <c r="G292" s="176" t="s">
        <v>154</v>
      </c>
      <c r="H292" s="177">
        <v>71.696</v>
      </c>
      <c r="I292" s="178"/>
      <c r="J292" s="179">
        <f>ROUND(I292*H292,2)</f>
        <v>0</v>
      </c>
      <c r="K292" s="180"/>
      <c r="L292" s="181"/>
      <c r="M292" s="182" t="s">
        <v>1</v>
      </c>
      <c r="N292" s="183" t="s">
        <v>42</v>
      </c>
      <c r="O292" s="58"/>
      <c r="P292" s="152">
        <f>O292*H292</f>
        <v>0</v>
      </c>
      <c r="Q292" s="152">
        <v>0.0189</v>
      </c>
      <c r="R292" s="152">
        <f>Q292*H292</f>
        <v>1.3550544</v>
      </c>
      <c r="S292" s="152">
        <v>0</v>
      </c>
      <c r="T292" s="153">
        <f>S292*H292</f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54" t="s">
        <v>285</v>
      </c>
      <c r="AT292" s="154" t="s">
        <v>219</v>
      </c>
      <c r="AU292" s="154" t="s">
        <v>87</v>
      </c>
      <c r="AY292" s="17" t="s">
        <v>130</v>
      </c>
      <c r="BE292" s="155">
        <f>IF(N292="základní",J292,0)</f>
        <v>0</v>
      </c>
      <c r="BF292" s="155">
        <f>IF(N292="snížená",J292,0)</f>
        <v>0</v>
      </c>
      <c r="BG292" s="155">
        <f>IF(N292="zákl. přenesená",J292,0)</f>
        <v>0</v>
      </c>
      <c r="BH292" s="155">
        <f>IF(N292="sníž. přenesená",J292,0)</f>
        <v>0</v>
      </c>
      <c r="BI292" s="155">
        <f>IF(N292="nulová",J292,0)</f>
        <v>0</v>
      </c>
      <c r="BJ292" s="17" t="s">
        <v>85</v>
      </c>
      <c r="BK292" s="155">
        <f>ROUND(I292*H292,2)</f>
        <v>0</v>
      </c>
      <c r="BL292" s="17" t="s">
        <v>162</v>
      </c>
      <c r="BM292" s="154" t="s">
        <v>489</v>
      </c>
    </row>
    <row r="293" spans="2:51" s="13" customFormat="1" ht="12">
      <c r="B293" s="156"/>
      <c r="D293" s="157" t="s">
        <v>156</v>
      </c>
      <c r="F293" s="159" t="s">
        <v>490</v>
      </c>
      <c r="H293" s="160">
        <v>71.696</v>
      </c>
      <c r="I293" s="161"/>
      <c r="L293" s="156"/>
      <c r="M293" s="162"/>
      <c r="N293" s="163"/>
      <c r="O293" s="163"/>
      <c r="P293" s="163"/>
      <c r="Q293" s="163"/>
      <c r="R293" s="163"/>
      <c r="S293" s="163"/>
      <c r="T293" s="164"/>
      <c r="AT293" s="158" t="s">
        <v>156</v>
      </c>
      <c r="AU293" s="158" t="s">
        <v>87</v>
      </c>
      <c r="AV293" s="13" t="s">
        <v>87</v>
      </c>
      <c r="AW293" s="13" t="s">
        <v>3</v>
      </c>
      <c r="AX293" s="13" t="s">
        <v>85</v>
      </c>
      <c r="AY293" s="158" t="s">
        <v>130</v>
      </c>
    </row>
    <row r="294" spans="1:65" s="2" customFormat="1" ht="16.5" customHeight="1">
      <c r="A294" s="32"/>
      <c r="B294" s="141"/>
      <c r="C294" s="142" t="s">
        <v>491</v>
      </c>
      <c r="D294" s="142" t="s">
        <v>133</v>
      </c>
      <c r="E294" s="143" t="s">
        <v>492</v>
      </c>
      <c r="F294" s="144" t="s">
        <v>493</v>
      </c>
      <c r="G294" s="145" t="s">
        <v>161</v>
      </c>
      <c r="H294" s="146">
        <v>9.12</v>
      </c>
      <c r="I294" s="147"/>
      <c r="J294" s="148">
        <f>ROUND(I294*H294,2)</f>
        <v>0</v>
      </c>
      <c r="K294" s="149"/>
      <c r="L294" s="33"/>
      <c r="M294" s="150" t="s">
        <v>1</v>
      </c>
      <c r="N294" s="151" t="s">
        <v>42</v>
      </c>
      <c r="O294" s="58"/>
      <c r="P294" s="152">
        <f>O294*H294</f>
        <v>0</v>
      </c>
      <c r="Q294" s="152">
        <v>0.00215</v>
      </c>
      <c r="R294" s="152">
        <f>Q294*H294</f>
        <v>0.019607999999999997</v>
      </c>
      <c r="S294" s="152">
        <v>0</v>
      </c>
      <c r="T294" s="153">
        <f>S294*H294</f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54" t="s">
        <v>162</v>
      </c>
      <c r="AT294" s="154" t="s">
        <v>133</v>
      </c>
      <c r="AU294" s="154" t="s">
        <v>87</v>
      </c>
      <c r="AY294" s="17" t="s">
        <v>130</v>
      </c>
      <c r="BE294" s="155">
        <f>IF(N294="základní",J294,0)</f>
        <v>0</v>
      </c>
      <c r="BF294" s="155">
        <f>IF(N294="snížená",J294,0)</f>
        <v>0</v>
      </c>
      <c r="BG294" s="155">
        <f>IF(N294="zákl. přenesená",J294,0)</f>
        <v>0</v>
      </c>
      <c r="BH294" s="155">
        <f>IF(N294="sníž. přenesená",J294,0)</f>
        <v>0</v>
      </c>
      <c r="BI294" s="155">
        <f>IF(N294="nulová",J294,0)</f>
        <v>0</v>
      </c>
      <c r="BJ294" s="17" t="s">
        <v>85</v>
      </c>
      <c r="BK294" s="155">
        <f>ROUND(I294*H294,2)</f>
        <v>0</v>
      </c>
      <c r="BL294" s="17" t="s">
        <v>162</v>
      </c>
      <c r="BM294" s="154" t="s">
        <v>494</v>
      </c>
    </row>
    <row r="295" spans="2:51" s="13" customFormat="1" ht="12">
      <c r="B295" s="156"/>
      <c r="D295" s="157" t="s">
        <v>156</v>
      </c>
      <c r="E295" s="158" t="s">
        <v>1</v>
      </c>
      <c r="F295" s="159" t="s">
        <v>495</v>
      </c>
      <c r="H295" s="160">
        <v>9.12</v>
      </c>
      <c r="I295" s="161"/>
      <c r="L295" s="156"/>
      <c r="M295" s="162"/>
      <c r="N295" s="163"/>
      <c r="O295" s="163"/>
      <c r="P295" s="163"/>
      <c r="Q295" s="163"/>
      <c r="R295" s="163"/>
      <c r="S295" s="163"/>
      <c r="T295" s="164"/>
      <c r="AT295" s="158" t="s">
        <v>156</v>
      </c>
      <c r="AU295" s="158" t="s">
        <v>87</v>
      </c>
      <c r="AV295" s="13" t="s">
        <v>87</v>
      </c>
      <c r="AW295" s="13" t="s">
        <v>33</v>
      </c>
      <c r="AX295" s="13" t="s">
        <v>85</v>
      </c>
      <c r="AY295" s="158" t="s">
        <v>130</v>
      </c>
    </row>
    <row r="296" spans="1:65" s="2" customFormat="1" ht="21.75" customHeight="1">
      <c r="A296" s="32"/>
      <c r="B296" s="141"/>
      <c r="C296" s="142" t="s">
        <v>496</v>
      </c>
      <c r="D296" s="142" t="s">
        <v>133</v>
      </c>
      <c r="E296" s="143" t="s">
        <v>497</v>
      </c>
      <c r="F296" s="144" t="s">
        <v>498</v>
      </c>
      <c r="G296" s="145" t="s">
        <v>154</v>
      </c>
      <c r="H296" s="146">
        <v>66.385</v>
      </c>
      <c r="I296" s="147"/>
      <c r="J296" s="148">
        <f>ROUND(I296*H296,2)</f>
        <v>0</v>
      </c>
      <c r="K296" s="149"/>
      <c r="L296" s="33"/>
      <c r="M296" s="150" t="s">
        <v>1</v>
      </c>
      <c r="N296" s="151" t="s">
        <v>42</v>
      </c>
      <c r="O296" s="58"/>
      <c r="P296" s="152">
        <f>O296*H296</f>
        <v>0</v>
      </c>
      <c r="Q296" s="152">
        <v>0.00019</v>
      </c>
      <c r="R296" s="152">
        <f>Q296*H296</f>
        <v>0.012613150000000002</v>
      </c>
      <c r="S296" s="152">
        <v>0</v>
      </c>
      <c r="T296" s="153">
        <f>S296*H296</f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54" t="s">
        <v>162</v>
      </c>
      <c r="AT296" s="154" t="s">
        <v>133</v>
      </c>
      <c r="AU296" s="154" t="s">
        <v>87</v>
      </c>
      <c r="AY296" s="17" t="s">
        <v>130</v>
      </c>
      <c r="BE296" s="155">
        <f>IF(N296="základní",J296,0)</f>
        <v>0</v>
      </c>
      <c r="BF296" s="155">
        <f>IF(N296="snížená",J296,0)</f>
        <v>0</v>
      </c>
      <c r="BG296" s="155">
        <f>IF(N296="zákl. přenesená",J296,0)</f>
        <v>0</v>
      </c>
      <c r="BH296" s="155">
        <f>IF(N296="sníž. přenesená",J296,0)</f>
        <v>0</v>
      </c>
      <c r="BI296" s="155">
        <f>IF(N296="nulová",J296,0)</f>
        <v>0</v>
      </c>
      <c r="BJ296" s="17" t="s">
        <v>85</v>
      </c>
      <c r="BK296" s="155">
        <f>ROUND(I296*H296,2)</f>
        <v>0</v>
      </c>
      <c r="BL296" s="17" t="s">
        <v>162</v>
      </c>
      <c r="BM296" s="154" t="s">
        <v>499</v>
      </c>
    </row>
    <row r="297" spans="1:65" s="2" customFormat="1" ht="24.2" customHeight="1">
      <c r="A297" s="32"/>
      <c r="B297" s="141"/>
      <c r="C297" s="142" t="s">
        <v>500</v>
      </c>
      <c r="D297" s="142" t="s">
        <v>133</v>
      </c>
      <c r="E297" s="143" t="s">
        <v>501</v>
      </c>
      <c r="F297" s="144" t="s">
        <v>502</v>
      </c>
      <c r="G297" s="145" t="s">
        <v>206</v>
      </c>
      <c r="H297" s="146">
        <v>4.492</v>
      </c>
      <c r="I297" s="147"/>
      <c r="J297" s="148">
        <f>ROUND(I297*H297,2)</f>
        <v>0</v>
      </c>
      <c r="K297" s="149"/>
      <c r="L297" s="33"/>
      <c r="M297" s="150" t="s">
        <v>1</v>
      </c>
      <c r="N297" s="151" t="s">
        <v>42</v>
      </c>
      <c r="O297" s="58"/>
      <c r="P297" s="152">
        <f>O297*H297</f>
        <v>0</v>
      </c>
      <c r="Q297" s="152">
        <v>0</v>
      </c>
      <c r="R297" s="152">
        <f>Q297*H297</f>
        <v>0</v>
      </c>
      <c r="S297" s="152">
        <v>0</v>
      </c>
      <c r="T297" s="153">
        <f>S297*H297</f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54" t="s">
        <v>162</v>
      </c>
      <c r="AT297" s="154" t="s">
        <v>133</v>
      </c>
      <c r="AU297" s="154" t="s">
        <v>87</v>
      </c>
      <c r="AY297" s="17" t="s">
        <v>130</v>
      </c>
      <c r="BE297" s="155">
        <f>IF(N297="základní",J297,0)</f>
        <v>0</v>
      </c>
      <c r="BF297" s="155">
        <f>IF(N297="snížená",J297,0)</f>
        <v>0</v>
      </c>
      <c r="BG297" s="155">
        <f>IF(N297="zákl. přenesená",J297,0)</f>
        <v>0</v>
      </c>
      <c r="BH297" s="155">
        <f>IF(N297="sníž. přenesená",J297,0)</f>
        <v>0</v>
      </c>
      <c r="BI297" s="155">
        <f>IF(N297="nulová",J297,0)</f>
        <v>0</v>
      </c>
      <c r="BJ297" s="17" t="s">
        <v>85</v>
      </c>
      <c r="BK297" s="155">
        <f>ROUND(I297*H297,2)</f>
        <v>0</v>
      </c>
      <c r="BL297" s="17" t="s">
        <v>162</v>
      </c>
      <c r="BM297" s="154" t="s">
        <v>503</v>
      </c>
    </row>
    <row r="298" spans="2:63" s="12" customFormat="1" ht="22.9" customHeight="1">
      <c r="B298" s="129"/>
      <c r="D298" s="130" t="s">
        <v>76</v>
      </c>
      <c r="E298" s="139" t="s">
        <v>504</v>
      </c>
      <c r="F298" s="139" t="s">
        <v>505</v>
      </c>
      <c r="I298" s="132"/>
      <c r="J298" s="140">
        <f>BK298</f>
        <v>0</v>
      </c>
      <c r="L298" s="129"/>
      <c r="M298" s="133"/>
      <c r="N298" s="134"/>
      <c r="O298" s="134"/>
      <c r="P298" s="135">
        <f>SUM(P299:P308)</f>
        <v>0</v>
      </c>
      <c r="Q298" s="134"/>
      <c r="R298" s="135">
        <f>SUM(R299:R308)</f>
        <v>0.46645365999999994</v>
      </c>
      <c r="S298" s="134"/>
      <c r="T298" s="136">
        <f>SUM(T299:T308)</f>
        <v>0</v>
      </c>
      <c r="AR298" s="130" t="s">
        <v>87</v>
      </c>
      <c r="AT298" s="137" t="s">
        <v>76</v>
      </c>
      <c r="AU298" s="137" t="s">
        <v>85</v>
      </c>
      <c r="AY298" s="130" t="s">
        <v>130</v>
      </c>
      <c r="BK298" s="138">
        <f>SUM(BK299:BK308)</f>
        <v>0</v>
      </c>
    </row>
    <row r="299" spans="1:65" s="2" customFormat="1" ht="24.2" customHeight="1">
      <c r="A299" s="32"/>
      <c r="B299" s="141"/>
      <c r="C299" s="142" t="s">
        <v>506</v>
      </c>
      <c r="D299" s="142" t="s">
        <v>133</v>
      </c>
      <c r="E299" s="143" t="s">
        <v>507</v>
      </c>
      <c r="F299" s="144" t="s">
        <v>508</v>
      </c>
      <c r="G299" s="145" t="s">
        <v>154</v>
      </c>
      <c r="H299" s="146">
        <v>53.599</v>
      </c>
      <c r="I299" s="147"/>
      <c r="J299" s="148">
        <f>ROUND(I299*H299,2)</f>
        <v>0</v>
      </c>
      <c r="K299" s="149"/>
      <c r="L299" s="33"/>
      <c r="M299" s="150" t="s">
        <v>1</v>
      </c>
      <c r="N299" s="151" t="s">
        <v>42</v>
      </c>
      <c r="O299" s="58"/>
      <c r="P299" s="152">
        <f>O299*H299</f>
        <v>0</v>
      </c>
      <c r="Q299" s="152">
        <v>0.00058</v>
      </c>
      <c r="R299" s="152">
        <f>Q299*H299</f>
        <v>0.031087419999999998</v>
      </c>
      <c r="S299" s="152">
        <v>0</v>
      </c>
      <c r="T299" s="153">
        <f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54" t="s">
        <v>162</v>
      </c>
      <c r="AT299" s="154" t="s">
        <v>133</v>
      </c>
      <c r="AU299" s="154" t="s">
        <v>87</v>
      </c>
      <c r="AY299" s="17" t="s">
        <v>130</v>
      </c>
      <c r="BE299" s="155">
        <f>IF(N299="základní",J299,0)</f>
        <v>0</v>
      </c>
      <c r="BF299" s="155">
        <f>IF(N299="snížená",J299,0)</f>
        <v>0</v>
      </c>
      <c r="BG299" s="155">
        <f>IF(N299="zákl. přenesená",J299,0)</f>
        <v>0</v>
      </c>
      <c r="BH299" s="155">
        <f>IF(N299="sníž. přenesená",J299,0)</f>
        <v>0</v>
      </c>
      <c r="BI299" s="155">
        <f>IF(N299="nulová",J299,0)</f>
        <v>0</v>
      </c>
      <c r="BJ299" s="17" t="s">
        <v>85</v>
      </c>
      <c r="BK299" s="155">
        <f>ROUND(I299*H299,2)</f>
        <v>0</v>
      </c>
      <c r="BL299" s="17" t="s">
        <v>162</v>
      </c>
      <c r="BM299" s="154" t="s">
        <v>509</v>
      </c>
    </row>
    <row r="300" spans="1:65" s="2" customFormat="1" ht="33" customHeight="1">
      <c r="A300" s="32"/>
      <c r="B300" s="141"/>
      <c r="C300" s="142" t="s">
        <v>510</v>
      </c>
      <c r="D300" s="142" t="s">
        <v>133</v>
      </c>
      <c r="E300" s="143" t="s">
        <v>511</v>
      </c>
      <c r="F300" s="144" t="s">
        <v>512</v>
      </c>
      <c r="G300" s="145" t="s">
        <v>154</v>
      </c>
      <c r="H300" s="146">
        <v>53.599</v>
      </c>
      <c r="I300" s="147"/>
      <c r="J300" s="148">
        <f>ROUND(I300*H300,2)</f>
        <v>0</v>
      </c>
      <c r="K300" s="149"/>
      <c r="L300" s="33"/>
      <c r="M300" s="150" t="s">
        <v>1</v>
      </c>
      <c r="N300" s="151" t="s">
        <v>42</v>
      </c>
      <c r="O300" s="58"/>
      <c r="P300" s="152">
        <f>O300*H300</f>
        <v>0</v>
      </c>
      <c r="Q300" s="152">
        <v>0.00666</v>
      </c>
      <c r="R300" s="152">
        <f>Q300*H300</f>
        <v>0.35696933999999997</v>
      </c>
      <c r="S300" s="152">
        <v>0</v>
      </c>
      <c r="T300" s="153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4" t="s">
        <v>162</v>
      </c>
      <c r="AT300" s="154" t="s">
        <v>133</v>
      </c>
      <c r="AU300" s="154" t="s">
        <v>87</v>
      </c>
      <c r="AY300" s="17" t="s">
        <v>130</v>
      </c>
      <c r="BE300" s="155">
        <f>IF(N300="základní",J300,0)</f>
        <v>0</v>
      </c>
      <c r="BF300" s="155">
        <f>IF(N300="snížená",J300,0)</f>
        <v>0</v>
      </c>
      <c r="BG300" s="155">
        <f>IF(N300="zákl. přenesená",J300,0)</f>
        <v>0</v>
      </c>
      <c r="BH300" s="155">
        <f>IF(N300="sníž. přenesená",J300,0)</f>
        <v>0</v>
      </c>
      <c r="BI300" s="155">
        <f>IF(N300="nulová",J300,0)</f>
        <v>0</v>
      </c>
      <c r="BJ300" s="17" t="s">
        <v>85</v>
      </c>
      <c r="BK300" s="155">
        <f>ROUND(I300*H300,2)</f>
        <v>0</v>
      </c>
      <c r="BL300" s="17" t="s">
        <v>162</v>
      </c>
      <c r="BM300" s="154" t="s">
        <v>513</v>
      </c>
    </row>
    <row r="301" spans="2:51" s="13" customFormat="1" ht="12">
      <c r="B301" s="156"/>
      <c r="D301" s="157" t="s">
        <v>156</v>
      </c>
      <c r="E301" s="158" t="s">
        <v>1</v>
      </c>
      <c r="F301" s="159" t="s">
        <v>514</v>
      </c>
      <c r="H301" s="160">
        <v>53.599</v>
      </c>
      <c r="I301" s="161"/>
      <c r="L301" s="156"/>
      <c r="M301" s="162"/>
      <c r="N301" s="163"/>
      <c r="O301" s="163"/>
      <c r="P301" s="163"/>
      <c r="Q301" s="163"/>
      <c r="R301" s="163"/>
      <c r="S301" s="163"/>
      <c r="T301" s="164"/>
      <c r="AT301" s="158" t="s">
        <v>156</v>
      </c>
      <c r="AU301" s="158" t="s">
        <v>87</v>
      </c>
      <c r="AV301" s="13" t="s">
        <v>87</v>
      </c>
      <c r="AW301" s="13" t="s">
        <v>33</v>
      </c>
      <c r="AX301" s="13" t="s">
        <v>85</v>
      </c>
      <c r="AY301" s="158" t="s">
        <v>130</v>
      </c>
    </row>
    <row r="302" spans="1:65" s="2" customFormat="1" ht="24.2" customHeight="1">
      <c r="A302" s="32"/>
      <c r="B302" s="141"/>
      <c r="C302" s="142" t="s">
        <v>515</v>
      </c>
      <c r="D302" s="142" t="s">
        <v>133</v>
      </c>
      <c r="E302" s="143" t="s">
        <v>516</v>
      </c>
      <c r="F302" s="144" t="s">
        <v>517</v>
      </c>
      <c r="G302" s="145" t="s">
        <v>161</v>
      </c>
      <c r="H302" s="146">
        <v>20.88</v>
      </c>
      <c r="I302" s="147"/>
      <c r="J302" s="148">
        <f>ROUND(I302*H302,2)</f>
        <v>0</v>
      </c>
      <c r="K302" s="149"/>
      <c r="L302" s="33"/>
      <c r="M302" s="150" t="s">
        <v>1</v>
      </c>
      <c r="N302" s="151" t="s">
        <v>42</v>
      </c>
      <c r="O302" s="58"/>
      <c r="P302" s="152">
        <f>O302*H302</f>
        <v>0</v>
      </c>
      <c r="Q302" s="152">
        <v>0.00148</v>
      </c>
      <c r="R302" s="152">
        <f>Q302*H302</f>
        <v>0.030902399999999997</v>
      </c>
      <c r="S302" s="152">
        <v>0</v>
      </c>
      <c r="T302" s="153">
        <f>S302*H302</f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54" t="s">
        <v>162</v>
      </c>
      <c r="AT302" s="154" t="s">
        <v>133</v>
      </c>
      <c r="AU302" s="154" t="s">
        <v>87</v>
      </c>
      <c r="AY302" s="17" t="s">
        <v>130</v>
      </c>
      <c r="BE302" s="155">
        <f>IF(N302="základní",J302,0)</f>
        <v>0</v>
      </c>
      <c r="BF302" s="155">
        <f>IF(N302="snížená",J302,0)</f>
        <v>0</v>
      </c>
      <c r="BG302" s="155">
        <f>IF(N302="zákl. přenesená",J302,0)</f>
        <v>0</v>
      </c>
      <c r="BH302" s="155">
        <f>IF(N302="sníž. přenesená",J302,0)</f>
        <v>0</v>
      </c>
      <c r="BI302" s="155">
        <f>IF(N302="nulová",J302,0)</f>
        <v>0</v>
      </c>
      <c r="BJ302" s="17" t="s">
        <v>85</v>
      </c>
      <c r="BK302" s="155">
        <f>ROUND(I302*H302,2)</f>
        <v>0</v>
      </c>
      <c r="BL302" s="17" t="s">
        <v>162</v>
      </c>
      <c r="BM302" s="154" t="s">
        <v>518</v>
      </c>
    </row>
    <row r="303" spans="2:51" s="13" customFormat="1" ht="12">
      <c r="B303" s="156"/>
      <c r="D303" s="157" t="s">
        <v>156</v>
      </c>
      <c r="E303" s="158" t="s">
        <v>1</v>
      </c>
      <c r="F303" s="159" t="s">
        <v>519</v>
      </c>
      <c r="H303" s="160">
        <v>20.88</v>
      </c>
      <c r="I303" s="161"/>
      <c r="L303" s="156"/>
      <c r="M303" s="162"/>
      <c r="N303" s="163"/>
      <c r="O303" s="163"/>
      <c r="P303" s="163"/>
      <c r="Q303" s="163"/>
      <c r="R303" s="163"/>
      <c r="S303" s="163"/>
      <c r="T303" s="164"/>
      <c r="AT303" s="158" t="s">
        <v>156</v>
      </c>
      <c r="AU303" s="158" t="s">
        <v>87</v>
      </c>
      <c r="AV303" s="13" t="s">
        <v>87</v>
      </c>
      <c r="AW303" s="13" t="s">
        <v>33</v>
      </c>
      <c r="AX303" s="13" t="s">
        <v>85</v>
      </c>
      <c r="AY303" s="158" t="s">
        <v>130</v>
      </c>
    </row>
    <row r="304" spans="1:65" s="2" customFormat="1" ht="24.2" customHeight="1">
      <c r="A304" s="32"/>
      <c r="B304" s="141"/>
      <c r="C304" s="142" t="s">
        <v>520</v>
      </c>
      <c r="D304" s="142" t="s">
        <v>133</v>
      </c>
      <c r="E304" s="143" t="s">
        <v>521</v>
      </c>
      <c r="F304" s="144" t="s">
        <v>522</v>
      </c>
      <c r="G304" s="145" t="s">
        <v>161</v>
      </c>
      <c r="H304" s="146">
        <v>9.1</v>
      </c>
      <c r="I304" s="147"/>
      <c r="J304" s="148">
        <f>ROUND(I304*H304,2)</f>
        <v>0</v>
      </c>
      <c r="K304" s="149"/>
      <c r="L304" s="33"/>
      <c r="M304" s="150" t="s">
        <v>1</v>
      </c>
      <c r="N304" s="151" t="s">
        <v>42</v>
      </c>
      <c r="O304" s="58"/>
      <c r="P304" s="152">
        <f>O304*H304</f>
        <v>0</v>
      </c>
      <c r="Q304" s="152">
        <v>0.00151</v>
      </c>
      <c r="R304" s="152">
        <f>Q304*H304</f>
        <v>0.013741</v>
      </c>
      <c r="S304" s="152">
        <v>0</v>
      </c>
      <c r="T304" s="153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54" t="s">
        <v>162</v>
      </c>
      <c r="AT304" s="154" t="s">
        <v>133</v>
      </c>
      <c r="AU304" s="154" t="s">
        <v>87</v>
      </c>
      <c r="AY304" s="17" t="s">
        <v>130</v>
      </c>
      <c r="BE304" s="155">
        <f>IF(N304="základní",J304,0)</f>
        <v>0</v>
      </c>
      <c r="BF304" s="155">
        <f>IF(N304="snížená",J304,0)</f>
        <v>0</v>
      </c>
      <c r="BG304" s="155">
        <f>IF(N304="zákl. přenesená",J304,0)</f>
        <v>0</v>
      </c>
      <c r="BH304" s="155">
        <f>IF(N304="sníž. přenesená",J304,0)</f>
        <v>0</v>
      </c>
      <c r="BI304" s="155">
        <f>IF(N304="nulová",J304,0)</f>
        <v>0</v>
      </c>
      <c r="BJ304" s="17" t="s">
        <v>85</v>
      </c>
      <c r="BK304" s="155">
        <f>ROUND(I304*H304,2)</f>
        <v>0</v>
      </c>
      <c r="BL304" s="17" t="s">
        <v>162</v>
      </c>
      <c r="BM304" s="154" t="s">
        <v>523</v>
      </c>
    </row>
    <row r="305" spans="1:65" s="2" customFormat="1" ht="24.2" customHeight="1">
      <c r="A305" s="32"/>
      <c r="B305" s="141"/>
      <c r="C305" s="142" t="s">
        <v>524</v>
      </c>
      <c r="D305" s="142" t="s">
        <v>133</v>
      </c>
      <c r="E305" s="143" t="s">
        <v>525</v>
      </c>
      <c r="F305" s="144" t="s">
        <v>526</v>
      </c>
      <c r="G305" s="145" t="s">
        <v>161</v>
      </c>
      <c r="H305" s="146">
        <v>9.1</v>
      </c>
      <c r="I305" s="147"/>
      <c r="J305" s="148">
        <f>ROUND(I305*H305,2)</f>
        <v>0</v>
      </c>
      <c r="K305" s="149"/>
      <c r="L305" s="33"/>
      <c r="M305" s="150" t="s">
        <v>1</v>
      </c>
      <c r="N305" s="151" t="s">
        <v>42</v>
      </c>
      <c r="O305" s="58"/>
      <c r="P305" s="152">
        <f>O305*H305</f>
        <v>0</v>
      </c>
      <c r="Q305" s="152">
        <v>0.00286</v>
      </c>
      <c r="R305" s="152">
        <f>Q305*H305</f>
        <v>0.026026</v>
      </c>
      <c r="S305" s="152">
        <v>0</v>
      </c>
      <c r="T305" s="153">
        <f>S305*H305</f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54" t="s">
        <v>162</v>
      </c>
      <c r="AT305" s="154" t="s">
        <v>133</v>
      </c>
      <c r="AU305" s="154" t="s">
        <v>87</v>
      </c>
      <c r="AY305" s="17" t="s">
        <v>130</v>
      </c>
      <c r="BE305" s="155">
        <f>IF(N305="základní",J305,0)</f>
        <v>0</v>
      </c>
      <c r="BF305" s="155">
        <f>IF(N305="snížená",J305,0)</f>
        <v>0</v>
      </c>
      <c r="BG305" s="155">
        <f>IF(N305="zákl. přenesená",J305,0)</f>
        <v>0</v>
      </c>
      <c r="BH305" s="155">
        <f>IF(N305="sníž. přenesená",J305,0)</f>
        <v>0</v>
      </c>
      <c r="BI305" s="155">
        <f>IF(N305="nulová",J305,0)</f>
        <v>0</v>
      </c>
      <c r="BJ305" s="17" t="s">
        <v>85</v>
      </c>
      <c r="BK305" s="155">
        <f>ROUND(I305*H305,2)</f>
        <v>0</v>
      </c>
      <c r="BL305" s="17" t="s">
        <v>162</v>
      </c>
      <c r="BM305" s="154" t="s">
        <v>527</v>
      </c>
    </row>
    <row r="306" spans="1:65" s="2" customFormat="1" ht="24.2" customHeight="1">
      <c r="A306" s="32"/>
      <c r="B306" s="141"/>
      <c r="C306" s="142" t="s">
        <v>528</v>
      </c>
      <c r="D306" s="142" t="s">
        <v>133</v>
      </c>
      <c r="E306" s="143" t="s">
        <v>529</v>
      </c>
      <c r="F306" s="144" t="s">
        <v>530</v>
      </c>
      <c r="G306" s="145" t="s">
        <v>330</v>
      </c>
      <c r="H306" s="146">
        <v>1</v>
      </c>
      <c r="I306" s="147"/>
      <c r="J306" s="148">
        <f>ROUND(I306*H306,2)</f>
        <v>0</v>
      </c>
      <c r="K306" s="149"/>
      <c r="L306" s="33"/>
      <c r="M306" s="150" t="s">
        <v>1</v>
      </c>
      <c r="N306" s="151" t="s">
        <v>42</v>
      </c>
      <c r="O306" s="58"/>
      <c r="P306" s="152">
        <f>O306*H306</f>
        <v>0</v>
      </c>
      <c r="Q306" s="152">
        <v>0.00048</v>
      </c>
      <c r="R306" s="152">
        <f>Q306*H306</f>
        <v>0.00048</v>
      </c>
      <c r="S306" s="152">
        <v>0</v>
      </c>
      <c r="T306" s="153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54" t="s">
        <v>162</v>
      </c>
      <c r="AT306" s="154" t="s">
        <v>133</v>
      </c>
      <c r="AU306" s="154" t="s">
        <v>87</v>
      </c>
      <c r="AY306" s="17" t="s">
        <v>130</v>
      </c>
      <c r="BE306" s="155">
        <f>IF(N306="základní",J306,0)</f>
        <v>0</v>
      </c>
      <c r="BF306" s="155">
        <f>IF(N306="snížená",J306,0)</f>
        <v>0</v>
      </c>
      <c r="BG306" s="155">
        <f>IF(N306="zákl. přenesená",J306,0)</f>
        <v>0</v>
      </c>
      <c r="BH306" s="155">
        <f>IF(N306="sníž. přenesená",J306,0)</f>
        <v>0</v>
      </c>
      <c r="BI306" s="155">
        <f>IF(N306="nulová",J306,0)</f>
        <v>0</v>
      </c>
      <c r="BJ306" s="17" t="s">
        <v>85</v>
      </c>
      <c r="BK306" s="155">
        <f>ROUND(I306*H306,2)</f>
        <v>0</v>
      </c>
      <c r="BL306" s="17" t="s">
        <v>162</v>
      </c>
      <c r="BM306" s="154" t="s">
        <v>531</v>
      </c>
    </row>
    <row r="307" spans="1:65" s="2" customFormat="1" ht="24.2" customHeight="1">
      <c r="A307" s="32"/>
      <c r="B307" s="141"/>
      <c r="C307" s="142" t="s">
        <v>532</v>
      </c>
      <c r="D307" s="142" t="s">
        <v>133</v>
      </c>
      <c r="E307" s="143" t="s">
        <v>533</v>
      </c>
      <c r="F307" s="144" t="s">
        <v>534</v>
      </c>
      <c r="G307" s="145" t="s">
        <v>161</v>
      </c>
      <c r="H307" s="146">
        <v>3.25</v>
      </c>
      <c r="I307" s="147"/>
      <c r="J307" s="148">
        <f>ROUND(I307*H307,2)</f>
        <v>0</v>
      </c>
      <c r="K307" s="149"/>
      <c r="L307" s="33"/>
      <c r="M307" s="150" t="s">
        <v>1</v>
      </c>
      <c r="N307" s="151" t="s">
        <v>42</v>
      </c>
      <c r="O307" s="58"/>
      <c r="P307" s="152">
        <f>O307*H307</f>
        <v>0</v>
      </c>
      <c r="Q307" s="152">
        <v>0.00223</v>
      </c>
      <c r="R307" s="152">
        <f>Q307*H307</f>
        <v>0.0072475000000000005</v>
      </c>
      <c r="S307" s="152">
        <v>0</v>
      </c>
      <c r="T307" s="153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54" t="s">
        <v>162</v>
      </c>
      <c r="AT307" s="154" t="s">
        <v>133</v>
      </c>
      <c r="AU307" s="154" t="s">
        <v>87</v>
      </c>
      <c r="AY307" s="17" t="s">
        <v>130</v>
      </c>
      <c r="BE307" s="155">
        <f>IF(N307="základní",J307,0)</f>
        <v>0</v>
      </c>
      <c r="BF307" s="155">
        <f>IF(N307="snížená",J307,0)</f>
        <v>0</v>
      </c>
      <c r="BG307" s="155">
        <f>IF(N307="zákl. přenesená",J307,0)</f>
        <v>0</v>
      </c>
      <c r="BH307" s="155">
        <f>IF(N307="sníž. přenesená",J307,0)</f>
        <v>0</v>
      </c>
      <c r="BI307" s="155">
        <f>IF(N307="nulová",J307,0)</f>
        <v>0</v>
      </c>
      <c r="BJ307" s="17" t="s">
        <v>85</v>
      </c>
      <c r="BK307" s="155">
        <f>ROUND(I307*H307,2)</f>
        <v>0</v>
      </c>
      <c r="BL307" s="17" t="s">
        <v>162</v>
      </c>
      <c r="BM307" s="154" t="s">
        <v>535</v>
      </c>
    </row>
    <row r="308" spans="1:65" s="2" customFormat="1" ht="24.2" customHeight="1">
      <c r="A308" s="32"/>
      <c r="B308" s="141"/>
      <c r="C308" s="142" t="s">
        <v>536</v>
      </c>
      <c r="D308" s="142" t="s">
        <v>133</v>
      </c>
      <c r="E308" s="143" t="s">
        <v>537</v>
      </c>
      <c r="F308" s="144" t="s">
        <v>538</v>
      </c>
      <c r="G308" s="145" t="s">
        <v>206</v>
      </c>
      <c r="H308" s="146">
        <v>0.466</v>
      </c>
      <c r="I308" s="147"/>
      <c r="J308" s="148">
        <f>ROUND(I308*H308,2)</f>
        <v>0</v>
      </c>
      <c r="K308" s="149"/>
      <c r="L308" s="33"/>
      <c r="M308" s="150" t="s">
        <v>1</v>
      </c>
      <c r="N308" s="151" t="s">
        <v>42</v>
      </c>
      <c r="O308" s="58"/>
      <c r="P308" s="152">
        <f>O308*H308</f>
        <v>0</v>
      </c>
      <c r="Q308" s="152">
        <v>0</v>
      </c>
      <c r="R308" s="152">
        <f>Q308*H308</f>
        <v>0</v>
      </c>
      <c r="S308" s="152">
        <v>0</v>
      </c>
      <c r="T308" s="153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54" t="s">
        <v>162</v>
      </c>
      <c r="AT308" s="154" t="s">
        <v>133</v>
      </c>
      <c r="AU308" s="154" t="s">
        <v>87</v>
      </c>
      <c r="AY308" s="17" t="s">
        <v>130</v>
      </c>
      <c r="BE308" s="155">
        <f>IF(N308="základní",J308,0)</f>
        <v>0</v>
      </c>
      <c r="BF308" s="155">
        <f>IF(N308="snížená",J308,0)</f>
        <v>0</v>
      </c>
      <c r="BG308" s="155">
        <f>IF(N308="zákl. přenesená",J308,0)</f>
        <v>0</v>
      </c>
      <c r="BH308" s="155">
        <f>IF(N308="sníž. přenesená",J308,0)</f>
        <v>0</v>
      </c>
      <c r="BI308" s="155">
        <f>IF(N308="nulová",J308,0)</f>
        <v>0</v>
      </c>
      <c r="BJ308" s="17" t="s">
        <v>85</v>
      </c>
      <c r="BK308" s="155">
        <f>ROUND(I308*H308,2)</f>
        <v>0</v>
      </c>
      <c r="BL308" s="17" t="s">
        <v>162</v>
      </c>
      <c r="BM308" s="154" t="s">
        <v>539</v>
      </c>
    </row>
    <row r="309" spans="2:63" s="12" customFormat="1" ht="22.9" customHeight="1">
      <c r="B309" s="129"/>
      <c r="D309" s="130" t="s">
        <v>76</v>
      </c>
      <c r="E309" s="139" t="s">
        <v>540</v>
      </c>
      <c r="F309" s="139" t="s">
        <v>541</v>
      </c>
      <c r="I309" s="132"/>
      <c r="J309" s="140">
        <f>BK309</f>
        <v>0</v>
      </c>
      <c r="L309" s="129"/>
      <c r="M309" s="133"/>
      <c r="N309" s="134"/>
      <c r="O309" s="134"/>
      <c r="P309" s="135">
        <f>SUM(P310:P324)</f>
        <v>0</v>
      </c>
      <c r="Q309" s="134"/>
      <c r="R309" s="135">
        <f>SUM(R310:R324)</f>
        <v>0.12237119999999999</v>
      </c>
      <c r="S309" s="134"/>
      <c r="T309" s="136">
        <f>SUM(T310:T324)</f>
        <v>0</v>
      </c>
      <c r="AR309" s="130" t="s">
        <v>87</v>
      </c>
      <c r="AT309" s="137" t="s">
        <v>76</v>
      </c>
      <c r="AU309" s="137" t="s">
        <v>85</v>
      </c>
      <c r="AY309" s="130" t="s">
        <v>130</v>
      </c>
      <c r="BK309" s="138">
        <f>SUM(BK310:BK324)</f>
        <v>0</v>
      </c>
    </row>
    <row r="310" spans="1:65" s="2" customFormat="1" ht="24.2" customHeight="1">
      <c r="A310" s="32"/>
      <c r="B310" s="141"/>
      <c r="C310" s="142" t="s">
        <v>542</v>
      </c>
      <c r="D310" s="142" t="s">
        <v>133</v>
      </c>
      <c r="E310" s="143" t="s">
        <v>543</v>
      </c>
      <c r="F310" s="144" t="s">
        <v>544</v>
      </c>
      <c r="G310" s="145" t="s">
        <v>154</v>
      </c>
      <c r="H310" s="146">
        <v>271.936</v>
      </c>
      <c r="I310" s="147"/>
      <c r="J310" s="148">
        <f>ROUND(I310*H310,2)</f>
        <v>0</v>
      </c>
      <c r="K310" s="149"/>
      <c r="L310" s="33"/>
      <c r="M310" s="150" t="s">
        <v>1</v>
      </c>
      <c r="N310" s="151" t="s">
        <v>42</v>
      </c>
      <c r="O310" s="58"/>
      <c r="P310" s="152">
        <f>O310*H310</f>
        <v>0</v>
      </c>
      <c r="Q310" s="152">
        <v>0.00016</v>
      </c>
      <c r="R310" s="152">
        <f>Q310*H310</f>
        <v>0.04350976</v>
      </c>
      <c r="S310" s="152">
        <v>0</v>
      </c>
      <c r="T310" s="153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54" t="s">
        <v>162</v>
      </c>
      <c r="AT310" s="154" t="s">
        <v>133</v>
      </c>
      <c r="AU310" s="154" t="s">
        <v>87</v>
      </c>
      <c r="AY310" s="17" t="s">
        <v>130</v>
      </c>
      <c r="BE310" s="155">
        <f>IF(N310="základní",J310,0)</f>
        <v>0</v>
      </c>
      <c r="BF310" s="155">
        <f>IF(N310="snížená",J310,0)</f>
        <v>0</v>
      </c>
      <c r="BG310" s="155">
        <f>IF(N310="zákl. přenesená",J310,0)</f>
        <v>0</v>
      </c>
      <c r="BH310" s="155">
        <f>IF(N310="sníž. přenesená",J310,0)</f>
        <v>0</v>
      </c>
      <c r="BI310" s="155">
        <f>IF(N310="nulová",J310,0)</f>
        <v>0</v>
      </c>
      <c r="BJ310" s="17" t="s">
        <v>85</v>
      </c>
      <c r="BK310" s="155">
        <f>ROUND(I310*H310,2)</f>
        <v>0</v>
      </c>
      <c r="BL310" s="17" t="s">
        <v>162</v>
      </c>
      <c r="BM310" s="154" t="s">
        <v>545</v>
      </c>
    </row>
    <row r="311" spans="2:51" s="13" customFormat="1" ht="12">
      <c r="B311" s="156"/>
      <c r="D311" s="157" t="s">
        <v>156</v>
      </c>
      <c r="E311" s="158" t="s">
        <v>1</v>
      </c>
      <c r="F311" s="159" t="s">
        <v>546</v>
      </c>
      <c r="H311" s="160">
        <v>47.09</v>
      </c>
      <c r="I311" s="161"/>
      <c r="L311" s="156"/>
      <c r="M311" s="162"/>
      <c r="N311" s="163"/>
      <c r="O311" s="163"/>
      <c r="P311" s="163"/>
      <c r="Q311" s="163"/>
      <c r="R311" s="163"/>
      <c r="S311" s="163"/>
      <c r="T311" s="164"/>
      <c r="AT311" s="158" t="s">
        <v>156</v>
      </c>
      <c r="AU311" s="158" t="s">
        <v>87</v>
      </c>
      <c r="AV311" s="13" t="s">
        <v>87</v>
      </c>
      <c r="AW311" s="13" t="s">
        <v>33</v>
      </c>
      <c r="AX311" s="13" t="s">
        <v>77</v>
      </c>
      <c r="AY311" s="158" t="s">
        <v>130</v>
      </c>
    </row>
    <row r="312" spans="2:51" s="13" customFormat="1" ht="12">
      <c r="B312" s="156"/>
      <c r="D312" s="157" t="s">
        <v>156</v>
      </c>
      <c r="E312" s="158" t="s">
        <v>1</v>
      </c>
      <c r="F312" s="159" t="s">
        <v>547</v>
      </c>
      <c r="H312" s="160">
        <v>29</v>
      </c>
      <c r="I312" s="161"/>
      <c r="L312" s="156"/>
      <c r="M312" s="162"/>
      <c r="N312" s="163"/>
      <c r="O312" s="163"/>
      <c r="P312" s="163"/>
      <c r="Q312" s="163"/>
      <c r="R312" s="163"/>
      <c r="S312" s="163"/>
      <c r="T312" s="164"/>
      <c r="AT312" s="158" t="s">
        <v>156</v>
      </c>
      <c r="AU312" s="158" t="s">
        <v>87</v>
      </c>
      <c r="AV312" s="13" t="s">
        <v>87</v>
      </c>
      <c r="AW312" s="13" t="s">
        <v>33</v>
      </c>
      <c r="AX312" s="13" t="s">
        <v>77</v>
      </c>
      <c r="AY312" s="158" t="s">
        <v>130</v>
      </c>
    </row>
    <row r="313" spans="2:51" s="15" customFormat="1" ht="12">
      <c r="B313" s="184"/>
      <c r="D313" s="157" t="s">
        <v>156</v>
      </c>
      <c r="E313" s="185" t="s">
        <v>1</v>
      </c>
      <c r="F313" s="186" t="s">
        <v>548</v>
      </c>
      <c r="H313" s="187">
        <v>76.09</v>
      </c>
      <c r="I313" s="188"/>
      <c r="L313" s="184"/>
      <c r="M313" s="189"/>
      <c r="N313" s="190"/>
      <c r="O313" s="190"/>
      <c r="P313" s="190"/>
      <c r="Q313" s="190"/>
      <c r="R313" s="190"/>
      <c r="S313" s="190"/>
      <c r="T313" s="191"/>
      <c r="AT313" s="185" t="s">
        <v>156</v>
      </c>
      <c r="AU313" s="185" t="s">
        <v>87</v>
      </c>
      <c r="AV313" s="15" t="s">
        <v>142</v>
      </c>
      <c r="AW313" s="15" t="s">
        <v>33</v>
      </c>
      <c r="AX313" s="15" t="s">
        <v>77</v>
      </c>
      <c r="AY313" s="185" t="s">
        <v>130</v>
      </c>
    </row>
    <row r="314" spans="2:51" s="13" customFormat="1" ht="12">
      <c r="B314" s="156"/>
      <c r="D314" s="157" t="s">
        <v>156</v>
      </c>
      <c r="E314" s="158" t="s">
        <v>1</v>
      </c>
      <c r="F314" s="159" t="s">
        <v>549</v>
      </c>
      <c r="H314" s="160">
        <v>27.565</v>
      </c>
      <c r="I314" s="161"/>
      <c r="L314" s="156"/>
      <c r="M314" s="162"/>
      <c r="N314" s="163"/>
      <c r="O314" s="163"/>
      <c r="P314" s="163"/>
      <c r="Q314" s="163"/>
      <c r="R314" s="163"/>
      <c r="S314" s="163"/>
      <c r="T314" s="164"/>
      <c r="AT314" s="158" t="s">
        <v>156</v>
      </c>
      <c r="AU314" s="158" t="s">
        <v>87</v>
      </c>
      <c r="AV314" s="13" t="s">
        <v>87</v>
      </c>
      <c r="AW314" s="13" t="s">
        <v>33</v>
      </c>
      <c r="AX314" s="13" t="s">
        <v>77</v>
      </c>
      <c r="AY314" s="158" t="s">
        <v>130</v>
      </c>
    </row>
    <row r="315" spans="2:51" s="13" customFormat="1" ht="12">
      <c r="B315" s="156"/>
      <c r="D315" s="157" t="s">
        <v>156</v>
      </c>
      <c r="E315" s="158" t="s">
        <v>1</v>
      </c>
      <c r="F315" s="159" t="s">
        <v>550</v>
      </c>
      <c r="H315" s="160">
        <v>48.6</v>
      </c>
      <c r="I315" s="161"/>
      <c r="L315" s="156"/>
      <c r="M315" s="162"/>
      <c r="N315" s="163"/>
      <c r="O315" s="163"/>
      <c r="P315" s="163"/>
      <c r="Q315" s="163"/>
      <c r="R315" s="163"/>
      <c r="S315" s="163"/>
      <c r="T315" s="164"/>
      <c r="AT315" s="158" t="s">
        <v>156</v>
      </c>
      <c r="AU315" s="158" t="s">
        <v>87</v>
      </c>
      <c r="AV315" s="13" t="s">
        <v>87</v>
      </c>
      <c r="AW315" s="13" t="s">
        <v>33</v>
      </c>
      <c r="AX315" s="13" t="s">
        <v>77</v>
      </c>
      <c r="AY315" s="158" t="s">
        <v>130</v>
      </c>
    </row>
    <row r="316" spans="2:51" s="13" customFormat="1" ht="12">
      <c r="B316" s="156"/>
      <c r="D316" s="157" t="s">
        <v>156</v>
      </c>
      <c r="E316" s="158" t="s">
        <v>1</v>
      </c>
      <c r="F316" s="159" t="s">
        <v>551</v>
      </c>
      <c r="H316" s="160">
        <v>6.66</v>
      </c>
      <c r="I316" s="161"/>
      <c r="L316" s="156"/>
      <c r="M316" s="162"/>
      <c r="N316" s="163"/>
      <c r="O316" s="163"/>
      <c r="P316" s="163"/>
      <c r="Q316" s="163"/>
      <c r="R316" s="163"/>
      <c r="S316" s="163"/>
      <c r="T316" s="164"/>
      <c r="AT316" s="158" t="s">
        <v>156</v>
      </c>
      <c r="AU316" s="158" t="s">
        <v>87</v>
      </c>
      <c r="AV316" s="13" t="s">
        <v>87</v>
      </c>
      <c r="AW316" s="13" t="s">
        <v>33</v>
      </c>
      <c r="AX316" s="13" t="s">
        <v>77</v>
      </c>
      <c r="AY316" s="158" t="s">
        <v>130</v>
      </c>
    </row>
    <row r="317" spans="2:51" s="13" customFormat="1" ht="12">
      <c r="B317" s="156"/>
      <c r="D317" s="157" t="s">
        <v>156</v>
      </c>
      <c r="E317" s="158" t="s">
        <v>1</v>
      </c>
      <c r="F317" s="159" t="s">
        <v>552</v>
      </c>
      <c r="H317" s="160">
        <v>4.76</v>
      </c>
      <c r="I317" s="161"/>
      <c r="L317" s="156"/>
      <c r="M317" s="162"/>
      <c r="N317" s="163"/>
      <c r="O317" s="163"/>
      <c r="P317" s="163"/>
      <c r="Q317" s="163"/>
      <c r="R317" s="163"/>
      <c r="S317" s="163"/>
      <c r="T317" s="164"/>
      <c r="AT317" s="158" t="s">
        <v>156</v>
      </c>
      <c r="AU317" s="158" t="s">
        <v>87</v>
      </c>
      <c r="AV317" s="13" t="s">
        <v>87</v>
      </c>
      <c r="AW317" s="13" t="s">
        <v>33</v>
      </c>
      <c r="AX317" s="13" t="s">
        <v>77</v>
      </c>
      <c r="AY317" s="158" t="s">
        <v>130</v>
      </c>
    </row>
    <row r="318" spans="2:51" s="13" customFormat="1" ht="12">
      <c r="B318" s="156"/>
      <c r="D318" s="157" t="s">
        <v>156</v>
      </c>
      <c r="E318" s="158" t="s">
        <v>1</v>
      </c>
      <c r="F318" s="159" t="s">
        <v>553</v>
      </c>
      <c r="H318" s="160">
        <v>54.662</v>
      </c>
      <c r="I318" s="161"/>
      <c r="L318" s="156"/>
      <c r="M318" s="162"/>
      <c r="N318" s="163"/>
      <c r="O318" s="163"/>
      <c r="P318" s="163"/>
      <c r="Q318" s="163"/>
      <c r="R318" s="163"/>
      <c r="S318" s="163"/>
      <c r="T318" s="164"/>
      <c r="AT318" s="158" t="s">
        <v>156</v>
      </c>
      <c r="AU318" s="158" t="s">
        <v>87</v>
      </c>
      <c r="AV318" s="13" t="s">
        <v>87</v>
      </c>
      <c r="AW318" s="13" t="s">
        <v>33</v>
      </c>
      <c r="AX318" s="13" t="s">
        <v>77</v>
      </c>
      <c r="AY318" s="158" t="s">
        <v>130</v>
      </c>
    </row>
    <row r="319" spans="2:51" s="15" customFormat="1" ht="12">
      <c r="B319" s="184"/>
      <c r="D319" s="157" t="s">
        <v>156</v>
      </c>
      <c r="E319" s="185" t="s">
        <v>1</v>
      </c>
      <c r="F319" s="186" t="s">
        <v>554</v>
      </c>
      <c r="H319" s="187">
        <v>142.247</v>
      </c>
      <c r="I319" s="188"/>
      <c r="L319" s="184"/>
      <c r="M319" s="189"/>
      <c r="N319" s="190"/>
      <c r="O319" s="190"/>
      <c r="P319" s="190"/>
      <c r="Q319" s="190"/>
      <c r="R319" s="190"/>
      <c r="S319" s="190"/>
      <c r="T319" s="191"/>
      <c r="AT319" s="185" t="s">
        <v>156</v>
      </c>
      <c r="AU319" s="185" t="s">
        <v>87</v>
      </c>
      <c r="AV319" s="15" t="s">
        <v>142</v>
      </c>
      <c r="AW319" s="15" t="s">
        <v>33</v>
      </c>
      <c r="AX319" s="15" t="s">
        <v>77</v>
      </c>
      <c r="AY319" s="185" t="s">
        <v>130</v>
      </c>
    </row>
    <row r="320" spans="2:51" s="13" customFormat="1" ht="12">
      <c r="B320" s="156"/>
      <c r="D320" s="157" t="s">
        <v>156</v>
      </c>
      <c r="E320" s="158" t="s">
        <v>1</v>
      </c>
      <c r="F320" s="159" t="s">
        <v>555</v>
      </c>
      <c r="H320" s="160">
        <v>53.599</v>
      </c>
      <c r="I320" s="161"/>
      <c r="L320" s="156"/>
      <c r="M320" s="162"/>
      <c r="N320" s="163"/>
      <c r="O320" s="163"/>
      <c r="P320" s="163"/>
      <c r="Q320" s="163"/>
      <c r="R320" s="163"/>
      <c r="S320" s="163"/>
      <c r="T320" s="164"/>
      <c r="AT320" s="158" t="s">
        <v>156</v>
      </c>
      <c r="AU320" s="158" t="s">
        <v>87</v>
      </c>
      <c r="AV320" s="13" t="s">
        <v>87</v>
      </c>
      <c r="AW320" s="13" t="s">
        <v>33</v>
      </c>
      <c r="AX320" s="13" t="s">
        <v>77</v>
      </c>
      <c r="AY320" s="158" t="s">
        <v>130</v>
      </c>
    </row>
    <row r="321" spans="2:51" s="15" customFormat="1" ht="12">
      <c r="B321" s="184"/>
      <c r="D321" s="157" t="s">
        <v>156</v>
      </c>
      <c r="E321" s="185" t="s">
        <v>1</v>
      </c>
      <c r="F321" s="186" t="s">
        <v>556</v>
      </c>
      <c r="H321" s="187">
        <v>53.599</v>
      </c>
      <c r="I321" s="188"/>
      <c r="L321" s="184"/>
      <c r="M321" s="189"/>
      <c r="N321" s="190"/>
      <c r="O321" s="190"/>
      <c r="P321" s="190"/>
      <c r="Q321" s="190"/>
      <c r="R321" s="190"/>
      <c r="S321" s="190"/>
      <c r="T321" s="191"/>
      <c r="AT321" s="185" t="s">
        <v>156</v>
      </c>
      <c r="AU321" s="185" t="s">
        <v>87</v>
      </c>
      <c r="AV321" s="15" t="s">
        <v>142</v>
      </c>
      <c r="AW321" s="15" t="s">
        <v>33</v>
      </c>
      <c r="AX321" s="15" t="s">
        <v>77</v>
      </c>
      <c r="AY321" s="185" t="s">
        <v>130</v>
      </c>
    </row>
    <row r="322" spans="2:51" s="14" customFormat="1" ht="12">
      <c r="B322" s="165"/>
      <c r="D322" s="157" t="s">
        <v>156</v>
      </c>
      <c r="E322" s="166" t="s">
        <v>1</v>
      </c>
      <c r="F322" s="167" t="s">
        <v>172</v>
      </c>
      <c r="H322" s="168">
        <v>271.936</v>
      </c>
      <c r="I322" s="169"/>
      <c r="L322" s="165"/>
      <c r="M322" s="170"/>
      <c r="N322" s="171"/>
      <c r="O322" s="171"/>
      <c r="P322" s="171"/>
      <c r="Q322" s="171"/>
      <c r="R322" s="171"/>
      <c r="S322" s="171"/>
      <c r="T322" s="172"/>
      <c r="AT322" s="166" t="s">
        <v>156</v>
      </c>
      <c r="AU322" s="166" t="s">
        <v>87</v>
      </c>
      <c r="AV322" s="14" t="s">
        <v>137</v>
      </c>
      <c r="AW322" s="14" t="s">
        <v>33</v>
      </c>
      <c r="AX322" s="14" t="s">
        <v>85</v>
      </c>
      <c r="AY322" s="166" t="s">
        <v>130</v>
      </c>
    </row>
    <row r="323" spans="1:65" s="2" customFormat="1" ht="24.2" customHeight="1">
      <c r="A323" s="32"/>
      <c r="B323" s="141"/>
      <c r="C323" s="142" t="s">
        <v>557</v>
      </c>
      <c r="D323" s="142" t="s">
        <v>133</v>
      </c>
      <c r="E323" s="143" t="s">
        <v>558</v>
      </c>
      <c r="F323" s="144" t="s">
        <v>559</v>
      </c>
      <c r="G323" s="145" t="s">
        <v>154</v>
      </c>
      <c r="H323" s="146">
        <v>271.936</v>
      </c>
      <c r="I323" s="147"/>
      <c r="J323" s="148">
        <f>ROUND(I323*H323,2)</f>
        <v>0</v>
      </c>
      <c r="K323" s="149"/>
      <c r="L323" s="33"/>
      <c r="M323" s="150" t="s">
        <v>1</v>
      </c>
      <c r="N323" s="151" t="s">
        <v>42</v>
      </c>
      <c r="O323" s="58"/>
      <c r="P323" s="152">
        <f>O323*H323</f>
        <v>0</v>
      </c>
      <c r="Q323" s="152">
        <v>0.00014</v>
      </c>
      <c r="R323" s="152">
        <f>Q323*H323</f>
        <v>0.038071039999999993</v>
      </c>
      <c r="S323" s="152">
        <v>0</v>
      </c>
      <c r="T323" s="153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54" t="s">
        <v>162</v>
      </c>
      <c r="AT323" s="154" t="s">
        <v>133</v>
      </c>
      <c r="AU323" s="154" t="s">
        <v>87</v>
      </c>
      <c r="AY323" s="17" t="s">
        <v>130</v>
      </c>
      <c r="BE323" s="155">
        <f>IF(N323="základní",J323,0)</f>
        <v>0</v>
      </c>
      <c r="BF323" s="155">
        <f>IF(N323="snížená",J323,0)</f>
        <v>0</v>
      </c>
      <c r="BG323" s="155">
        <f>IF(N323="zákl. přenesená",J323,0)</f>
        <v>0</v>
      </c>
      <c r="BH323" s="155">
        <f>IF(N323="sníž. přenesená",J323,0)</f>
        <v>0</v>
      </c>
      <c r="BI323" s="155">
        <f>IF(N323="nulová",J323,0)</f>
        <v>0</v>
      </c>
      <c r="BJ323" s="17" t="s">
        <v>85</v>
      </c>
      <c r="BK323" s="155">
        <f>ROUND(I323*H323,2)</f>
        <v>0</v>
      </c>
      <c r="BL323" s="17" t="s">
        <v>162</v>
      </c>
      <c r="BM323" s="154" t="s">
        <v>560</v>
      </c>
    </row>
    <row r="324" spans="1:65" s="2" customFormat="1" ht="24.2" customHeight="1">
      <c r="A324" s="32"/>
      <c r="B324" s="141"/>
      <c r="C324" s="142" t="s">
        <v>561</v>
      </c>
      <c r="D324" s="142" t="s">
        <v>133</v>
      </c>
      <c r="E324" s="143" t="s">
        <v>562</v>
      </c>
      <c r="F324" s="144" t="s">
        <v>563</v>
      </c>
      <c r="G324" s="145" t="s">
        <v>154</v>
      </c>
      <c r="H324" s="146">
        <v>271.936</v>
      </c>
      <c r="I324" s="147"/>
      <c r="J324" s="148">
        <f>ROUND(I324*H324,2)</f>
        <v>0</v>
      </c>
      <c r="K324" s="149"/>
      <c r="L324" s="33"/>
      <c r="M324" s="150" t="s">
        <v>1</v>
      </c>
      <c r="N324" s="151" t="s">
        <v>42</v>
      </c>
      <c r="O324" s="58"/>
      <c r="P324" s="152">
        <f>O324*H324</f>
        <v>0</v>
      </c>
      <c r="Q324" s="152">
        <v>0.00015</v>
      </c>
      <c r="R324" s="152">
        <f>Q324*H324</f>
        <v>0.04079039999999999</v>
      </c>
      <c r="S324" s="152">
        <v>0</v>
      </c>
      <c r="T324" s="153">
        <f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54" t="s">
        <v>162</v>
      </c>
      <c r="AT324" s="154" t="s">
        <v>133</v>
      </c>
      <c r="AU324" s="154" t="s">
        <v>87</v>
      </c>
      <c r="AY324" s="17" t="s">
        <v>130</v>
      </c>
      <c r="BE324" s="155">
        <f>IF(N324="základní",J324,0)</f>
        <v>0</v>
      </c>
      <c r="BF324" s="155">
        <f>IF(N324="snížená",J324,0)</f>
        <v>0</v>
      </c>
      <c r="BG324" s="155">
        <f>IF(N324="zákl. přenesená",J324,0)</f>
        <v>0</v>
      </c>
      <c r="BH324" s="155">
        <f>IF(N324="sníž. přenesená",J324,0)</f>
        <v>0</v>
      </c>
      <c r="BI324" s="155">
        <f>IF(N324="nulová",J324,0)</f>
        <v>0</v>
      </c>
      <c r="BJ324" s="17" t="s">
        <v>85</v>
      </c>
      <c r="BK324" s="155">
        <f>ROUND(I324*H324,2)</f>
        <v>0</v>
      </c>
      <c r="BL324" s="17" t="s">
        <v>162</v>
      </c>
      <c r="BM324" s="154" t="s">
        <v>564</v>
      </c>
    </row>
    <row r="325" spans="2:63" s="12" customFormat="1" ht="25.9" customHeight="1">
      <c r="B325" s="129"/>
      <c r="D325" s="130" t="s">
        <v>76</v>
      </c>
      <c r="E325" s="131" t="s">
        <v>219</v>
      </c>
      <c r="F325" s="131" t="s">
        <v>565</v>
      </c>
      <c r="I325" s="132"/>
      <c r="J325" s="117">
        <f>BK325</f>
        <v>0</v>
      </c>
      <c r="L325" s="129"/>
      <c r="M325" s="133"/>
      <c r="N325" s="134"/>
      <c r="O325" s="134"/>
      <c r="P325" s="135">
        <f>P326</f>
        <v>0</v>
      </c>
      <c r="Q325" s="134"/>
      <c r="R325" s="135">
        <f>R326</f>
        <v>0</v>
      </c>
      <c r="S325" s="134"/>
      <c r="T325" s="136">
        <f>T326</f>
        <v>0</v>
      </c>
      <c r="AR325" s="130" t="s">
        <v>142</v>
      </c>
      <c r="AT325" s="137" t="s">
        <v>76</v>
      </c>
      <c r="AU325" s="137" t="s">
        <v>77</v>
      </c>
      <c r="AY325" s="130" t="s">
        <v>130</v>
      </c>
      <c r="BK325" s="138">
        <f>BK326</f>
        <v>0</v>
      </c>
    </row>
    <row r="326" spans="2:63" s="12" customFormat="1" ht="22.9" customHeight="1">
      <c r="B326" s="129"/>
      <c r="D326" s="130" t="s">
        <v>76</v>
      </c>
      <c r="E326" s="139" t="s">
        <v>566</v>
      </c>
      <c r="F326" s="139" t="s">
        <v>567</v>
      </c>
      <c r="I326" s="132"/>
      <c r="J326" s="140">
        <f>BK326</f>
        <v>0</v>
      </c>
      <c r="L326" s="129"/>
      <c r="M326" s="133"/>
      <c r="N326" s="134"/>
      <c r="O326" s="134"/>
      <c r="P326" s="135">
        <f>P327</f>
        <v>0</v>
      </c>
      <c r="Q326" s="134"/>
      <c r="R326" s="135">
        <f>R327</f>
        <v>0</v>
      </c>
      <c r="S326" s="134"/>
      <c r="T326" s="136">
        <f>T327</f>
        <v>0</v>
      </c>
      <c r="AR326" s="130" t="s">
        <v>142</v>
      </c>
      <c r="AT326" s="137" t="s">
        <v>76</v>
      </c>
      <c r="AU326" s="137" t="s">
        <v>85</v>
      </c>
      <c r="AY326" s="130" t="s">
        <v>130</v>
      </c>
      <c r="BK326" s="138">
        <f>BK327</f>
        <v>0</v>
      </c>
    </row>
    <row r="327" spans="1:65" s="2" customFormat="1" ht="24.2" customHeight="1">
      <c r="A327" s="32"/>
      <c r="B327" s="141"/>
      <c r="C327" s="142" t="s">
        <v>568</v>
      </c>
      <c r="D327" s="142" t="s">
        <v>133</v>
      </c>
      <c r="E327" s="143" t="s">
        <v>569</v>
      </c>
      <c r="F327" s="144" t="s">
        <v>570</v>
      </c>
      <c r="G327" s="145" t="s">
        <v>136</v>
      </c>
      <c r="H327" s="146">
        <v>1</v>
      </c>
      <c r="I327" s="147">
        <f>'SO-01 SIL'!H12</f>
        <v>0</v>
      </c>
      <c r="J327" s="148">
        <f>ROUND(I327*H327,2)</f>
        <v>0</v>
      </c>
      <c r="K327" s="149"/>
      <c r="L327" s="33"/>
      <c r="M327" s="150" t="s">
        <v>1</v>
      </c>
      <c r="N327" s="151" t="s">
        <v>42</v>
      </c>
      <c r="O327" s="58"/>
      <c r="P327" s="152">
        <f>O327*H327</f>
        <v>0</v>
      </c>
      <c r="Q327" s="152">
        <v>0</v>
      </c>
      <c r="R327" s="152">
        <f>Q327*H327</f>
        <v>0</v>
      </c>
      <c r="S327" s="152">
        <v>0</v>
      </c>
      <c r="T327" s="153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54" t="s">
        <v>450</v>
      </c>
      <c r="AT327" s="154" t="s">
        <v>133</v>
      </c>
      <c r="AU327" s="154" t="s">
        <v>87</v>
      </c>
      <c r="AY327" s="17" t="s">
        <v>130</v>
      </c>
      <c r="BE327" s="155">
        <f>IF(N327="základní",J327,0)</f>
        <v>0</v>
      </c>
      <c r="BF327" s="155">
        <f>IF(N327="snížená",J327,0)</f>
        <v>0</v>
      </c>
      <c r="BG327" s="155">
        <f>IF(N327="zákl. přenesená",J327,0)</f>
        <v>0</v>
      </c>
      <c r="BH327" s="155">
        <f>IF(N327="sníž. přenesená",J327,0)</f>
        <v>0</v>
      </c>
      <c r="BI327" s="155">
        <f>IF(N327="nulová",J327,0)</f>
        <v>0</v>
      </c>
      <c r="BJ327" s="17" t="s">
        <v>85</v>
      </c>
      <c r="BK327" s="155">
        <f>ROUND(I327*H327,2)</f>
        <v>0</v>
      </c>
      <c r="BL327" s="17" t="s">
        <v>450</v>
      </c>
      <c r="BM327" s="154" t="s">
        <v>571</v>
      </c>
    </row>
    <row r="328" spans="2:63" s="12" customFormat="1" ht="25.9" customHeight="1">
      <c r="B328" s="129"/>
      <c r="D328" s="130" t="s">
        <v>76</v>
      </c>
      <c r="E328" s="131" t="s">
        <v>572</v>
      </c>
      <c r="F328" s="131" t="s">
        <v>573</v>
      </c>
      <c r="I328" s="132"/>
      <c r="J328" s="117">
        <f>BK328</f>
        <v>0</v>
      </c>
      <c r="L328" s="129"/>
      <c r="M328" s="133"/>
      <c r="N328" s="134"/>
      <c r="O328" s="134"/>
      <c r="P328" s="135">
        <f>SUM(P329:P333)</f>
        <v>0</v>
      </c>
      <c r="Q328" s="134"/>
      <c r="R328" s="135">
        <f>SUM(R329:R333)</f>
        <v>0</v>
      </c>
      <c r="S328" s="134"/>
      <c r="T328" s="136">
        <f>SUM(T329:T333)</f>
        <v>0</v>
      </c>
      <c r="AR328" s="130" t="s">
        <v>146</v>
      </c>
      <c r="AT328" s="137" t="s">
        <v>76</v>
      </c>
      <c r="AU328" s="137" t="s">
        <v>77</v>
      </c>
      <c r="AY328" s="130" t="s">
        <v>130</v>
      </c>
      <c r="BK328" s="138">
        <f>SUM(BK329:BK333)</f>
        <v>0</v>
      </c>
    </row>
    <row r="329" spans="1:65" s="2" customFormat="1" ht="16.5" customHeight="1">
      <c r="A329" s="32"/>
      <c r="B329" s="141"/>
      <c r="C329" s="142" t="s">
        <v>574</v>
      </c>
      <c r="D329" s="142" t="s">
        <v>133</v>
      </c>
      <c r="E329" s="143" t="s">
        <v>575</v>
      </c>
      <c r="F329" s="144" t="s">
        <v>576</v>
      </c>
      <c r="G329" s="145" t="s">
        <v>577</v>
      </c>
      <c r="H329" s="192"/>
      <c r="I329" s="147"/>
      <c r="J329" s="148">
        <f>ROUND(I329*H329,2)</f>
        <v>0</v>
      </c>
      <c r="K329" s="149"/>
      <c r="L329" s="33"/>
      <c r="M329" s="150" t="s">
        <v>1</v>
      </c>
      <c r="N329" s="151" t="s">
        <v>42</v>
      </c>
      <c r="O329" s="58"/>
      <c r="P329" s="152">
        <f>O329*H329</f>
        <v>0</v>
      </c>
      <c r="Q329" s="152">
        <v>0</v>
      </c>
      <c r="R329" s="152">
        <f>Q329*H329</f>
        <v>0</v>
      </c>
      <c r="S329" s="152">
        <v>0</v>
      </c>
      <c r="T329" s="153">
        <f>S329*H329</f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54" t="s">
        <v>578</v>
      </c>
      <c r="AT329" s="154" t="s">
        <v>133</v>
      </c>
      <c r="AU329" s="154" t="s">
        <v>85</v>
      </c>
      <c r="AY329" s="17" t="s">
        <v>130</v>
      </c>
      <c r="BE329" s="155">
        <f>IF(N329="základní",J329,0)</f>
        <v>0</v>
      </c>
      <c r="BF329" s="155">
        <f>IF(N329="snížená",J329,0)</f>
        <v>0</v>
      </c>
      <c r="BG329" s="155">
        <f>IF(N329="zákl. přenesená",J329,0)</f>
        <v>0</v>
      </c>
      <c r="BH329" s="155">
        <f>IF(N329="sníž. přenesená",J329,0)</f>
        <v>0</v>
      </c>
      <c r="BI329" s="155">
        <f>IF(N329="nulová",J329,0)</f>
        <v>0</v>
      </c>
      <c r="BJ329" s="17" t="s">
        <v>85</v>
      </c>
      <c r="BK329" s="155">
        <f>ROUND(I329*H329,2)</f>
        <v>0</v>
      </c>
      <c r="BL329" s="17" t="s">
        <v>578</v>
      </c>
      <c r="BM329" s="154" t="s">
        <v>579</v>
      </c>
    </row>
    <row r="330" spans="1:65" s="2" customFormat="1" ht="37.9" customHeight="1">
      <c r="A330" s="32"/>
      <c r="B330" s="141"/>
      <c r="C330" s="142" t="s">
        <v>580</v>
      </c>
      <c r="D330" s="142" t="s">
        <v>133</v>
      </c>
      <c r="E330" s="143" t="s">
        <v>581</v>
      </c>
      <c r="F330" s="144" t="s">
        <v>582</v>
      </c>
      <c r="G330" s="145" t="s">
        <v>136</v>
      </c>
      <c r="H330" s="146">
        <v>1</v>
      </c>
      <c r="I330" s="147"/>
      <c r="J330" s="148">
        <f>ROUND(I330*H330,2)</f>
        <v>0</v>
      </c>
      <c r="K330" s="149"/>
      <c r="L330" s="33"/>
      <c r="M330" s="150" t="s">
        <v>1</v>
      </c>
      <c r="N330" s="151" t="s">
        <v>42</v>
      </c>
      <c r="O330" s="58"/>
      <c r="P330" s="152">
        <f>O330*H330</f>
        <v>0</v>
      </c>
      <c r="Q330" s="152">
        <v>0</v>
      </c>
      <c r="R330" s="152">
        <f>Q330*H330</f>
        <v>0</v>
      </c>
      <c r="S330" s="152">
        <v>0</v>
      </c>
      <c r="T330" s="153">
        <f>S330*H330</f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54" t="s">
        <v>578</v>
      </c>
      <c r="AT330" s="154" t="s">
        <v>133</v>
      </c>
      <c r="AU330" s="154" t="s">
        <v>85</v>
      </c>
      <c r="AY330" s="17" t="s">
        <v>130</v>
      </c>
      <c r="BE330" s="155">
        <f>IF(N330="základní",J330,0)</f>
        <v>0</v>
      </c>
      <c r="BF330" s="155">
        <f>IF(N330="snížená",J330,0)</f>
        <v>0</v>
      </c>
      <c r="BG330" s="155">
        <f>IF(N330="zákl. přenesená",J330,0)</f>
        <v>0</v>
      </c>
      <c r="BH330" s="155">
        <f>IF(N330="sníž. přenesená",J330,0)</f>
        <v>0</v>
      </c>
      <c r="BI330" s="155">
        <f>IF(N330="nulová",J330,0)</f>
        <v>0</v>
      </c>
      <c r="BJ330" s="17" t="s">
        <v>85</v>
      </c>
      <c r="BK330" s="155">
        <f>ROUND(I330*H330,2)</f>
        <v>0</v>
      </c>
      <c r="BL330" s="17" t="s">
        <v>578</v>
      </c>
      <c r="BM330" s="154" t="s">
        <v>583</v>
      </c>
    </row>
    <row r="331" spans="1:65" s="2" customFormat="1" ht="16.5" customHeight="1">
      <c r="A331" s="32"/>
      <c r="B331" s="141"/>
      <c r="C331" s="142" t="s">
        <v>584</v>
      </c>
      <c r="D331" s="142" t="s">
        <v>133</v>
      </c>
      <c r="E331" s="143" t="s">
        <v>585</v>
      </c>
      <c r="F331" s="144" t="s">
        <v>586</v>
      </c>
      <c r="G331" s="145" t="s">
        <v>577</v>
      </c>
      <c r="H331" s="192"/>
      <c r="I331" s="147"/>
      <c r="J331" s="148">
        <f>ROUND(I331*H331,2)</f>
        <v>0</v>
      </c>
      <c r="K331" s="149"/>
      <c r="L331" s="33"/>
      <c r="M331" s="150" t="s">
        <v>1</v>
      </c>
      <c r="N331" s="151" t="s">
        <v>42</v>
      </c>
      <c r="O331" s="58"/>
      <c r="P331" s="152">
        <f>O331*H331</f>
        <v>0</v>
      </c>
      <c r="Q331" s="152">
        <v>0</v>
      </c>
      <c r="R331" s="152">
        <f>Q331*H331</f>
        <v>0</v>
      </c>
      <c r="S331" s="152">
        <v>0</v>
      </c>
      <c r="T331" s="153">
        <f>S331*H331</f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54" t="s">
        <v>578</v>
      </c>
      <c r="AT331" s="154" t="s">
        <v>133</v>
      </c>
      <c r="AU331" s="154" t="s">
        <v>85</v>
      </c>
      <c r="AY331" s="17" t="s">
        <v>130</v>
      </c>
      <c r="BE331" s="155">
        <f>IF(N331="základní",J331,0)</f>
        <v>0</v>
      </c>
      <c r="BF331" s="155">
        <f>IF(N331="snížená",J331,0)</f>
        <v>0</v>
      </c>
      <c r="BG331" s="155">
        <f>IF(N331="zákl. přenesená",J331,0)</f>
        <v>0</v>
      </c>
      <c r="BH331" s="155">
        <f>IF(N331="sníž. přenesená",J331,0)</f>
        <v>0</v>
      </c>
      <c r="BI331" s="155">
        <f>IF(N331="nulová",J331,0)</f>
        <v>0</v>
      </c>
      <c r="BJ331" s="17" t="s">
        <v>85</v>
      </c>
      <c r="BK331" s="155">
        <f>ROUND(I331*H331,2)</f>
        <v>0</v>
      </c>
      <c r="BL331" s="17" t="s">
        <v>578</v>
      </c>
      <c r="BM331" s="154" t="s">
        <v>587</v>
      </c>
    </row>
    <row r="332" spans="1:65" s="2" customFormat="1" ht="16.5" customHeight="1">
      <c r="A332" s="32"/>
      <c r="B332" s="141"/>
      <c r="C332" s="142" t="s">
        <v>588</v>
      </c>
      <c r="D332" s="142" t="s">
        <v>133</v>
      </c>
      <c r="E332" s="143" t="s">
        <v>589</v>
      </c>
      <c r="F332" s="144" t="s">
        <v>590</v>
      </c>
      <c r="G332" s="145" t="s">
        <v>577</v>
      </c>
      <c r="H332" s="192"/>
      <c r="I332" s="147"/>
      <c r="J332" s="148">
        <f>ROUND(I332*H332,2)</f>
        <v>0</v>
      </c>
      <c r="K332" s="149"/>
      <c r="L332" s="33"/>
      <c r="M332" s="150" t="s">
        <v>1</v>
      </c>
      <c r="N332" s="151" t="s">
        <v>42</v>
      </c>
      <c r="O332" s="58"/>
      <c r="P332" s="152">
        <f>O332*H332</f>
        <v>0</v>
      </c>
      <c r="Q332" s="152">
        <v>0</v>
      </c>
      <c r="R332" s="152">
        <f>Q332*H332</f>
        <v>0</v>
      </c>
      <c r="S332" s="152">
        <v>0</v>
      </c>
      <c r="T332" s="153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54" t="s">
        <v>578</v>
      </c>
      <c r="AT332" s="154" t="s">
        <v>133</v>
      </c>
      <c r="AU332" s="154" t="s">
        <v>85</v>
      </c>
      <c r="AY332" s="17" t="s">
        <v>130</v>
      </c>
      <c r="BE332" s="155">
        <f>IF(N332="základní",J332,0)</f>
        <v>0</v>
      </c>
      <c r="BF332" s="155">
        <f>IF(N332="snížená",J332,0)</f>
        <v>0</v>
      </c>
      <c r="BG332" s="155">
        <f>IF(N332="zákl. přenesená",J332,0)</f>
        <v>0</v>
      </c>
      <c r="BH332" s="155">
        <f>IF(N332="sníž. přenesená",J332,0)</f>
        <v>0</v>
      </c>
      <c r="BI332" s="155">
        <f>IF(N332="nulová",J332,0)</f>
        <v>0</v>
      </c>
      <c r="BJ332" s="17" t="s">
        <v>85</v>
      </c>
      <c r="BK332" s="155">
        <f>ROUND(I332*H332,2)</f>
        <v>0</v>
      </c>
      <c r="BL332" s="17" t="s">
        <v>578</v>
      </c>
      <c r="BM332" s="154" t="s">
        <v>591</v>
      </c>
    </row>
    <row r="333" spans="1:65" s="2" customFormat="1" ht="37.9" customHeight="1">
      <c r="A333" s="32"/>
      <c r="B333" s="141"/>
      <c r="C333" s="142" t="s">
        <v>592</v>
      </c>
      <c r="D333" s="142" t="s">
        <v>133</v>
      </c>
      <c r="E333" s="143" t="s">
        <v>593</v>
      </c>
      <c r="F333" s="144" t="s">
        <v>594</v>
      </c>
      <c r="G333" s="145" t="s">
        <v>577</v>
      </c>
      <c r="H333" s="192"/>
      <c r="I333" s="147"/>
      <c r="J333" s="148">
        <f>ROUND(I333*H333,2)</f>
        <v>0</v>
      </c>
      <c r="K333" s="149"/>
      <c r="L333" s="33"/>
      <c r="M333" s="150" t="s">
        <v>1</v>
      </c>
      <c r="N333" s="151" t="s">
        <v>42</v>
      </c>
      <c r="O333" s="58"/>
      <c r="P333" s="152">
        <f>O333*H333</f>
        <v>0</v>
      </c>
      <c r="Q333" s="152">
        <v>0</v>
      </c>
      <c r="R333" s="152">
        <f>Q333*H333</f>
        <v>0</v>
      </c>
      <c r="S333" s="152">
        <v>0</v>
      </c>
      <c r="T333" s="153">
        <f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54" t="s">
        <v>578</v>
      </c>
      <c r="AT333" s="154" t="s">
        <v>133</v>
      </c>
      <c r="AU333" s="154" t="s">
        <v>85</v>
      </c>
      <c r="AY333" s="17" t="s">
        <v>130</v>
      </c>
      <c r="BE333" s="155">
        <f>IF(N333="základní",J333,0)</f>
        <v>0</v>
      </c>
      <c r="BF333" s="155">
        <f>IF(N333="snížená",J333,0)</f>
        <v>0</v>
      </c>
      <c r="BG333" s="155">
        <f>IF(N333="zákl. přenesená",J333,0)</f>
        <v>0</v>
      </c>
      <c r="BH333" s="155">
        <f>IF(N333="sníž. přenesená",J333,0)</f>
        <v>0</v>
      </c>
      <c r="BI333" s="155">
        <f>IF(N333="nulová",J333,0)</f>
        <v>0</v>
      </c>
      <c r="BJ333" s="17" t="s">
        <v>85</v>
      </c>
      <c r="BK333" s="155">
        <f>ROUND(I333*H333,2)</f>
        <v>0</v>
      </c>
      <c r="BL333" s="17" t="s">
        <v>578</v>
      </c>
      <c r="BM333" s="154" t="s">
        <v>595</v>
      </c>
    </row>
    <row r="334" spans="1:63" s="2" customFormat="1" ht="49.9" customHeight="1">
      <c r="A334" s="32"/>
      <c r="B334" s="33"/>
      <c r="C334" s="32"/>
      <c r="D334" s="32"/>
      <c r="E334" s="131" t="s">
        <v>596</v>
      </c>
      <c r="F334" s="131" t="s">
        <v>597</v>
      </c>
      <c r="G334" s="32"/>
      <c r="H334" s="32"/>
      <c r="I334" s="32"/>
      <c r="J334" s="117">
        <f aca="true" t="shared" si="0" ref="J334:J339">BK334</f>
        <v>0</v>
      </c>
      <c r="K334" s="32"/>
      <c r="L334" s="33"/>
      <c r="M334" s="193"/>
      <c r="N334" s="194"/>
      <c r="O334" s="58"/>
      <c r="P334" s="58"/>
      <c r="Q334" s="58"/>
      <c r="R334" s="58"/>
      <c r="S334" s="58"/>
      <c r="T334" s="59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T334" s="17" t="s">
        <v>76</v>
      </c>
      <c r="AU334" s="17" t="s">
        <v>77</v>
      </c>
      <c r="AY334" s="17" t="s">
        <v>598</v>
      </c>
      <c r="BK334" s="155">
        <f>SUM(BK335:BK339)</f>
        <v>0</v>
      </c>
    </row>
    <row r="335" spans="1:63" s="2" customFormat="1" ht="16.35" customHeight="1">
      <c r="A335" s="32"/>
      <c r="B335" s="33"/>
      <c r="C335" s="195" t="s">
        <v>1</v>
      </c>
      <c r="D335" s="195" t="s">
        <v>133</v>
      </c>
      <c r="E335" s="196" t="s">
        <v>1</v>
      </c>
      <c r="F335" s="197" t="s">
        <v>1</v>
      </c>
      <c r="G335" s="198" t="s">
        <v>1</v>
      </c>
      <c r="H335" s="199"/>
      <c r="I335" s="200"/>
      <c r="J335" s="201">
        <f t="shared" si="0"/>
        <v>0</v>
      </c>
      <c r="K335" s="202"/>
      <c r="L335" s="33"/>
      <c r="M335" s="203" t="s">
        <v>1</v>
      </c>
      <c r="N335" s="204" t="s">
        <v>42</v>
      </c>
      <c r="O335" s="58"/>
      <c r="P335" s="58"/>
      <c r="Q335" s="58"/>
      <c r="R335" s="58"/>
      <c r="S335" s="58"/>
      <c r="T335" s="59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T335" s="17" t="s">
        <v>598</v>
      </c>
      <c r="AU335" s="17" t="s">
        <v>85</v>
      </c>
      <c r="AY335" s="17" t="s">
        <v>598</v>
      </c>
      <c r="BE335" s="155">
        <f>IF(N335="základní",J335,0)</f>
        <v>0</v>
      </c>
      <c r="BF335" s="155">
        <f>IF(N335="snížená",J335,0)</f>
        <v>0</v>
      </c>
      <c r="BG335" s="155">
        <f>IF(N335="zákl. přenesená",J335,0)</f>
        <v>0</v>
      </c>
      <c r="BH335" s="155">
        <f>IF(N335="sníž. přenesená",J335,0)</f>
        <v>0</v>
      </c>
      <c r="BI335" s="155">
        <f>IF(N335="nulová",J335,0)</f>
        <v>0</v>
      </c>
      <c r="BJ335" s="17" t="s">
        <v>85</v>
      </c>
      <c r="BK335" s="155">
        <f>I335*H335</f>
        <v>0</v>
      </c>
    </row>
    <row r="336" spans="1:63" s="2" customFormat="1" ht="16.35" customHeight="1">
      <c r="A336" s="32"/>
      <c r="B336" s="33"/>
      <c r="C336" s="195" t="s">
        <v>1</v>
      </c>
      <c r="D336" s="195" t="s">
        <v>133</v>
      </c>
      <c r="E336" s="196" t="s">
        <v>1</v>
      </c>
      <c r="F336" s="197" t="s">
        <v>1</v>
      </c>
      <c r="G336" s="198" t="s">
        <v>1</v>
      </c>
      <c r="H336" s="199"/>
      <c r="I336" s="200"/>
      <c r="J336" s="201">
        <f t="shared" si="0"/>
        <v>0</v>
      </c>
      <c r="K336" s="202"/>
      <c r="L336" s="33"/>
      <c r="M336" s="203" t="s">
        <v>1</v>
      </c>
      <c r="N336" s="204" t="s">
        <v>42</v>
      </c>
      <c r="O336" s="58"/>
      <c r="P336" s="58"/>
      <c r="Q336" s="58"/>
      <c r="R336" s="58"/>
      <c r="S336" s="58"/>
      <c r="T336" s="59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T336" s="17" t="s">
        <v>598</v>
      </c>
      <c r="AU336" s="17" t="s">
        <v>85</v>
      </c>
      <c r="AY336" s="17" t="s">
        <v>598</v>
      </c>
      <c r="BE336" s="155">
        <f>IF(N336="základní",J336,0)</f>
        <v>0</v>
      </c>
      <c r="BF336" s="155">
        <f>IF(N336="snížená",J336,0)</f>
        <v>0</v>
      </c>
      <c r="BG336" s="155">
        <f>IF(N336="zákl. přenesená",J336,0)</f>
        <v>0</v>
      </c>
      <c r="BH336" s="155">
        <f>IF(N336="sníž. přenesená",J336,0)</f>
        <v>0</v>
      </c>
      <c r="BI336" s="155">
        <f>IF(N336="nulová",J336,0)</f>
        <v>0</v>
      </c>
      <c r="BJ336" s="17" t="s">
        <v>85</v>
      </c>
      <c r="BK336" s="155">
        <f>I336*H336</f>
        <v>0</v>
      </c>
    </row>
    <row r="337" spans="1:63" s="2" customFormat="1" ht="16.35" customHeight="1">
      <c r="A337" s="32"/>
      <c r="B337" s="33"/>
      <c r="C337" s="195" t="s">
        <v>1</v>
      </c>
      <c r="D337" s="195" t="s">
        <v>133</v>
      </c>
      <c r="E337" s="196" t="s">
        <v>1</v>
      </c>
      <c r="F337" s="197" t="s">
        <v>1</v>
      </c>
      <c r="G337" s="198" t="s">
        <v>1</v>
      </c>
      <c r="H337" s="199"/>
      <c r="I337" s="200"/>
      <c r="J337" s="201">
        <f t="shared" si="0"/>
        <v>0</v>
      </c>
      <c r="K337" s="202"/>
      <c r="L337" s="33"/>
      <c r="M337" s="203" t="s">
        <v>1</v>
      </c>
      <c r="N337" s="204" t="s">
        <v>42</v>
      </c>
      <c r="O337" s="58"/>
      <c r="P337" s="58"/>
      <c r="Q337" s="58"/>
      <c r="R337" s="58"/>
      <c r="S337" s="58"/>
      <c r="T337" s="59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T337" s="17" t="s">
        <v>598</v>
      </c>
      <c r="AU337" s="17" t="s">
        <v>85</v>
      </c>
      <c r="AY337" s="17" t="s">
        <v>598</v>
      </c>
      <c r="BE337" s="155">
        <f>IF(N337="základní",J337,0)</f>
        <v>0</v>
      </c>
      <c r="BF337" s="155">
        <f>IF(N337="snížená",J337,0)</f>
        <v>0</v>
      </c>
      <c r="BG337" s="155">
        <f>IF(N337="zákl. přenesená",J337,0)</f>
        <v>0</v>
      </c>
      <c r="BH337" s="155">
        <f>IF(N337="sníž. přenesená",J337,0)</f>
        <v>0</v>
      </c>
      <c r="BI337" s="155">
        <f>IF(N337="nulová",J337,0)</f>
        <v>0</v>
      </c>
      <c r="BJ337" s="17" t="s">
        <v>85</v>
      </c>
      <c r="BK337" s="155">
        <f>I337*H337</f>
        <v>0</v>
      </c>
    </row>
    <row r="338" spans="1:63" s="2" customFormat="1" ht="16.35" customHeight="1">
      <c r="A338" s="32"/>
      <c r="B338" s="33"/>
      <c r="C338" s="195" t="s">
        <v>1</v>
      </c>
      <c r="D338" s="195" t="s">
        <v>133</v>
      </c>
      <c r="E338" s="196" t="s">
        <v>1</v>
      </c>
      <c r="F338" s="197" t="s">
        <v>1</v>
      </c>
      <c r="G338" s="198" t="s">
        <v>1</v>
      </c>
      <c r="H338" s="199"/>
      <c r="I338" s="200"/>
      <c r="J338" s="201">
        <f t="shared" si="0"/>
        <v>0</v>
      </c>
      <c r="K338" s="202"/>
      <c r="L338" s="33"/>
      <c r="M338" s="203" t="s">
        <v>1</v>
      </c>
      <c r="N338" s="204" t="s">
        <v>42</v>
      </c>
      <c r="O338" s="58"/>
      <c r="P338" s="58"/>
      <c r="Q338" s="58"/>
      <c r="R338" s="58"/>
      <c r="S338" s="58"/>
      <c r="T338" s="59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T338" s="17" t="s">
        <v>598</v>
      </c>
      <c r="AU338" s="17" t="s">
        <v>85</v>
      </c>
      <c r="AY338" s="17" t="s">
        <v>598</v>
      </c>
      <c r="BE338" s="155">
        <f>IF(N338="základní",J338,0)</f>
        <v>0</v>
      </c>
      <c r="BF338" s="155">
        <f>IF(N338="snížená",J338,0)</f>
        <v>0</v>
      </c>
      <c r="BG338" s="155">
        <f>IF(N338="zákl. přenesená",J338,0)</f>
        <v>0</v>
      </c>
      <c r="BH338" s="155">
        <f>IF(N338="sníž. přenesená",J338,0)</f>
        <v>0</v>
      </c>
      <c r="BI338" s="155">
        <f>IF(N338="nulová",J338,0)</f>
        <v>0</v>
      </c>
      <c r="BJ338" s="17" t="s">
        <v>85</v>
      </c>
      <c r="BK338" s="155">
        <f>I338*H338</f>
        <v>0</v>
      </c>
    </row>
    <row r="339" spans="1:63" s="2" customFormat="1" ht="16.35" customHeight="1">
      <c r="A339" s="32"/>
      <c r="B339" s="33"/>
      <c r="C339" s="195" t="s">
        <v>1</v>
      </c>
      <c r="D339" s="195" t="s">
        <v>133</v>
      </c>
      <c r="E339" s="196" t="s">
        <v>1</v>
      </c>
      <c r="F339" s="197" t="s">
        <v>1</v>
      </c>
      <c r="G339" s="198" t="s">
        <v>1</v>
      </c>
      <c r="H339" s="199"/>
      <c r="I339" s="200"/>
      <c r="J339" s="201">
        <f t="shared" si="0"/>
        <v>0</v>
      </c>
      <c r="K339" s="202"/>
      <c r="L339" s="33"/>
      <c r="M339" s="203" t="s">
        <v>1</v>
      </c>
      <c r="N339" s="204" t="s">
        <v>42</v>
      </c>
      <c r="O339" s="205"/>
      <c r="P339" s="205"/>
      <c r="Q339" s="205"/>
      <c r="R339" s="205"/>
      <c r="S339" s="205"/>
      <c r="T339" s="206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T339" s="17" t="s">
        <v>598</v>
      </c>
      <c r="AU339" s="17" t="s">
        <v>85</v>
      </c>
      <c r="AY339" s="17" t="s">
        <v>598</v>
      </c>
      <c r="BE339" s="155">
        <f>IF(N339="základní",J339,0)</f>
        <v>0</v>
      </c>
      <c r="BF339" s="155">
        <f>IF(N339="snížená",J339,0)</f>
        <v>0</v>
      </c>
      <c r="BG339" s="155">
        <f>IF(N339="zákl. přenesená",J339,0)</f>
        <v>0</v>
      </c>
      <c r="BH339" s="155">
        <f>IF(N339="sníž. přenesená",J339,0)</f>
        <v>0</v>
      </c>
      <c r="BI339" s="155">
        <f>IF(N339="nulová",J339,0)</f>
        <v>0</v>
      </c>
      <c r="BJ339" s="17" t="s">
        <v>85</v>
      </c>
      <c r="BK339" s="155">
        <f>I339*H339</f>
        <v>0</v>
      </c>
    </row>
    <row r="340" spans="1:31" s="2" customFormat="1" ht="6.95" customHeight="1">
      <c r="A340" s="32"/>
      <c r="B340" s="47"/>
      <c r="C340" s="48"/>
      <c r="D340" s="48"/>
      <c r="E340" s="48"/>
      <c r="F340" s="48"/>
      <c r="G340" s="48"/>
      <c r="H340" s="48"/>
      <c r="I340" s="48"/>
      <c r="J340" s="48"/>
      <c r="K340" s="48"/>
      <c r="L340" s="33"/>
      <c r="M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</row>
  </sheetData>
  <autoFilter ref="C134:K339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dataValidations count="2">
    <dataValidation type="list" allowBlank="1" showInputMessage="1" showErrorMessage="1" error="Povoleny jsou hodnoty K, M." sqref="D335:D340">
      <formula1>"K, M"</formula1>
    </dataValidation>
    <dataValidation type="list" allowBlank="1" showInputMessage="1" showErrorMessage="1" error="Povoleny jsou hodnoty základní, snížená, zákl. přenesená, sníž. přenesená, nulová." sqref="N335:N340">
      <formula1>"základní, snížená, zákl. přenesená, sníž. přenesená, nulová"</formula1>
    </dataValidation>
  </dataValidation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3288F-E022-4431-94D2-4F4045B9C8E8}">
  <sheetPr>
    <outlinePr summaryBelow="0"/>
  </sheetPr>
  <dimension ref="A1:BH4980"/>
  <sheetViews>
    <sheetView view="pageBreakPreview" zoomScaleSheetLayoutView="100" workbookViewId="0" topLeftCell="A1">
      <pane ySplit="7" topLeftCell="A8" activePane="bottomLeft" state="frozen"/>
      <selection pane="topLeft" activeCell="B3" sqref="B3"/>
      <selection pane="bottomLeft" activeCell="C8" sqref="C8"/>
    </sheetView>
  </sheetViews>
  <sheetFormatPr defaultColWidth="9.140625" defaultRowHeight="12" outlineLevelRow="1"/>
  <cols>
    <col min="1" max="1" width="5.00390625" style="207" customWidth="1"/>
    <col min="2" max="2" width="13.8515625" style="214" customWidth="1"/>
    <col min="3" max="3" width="40.421875" style="214" customWidth="1"/>
    <col min="4" max="4" width="7.421875" style="207" customWidth="1"/>
    <col min="5" max="5" width="11.140625" style="207" customWidth="1"/>
    <col min="6" max="6" width="11.421875" style="207" customWidth="1"/>
    <col min="7" max="7" width="17.00390625" style="207" customWidth="1"/>
    <col min="8" max="19" width="9.140625" style="207" hidden="1" customWidth="1"/>
    <col min="20" max="20" width="9.28125" style="207" customWidth="1"/>
    <col min="21" max="21" width="13.28125" style="207" bestFit="1" customWidth="1"/>
    <col min="22" max="22" width="11.00390625" style="207" bestFit="1" customWidth="1"/>
    <col min="23" max="28" width="9.28125" style="207" customWidth="1"/>
    <col min="29" max="39" width="9.140625" style="207" hidden="1" customWidth="1"/>
    <col min="40" max="52" width="9.28125" style="207" customWidth="1"/>
    <col min="53" max="53" width="85.7109375" style="207" customWidth="1"/>
    <col min="54" max="256" width="9.28125" style="207" customWidth="1"/>
    <col min="257" max="257" width="5.00390625" style="207" customWidth="1"/>
    <col min="258" max="258" width="16.8515625" style="207" customWidth="1"/>
    <col min="259" max="259" width="44.7109375" style="207" customWidth="1"/>
    <col min="260" max="260" width="5.421875" style="207" customWidth="1"/>
    <col min="261" max="261" width="12.421875" style="207" customWidth="1"/>
    <col min="262" max="262" width="11.421875" style="207" customWidth="1"/>
    <col min="263" max="263" width="14.8515625" style="207" customWidth="1"/>
    <col min="264" max="275" width="9.140625" style="207" hidden="1" customWidth="1"/>
    <col min="276" max="284" width="9.28125" style="207" customWidth="1"/>
    <col min="285" max="295" width="9.140625" style="207" hidden="1" customWidth="1"/>
    <col min="296" max="308" width="9.28125" style="207" customWidth="1"/>
    <col min="309" max="309" width="85.7109375" style="207" customWidth="1"/>
    <col min="310" max="512" width="9.28125" style="207" customWidth="1"/>
    <col min="513" max="513" width="5.00390625" style="207" customWidth="1"/>
    <col min="514" max="514" width="16.8515625" style="207" customWidth="1"/>
    <col min="515" max="515" width="44.7109375" style="207" customWidth="1"/>
    <col min="516" max="516" width="5.421875" style="207" customWidth="1"/>
    <col min="517" max="517" width="12.421875" style="207" customWidth="1"/>
    <col min="518" max="518" width="11.421875" style="207" customWidth="1"/>
    <col min="519" max="519" width="14.8515625" style="207" customWidth="1"/>
    <col min="520" max="531" width="9.140625" style="207" hidden="1" customWidth="1"/>
    <col min="532" max="540" width="9.28125" style="207" customWidth="1"/>
    <col min="541" max="551" width="9.140625" style="207" hidden="1" customWidth="1"/>
    <col min="552" max="564" width="9.28125" style="207" customWidth="1"/>
    <col min="565" max="565" width="85.7109375" style="207" customWidth="1"/>
    <col min="566" max="768" width="9.28125" style="207" customWidth="1"/>
    <col min="769" max="769" width="5.00390625" style="207" customWidth="1"/>
    <col min="770" max="770" width="16.8515625" style="207" customWidth="1"/>
    <col min="771" max="771" width="44.7109375" style="207" customWidth="1"/>
    <col min="772" max="772" width="5.421875" style="207" customWidth="1"/>
    <col min="773" max="773" width="12.421875" style="207" customWidth="1"/>
    <col min="774" max="774" width="11.421875" style="207" customWidth="1"/>
    <col min="775" max="775" width="14.8515625" style="207" customWidth="1"/>
    <col min="776" max="787" width="9.140625" style="207" hidden="1" customWidth="1"/>
    <col min="788" max="796" width="9.28125" style="207" customWidth="1"/>
    <col min="797" max="807" width="9.140625" style="207" hidden="1" customWidth="1"/>
    <col min="808" max="820" width="9.28125" style="207" customWidth="1"/>
    <col min="821" max="821" width="85.7109375" style="207" customWidth="1"/>
    <col min="822" max="1024" width="9.28125" style="207" customWidth="1"/>
    <col min="1025" max="1025" width="5.00390625" style="207" customWidth="1"/>
    <col min="1026" max="1026" width="16.8515625" style="207" customWidth="1"/>
    <col min="1027" max="1027" width="44.7109375" style="207" customWidth="1"/>
    <col min="1028" max="1028" width="5.421875" style="207" customWidth="1"/>
    <col min="1029" max="1029" width="12.421875" style="207" customWidth="1"/>
    <col min="1030" max="1030" width="11.421875" style="207" customWidth="1"/>
    <col min="1031" max="1031" width="14.8515625" style="207" customWidth="1"/>
    <col min="1032" max="1043" width="9.140625" style="207" hidden="1" customWidth="1"/>
    <col min="1044" max="1052" width="9.28125" style="207" customWidth="1"/>
    <col min="1053" max="1063" width="9.140625" style="207" hidden="1" customWidth="1"/>
    <col min="1064" max="1076" width="9.28125" style="207" customWidth="1"/>
    <col min="1077" max="1077" width="85.7109375" style="207" customWidth="1"/>
    <col min="1078" max="1280" width="9.28125" style="207" customWidth="1"/>
    <col min="1281" max="1281" width="5.00390625" style="207" customWidth="1"/>
    <col min="1282" max="1282" width="16.8515625" style="207" customWidth="1"/>
    <col min="1283" max="1283" width="44.7109375" style="207" customWidth="1"/>
    <col min="1284" max="1284" width="5.421875" style="207" customWidth="1"/>
    <col min="1285" max="1285" width="12.421875" style="207" customWidth="1"/>
    <col min="1286" max="1286" width="11.421875" style="207" customWidth="1"/>
    <col min="1287" max="1287" width="14.8515625" style="207" customWidth="1"/>
    <col min="1288" max="1299" width="9.140625" style="207" hidden="1" customWidth="1"/>
    <col min="1300" max="1308" width="9.28125" style="207" customWidth="1"/>
    <col min="1309" max="1319" width="9.140625" style="207" hidden="1" customWidth="1"/>
    <col min="1320" max="1332" width="9.28125" style="207" customWidth="1"/>
    <col min="1333" max="1333" width="85.7109375" style="207" customWidth="1"/>
    <col min="1334" max="1536" width="9.28125" style="207" customWidth="1"/>
    <col min="1537" max="1537" width="5.00390625" style="207" customWidth="1"/>
    <col min="1538" max="1538" width="16.8515625" style="207" customWidth="1"/>
    <col min="1539" max="1539" width="44.7109375" style="207" customWidth="1"/>
    <col min="1540" max="1540" width="5.421875" style="207" customWidth="1"/>
    <col min="1541" max="1541" width="12.421875" style="207" customWidth="1"/>
    <col min="1542" max="1542" width="11.421875" style="207" customWidth="1"/>
    <col min="1543" max="1543" width="14.8515625" style="207" customWidth="1"/>
    <col min="1544" max="1555" width="9.140625" style="207" hidden="1" customWidth="1"/>
    <col min="1556" max="1564" width="9.28125" style="207" customWidth="1"/>
    <col min="1565" max="1575" width="9.140625" style="207" hidden="1" customWidth="1"/>
    <col min="1576" max="1588" width="9.28125" style="207" customWidth="1"/>
    <col min="1589" max="1589" width="85.7109375" style="207" customWidth="1"/>
    <col min="1590" max="1792" width="9.28125" style="207" customWidth="1"/>
    <col min="1793" max="1793" width="5.00390625" style="207" customWidth="1"/>
    <col min="1794" max="1794" width="16.8515625" style="207" customWidth="1"/>
    <col min="1795" max="1795" width="44.7109375" style="207" customWidth="1"/>
    <col min="1796" max="1796" width="5.421875" style="207" customWidth="1"/>
    <col min="1797" max="1797" width="12.421875" style="207" customWidth="1"/>
    <col min="1798" max="1798" width="11.421875" style="207" customWidth="1"/>
    <col min="1799" max="1799" width="14.8515625" style="207" customWidth="1"/>
    <col min="1800" max="1811" width="9.140625" style="207" hidden="1" customWidth="1"/>
    <col min="1812" max="1820" width="9.28125" style="207" customWidth="1"/>
    <col min="1821" max="1831" width="9.140625" style="207" hidden="1" customWidth="1"/>
    <col min="1832" max="1844" width="9.28125" style="207" customWidth="1"/>
    <col min="1845" max="1845" width="85.7109375" style="207" customWidth="1"/>
    <col min="1846" max="2048" width="9.28125" style="207" customWidth="1"/>
    <col min="2049" max="2049" width="5.00390625" style="207" customWidth="1"/>
    <col min="2050" max="2050" width="16.8515625" style="207" customWidth="1"/>
    <col min="2051" max="2051" width="44.7109375" style="207" customWidth="1"/>
    <col min="2052" max="2052" width="5.421875" style="207" customWidth="1"/>
    <col min="2053" max="2053" width="12.421875" style="207" customWidth="1"/>
    <col min="2054" max="2054" width="11.421875" style="207" customWidth="1"/>
    <col min="2055" max="2055" width="14.8515625" style="207" customWidth="1"/>
    <col min="2056" max="2067" width="9.140625" style="207" hidden="1" customWidth="1"/>
    <col min="2068" max="2076" width="9.28125" style="207" customWidth="1"/>
    <col min="2077" max="2087" width="9.140625" style="207" hidden="1" customWidth="1"/>
    <col min="2088" max="2100" width="9.28125" style="207" customWidth="1"/>
    <col min="2101" max="2101" width="85.7109375" style="207" customWidth="1"/>
    <col min="2102" max="2304" width="9.28125" style="207" customWidth="1"/>
    <col min="2305" max="2305" width="5.00390625" style="207" customWidth="1"/>
    <col min="2306" max="2306" width="16.8515625" style="207" customWidth="1"/>
    <col min="2307" max="2307" width="44.7109375" style="207" customWidth="1"/>
    <col min="2308" max="2308" width="5.421875" style="207" customWidth="1"/>
    <col min="2309" max="2309" width="12.421875" style="207" customWidth="1"/>
    <col min="2310" max="2310" width="11.421875" style="207" customWidth="1"/>
    <col min="2311" max="2311" width="14.8515625" style="207" customWidth="1"/>
    <col min="2312" max="2323" width="9.140625" style="207" hidden="1" customWidth="1"/>
    <col min="2324" max="2332" width="9.28125" style="207" customWidth="1"/>
    <col min="2333" max="2343" width="9.140625" style="207" hidden="1" customWidth="1"/>
    <col min="2344" max="2356" width="9.28125" style="207" customWidth="1"/>
    <col min="2357" max="2357" width="85.7109375" style="207" customWidth="1"/>
    <col min="2358" max="2560" width="9.28125" style="207" customWidth="1"/>
    <col min="2561" max="2561" width="5.00390625" style="207" customWidth="1"/>
    <col min="2562" max="2562" width="16.8515625" style="207" customWidth="1"/>
    <col min="2563" max="2563" width="44.7109375" style="207" customWidth="1"/>
    <col min="2564" max="2564" width="5.421875" style="207" customWidth="1"/>
    <col min="2565" max="2565" width="12.421875" style="207" customWidth="1"/>
    <col min="2566" max="2566" width="11.421875" style="207" customWidth="1"/>
    <col min="2567" max="2567" width="14.8515625" style="207" customWidth="1"/>
    <col min="2568" max="2579" width="9.140625" style="207" hidden="1" customWidth="1"/>
    <col min="2580" max="2588" width="9.28125" style="207" customWidth="1"/>
    <col min="2589" max="2599" width="9.140625" style="207" hidden="1" customWidth="1"/>
    <col min="2600" max="2612" width="9.28125" style="207" customWidth="1"/>
    <col min="2613" max="2613" width="85.7109375" style="207" customWidth="1"/>
    <col min="2614" max="2816" width="9.28125" style="207" customWidth="1"/>
    <col min="2817" max="2817" width="5.00390625" style="207" customWidth="1"/>
    <col min="2818" max="2818" width="16.8515625" style="207" customWidth="1"/>
    <col min="2819" max="2819" width="44.7109375" style="207" customWidth="1"/>
    <col min="2820" max="2820" width="5.421875" style="207" customWidth="1"/>
    <col min="2821" max="2821" width="12.421875" style="207" customWidth="1"/>
    <col min="2822" max="2822" width="11.421875" style="207" customWidth="1"/>
    <col min="2823" max="2823" width="14.8515625" style="207" customWidth="1"/>
    <col min="2824" max="2835" width="9.140625" style="207" hidden="1" customWidth="1"/>
    <col min="2836" max="2844" width="9.28125" style="207" customWidth="1"/>
    <col min="2845" max="2855" width="9.140625" style="207" hidden="1" customWidth="1"/>
    <col min="2856" max="2868" width="9.28125" style="207" customWidth="1"/>
    <col min="2869" max="2869" width="85.7109375" style="207" customWidth="1"/>
    <col min="2870" max="3072" width="9.28125" style="207" customWidth="1"/>
    <col min="3073" max="3073" width="5.00390625" style="207" customWidth="1"/>
    <col min="3074" max="3074" width="16.8515625" style="207" customWidth="1"/>
    <col min="3075" max="3075" width="44.7109375" style="207" customWidth="1"/>
    <col min="3076" max="3076" width="5.421875" style="207" customWidth="1"/>
    <col min="3077" max="3077" width="12.421875" style="207" customWidth="1"/>
    <col min="3078" max="3078" width="11.421875" style="207" customWidth="1"/>
    <col min="3079" max="3079" width="14.8515625" style="207" customWidth="1"/>
    <col min="3080" max="3091" width="9.140625" style="207" hidden="1" customWidth="1"/>
    <col min="3092" max="3100" width="9.28125" style="207" customWidth="1"/>
    <col min="3101" max="3111" width="9.140625" style="207" hidden="1" customWidth="1"/>
    <col min="3112" max="3124" width="9.28125" style="207" customWidth="1"/>
    <col min="3125" max="3125" width="85.7109375" style="207" customWidth="1"/>
    <col min="3126" max="3328" width="9.28125" style="207" customWidth="1"/>
    <col min="3329" max="3329" width="5.00390625" style="207" customWidth="1"/>
    <col min="3330" max="3330" width="16.8515625" style="207" customWidth="1"/>
    <col min="3331" max="3331" width="44.7109375" style="207" customWidth="1"/>
    <col min="3332" max="3332" width="5.421875" style="207" customWidth="1"/>
    <col min="3333" max="3333" width="12.421875" style="207" customWidth="1"/>
    <col min="3334" max="3334" width="11.421875" style="207" customWidth="1"/>
    <col min="3335" max="3335" width="14.8515625" style="207" customWidth="1"/>
    <col min="3336" max="3347" width="9.140625" style="207" hidden="1" customWidth="1"/>
    <col min="3348" max="3356" width="9.28125" style="207" customWidth="1"/>
    <col min="3357" max="3367" width="9.140625" style="207" hidden="1" customWidth="1"/>
    <col min="3368" max="3380" width="9.28125" style="207" customWidth="1"/>
    <col min="3381" max="3381" width="85.7109375" style="207" customWidth="1"/>
    <col min="3382" max="3584" width="9.28125" style="207" customWidth="1"/>
    <col min="3585" max="3585" width="5.00390625" style="207" customWidth="1"/>
    <col min="3586" max="3586" width="16.8515625" style="207" customWidth="1"/>
    <col min="3587" max="3587" width="44.7109375" style="207" customWidth="1"/>
    <col min="3588" max="3588" width="5.421875" style="207" customWidth="1"/>
    <col min="3589" max="3589" width="12.421875" style="207" customWidth="1"/>
    <col min="3590" max="3590" width="11.421875" style="207" customWidth="1"/>
    <col min="3591" max="3591" width="14.8515625" style="207" customWidth="1"/>
    <col min="3592" max="3603" width="9.140625" style="207" hidden="1" customWidth="1"/>
    <col min="3604" max="3612" width="9.28125" style="207" customWidth="1"/>
    <col min="3613" max="3623" width="9.140625" style="207" hidden="1" customWidth="1"/>
    <col min="3624" max="3636" width="9.28125" style="207" customWidth="1"/>
    <col min="3637" max="3637" width="85.7109375" style="207" customWidth="1"/>
    <col min="3638" max="3840" width="9.28125" style="207" customWidth="1"/>
    <col min="3841" max="3841" width="5.00390625" style="207" customWidth="1"/>
    <col min="3842" max="3842" width="16.8515625" style="207" customWidth="1"/>
    <col min="3843" max="3843" width="44.7109375" style="207" customWidth="1"/>
    <col min="3844" max="3844" width="5.421875" style="207" customWidth="1"/>
    <col min="3845" max="3845" width="12.421875" style="207" customWidth="1"/>
    <col min="3846" max="3846" width="11.421875" style="207" customWidth="1"/>
    <col min="3847" max="3847" width="14.8515625" style="207" customWidth="1"/>
    <col min="3848" max="3859" width="9.140625" style="207" hidden="1" customWidth="1"/>
    <col min="3860" max="3868" width="9.28125" style="207" customWidth="1"/>
    <col min="3869" max="3879" width="9.140625" style="207" hidden="1" customWidth="1"/>
    <col min="3880" max="3892" width="9.28125" style="207" customWidth="1"/>
    <col min="3893" max="3893" width="85.7109375" style="207" customWidth="1"/>
    <col min="3894" max="4096" width="9.28125" style="207" customWidth="1"/>
    <col min="4097" max="4097" width="5.00390625" style="207" customWidth="1"/>
    <col min="4098" max="4098" width="16.8515625" style="207" customWidth="1"/>
    <col min="4099" max="4099" width="44.7109375" style="207" customWidth="1"/>
    <col min="4100" max="4100" width="5.421875" style="207" customWidth="1"/>
    <col min="4101" max="4101" width="12.421875" style="207" customWidth="1"/>
    <col min="4102" max="4102" width="11.421875" style="207" customWidth="1"/>
    <col min="4103" max="4103" width="14.8515625" style="207" customWidth="1"/>
    <col min="4104" max="4115" width="9.140625" style="207" hidden="1" customWidth="1"/>
    <col min="4116" max="4124" width="9.28125" style="207" customWidth="1"/>
    <col min="4125" max="4135" width="9.140625" style="207" hidden="1" customWidth="1"/>
    <col min="4136" max="4148" width="9.28125" style="207" customWidth="1"/>
    <col min="4149" max="4149" width="85.7109375" style="207" customWidth="1"/>
    <col min="4150" max="4352" width="9.28125" style="207" customWidth="1"/>
    <col min="4353" max="4353" width="5.00390625" style="207" customWidth="1"/>
    <col min="4354" max="4354" width="16.8515625" style="207" customWidth="1"/>
    <col min="4355" max="4355" width="44.7109375" style="207" customWidth="1"/>
    <col min="4356" max="4356" width="5.421875" style="207" customWidth="1"/>
    <col min="4357" max="4357" width="12.421875" style="207" customWidth="1"/>
    <col min="4358" max="4358" width="11.421875" style="207" customWidth="1"/>
    <col min="4359" max="4359" width="14.8515625" style="207" customWidth="1"/>
    <col min="4360" max="4371" width="9.140625" style="207" hidden="1" customWidth="1"/>
    <col min="4372" max="4380" width="9.28125" style="207" customWidth="1"/>
    <col min="4381" max="4391" width="9.140625" style="207" hidden="1" customWidth="1"/>
    <col min="4392" max="4404" width="9.28125" style="207" customWidth="1"/>
    <col min="4405" max="4405" width="85.7109375" style="207" customWidth="1"/>
    <col min="4406" max="4608" width="9.28125" style="207" customWidth="1"/>
    <col min="4609" max="4609" width="5.00390625" style="207" customWidth="1"/>
    <col min="4610" max="4610" width="16.8515625" style="207" customWidth="1"/>
    <col min="4611" max="4611" width="44.7109375" style="207" customWidth="1"/>
    <col min="4612" max="4612" width="5.421875" style="207" customWidth="1"/>
    <col min="4613" max="4613" width="12.421875" style="207" customWidth="1"/>
    <col min="4614" max="4614" width="11.421875" style="207" customWidth="1"/>
    <col min="4615" max="4615" width="14.8515625" style="207" customWidth="1"/>
    <col min="4616" max="4627" width="9.140625" style="207" hidden="1" customWidth="1"/>
    <col min="4628" max="4636" width="9.28125" style="207" customWidth="1"/>
    <col min="4637" max="4647" width="9.140625" style="207" hidden="1" customWidth="1"/>
    <col min="4648" max="4660" width="9.28125" style="207" customWidth="1"/>
    <col min="4661" max="4661" width="85.7109375" style="207" customWidth="1"/>
    <col min="4662" max="4864" width="9.28125" style="207" customWidth="1"/>
    <col min="4865" max="4865" width="5.00390625" style="207" customWidth="1"/>
    <col min="4866" max="4866" width="16.8515625" style="207" customWidth="1"/>
    <col min="4867" max="4867" width="44.7109375" style="207" customWidth="1"/>
    <col min="4868" max="4868" width="5.421875" style="207" customWidth="1"/>
    <col min="4869" max="4869" width="12.421875" style="207" customWidth="1"/>
    <col min="4870" max="4870" width="11.421875" style="207" customWidth="1"/>
    <col min="4871" max="4871" width="14.8515625" style="207" customWidth="1"/>
    <col min="4872" max="4883" width="9.140625" style="207" hidden="1" customWidth="1"/>
    <col min="4884" max="4892" width="9.28125" style="207" customWidth="1"/>
    <col min="4893" max="4903" width="9.140625" style="207" hidden="1" customWidth="1"/>
    <col min="4904" max="4916" width="9.28125" style="207" customWidth="1"/>
    <col min="4917" max="4917" width="85.7109375" style="207" customWidth="1"/>
    <col min="4918" max="5120" width="9.28125" style="207" customWidth="1"/>
    <col min="5121" max="5121" width="5.00390625" style="207" customWidth="1"/>
    <col min="5122" max="5122" width="16.8515625" style="207" customWidth="1"/>
    <col min="5123" max="5123" width="44.7109375" style="207" customWidth="1"/>
    <col min="5124" max="5124" width="5.421875" style="207" customWidth="1"/>
    <col min="5125" max="5125" width="12.421875" style="207" customWidth="1"/>
    <col min="5126" max="5126" width="11.421875" style="207" customWidth="1"/>
    <col min="5127" max="5127" width="14.8515625" style="207" customWidth="1"/>
    <col min="5128" max="5139" width="9.140625" style="207" hidden="1" customWidth="1"/>
    <col min="5140" max="5148" width="9.28125" style="207" customWidth="1"/>
    <col min="5149" max="5159" width="9.140625" style="207" hidden="1" customWidth="1"/>
    <col min="5160" max="5172" width="9.28125" style="207" customWidth="1"/>
    <col min="5173" max="5173" width="85.7109375" style="207" customWidth="1"/>
    <col min="5174" max="5376" width="9.28125" style="207" customWidth="1"/>
    <col min="5377" max="5377" width="5.00390625" style="207" customWidth="1"/>
    <col min="5378" max="5378" width="16.8515625" style="207" customWidth="1"/>
    <col min="5379" max="5379" width="44.7109375" style="207" customWidth="1"/>
    <col min="5380" max="5380" width="5.421875" style="207" customWidth="1"/>
    <col min="5381" max="5381" width="12.421875" style="207" customWidth="1"/>
    <col min="5382" max="5382" width="11.421875" style="207" customWidth="1"/>
    <col min="5383" max="5383" width="14.8515625" style="207" customWidth="1"/>
    <col min="5384" max="5395" width="9.140625" style="207" hidden="1" customWidth="1"/>
    <col min="5396" max="5404" width="9.28125" style="207" customWidth="1"/>
    <col min="5405" max="5415" width="9.140625" style="207" hidden="1" customWidth="1"/>
    <col min="5416" max="5428" width="9.28125" style="207" customWidth="1"/>
    <col min="5429" max="5429" width="85.7109375" style="207" customWidth="1"/>
    <col min="5430" max="5632" width="9.28125" style="207" customWidth="1"/>
    <col min="5633" max="5633" width="5.00390625" style="207" customWidth="1"/>
    <col min="5634" max="5634" width="16.8515625" style="207" customWidth="1"/>
    <col min="5635" max="5635" width="44.7109375" style="207" customWidth="1"/>
    <col min="5636" max="5636" width="5.421875" style="207" customWidth="1"/>
    <col min="5637" max="5637" width="12.421875" style="207" customWidth="1"/>
    <col min="5638" max="5638" width="11.421875" style="207" customWidth="1"/>
    <col min="5639" max="5639" width="14.8515625" style="207" customWidth="1"/>
    <col min="5640" max="5651" width="9.140625" style="207" hidden="1" customWidth="1"/>
    <col min="5652" max="5660" width="9.28125" style="207" customWidth="1"/>
    <col min="5661" max="5671" width="9.140625" style="207" hidden="1" customWidth="1"/>
    <col min="5672" max="5684" width="9.28125" style="207" customWidth="1"/>
    <col min="5685" max="5685" width="85.7109375" style="207" customWidth="1"/>
    <col min="5686" max="5888" width="9.28125" style="207" customWidth="1"/>
    <col min="5889" max="5889" width="5.00390625" style="207" customWidth="1"/>
    <col min="5890" max="5890" width="16.8515625" style="207" customWidth="1"/>
    <col min="5891" max="5891" width="44.7109375" style="207" customWidth="1"/>
    <col min="5892" max="5892" width="5.421875" style="207" customWidth="1"/>
    <col min="5893" max="5893" width="12.421875" style="207" customWidth="1"/>
    <col min="5894" max="5894" width="11.421875" style="207" customWidth="1"/>
    <col min="5895" max="5895" width="14.8515625" style="207" customWidth="1"/>
    <col min="5896" max="5907" width="9.140625" style="207" hidden="1" customWidth="1"/>
    <col min="5908" max="5916" width="9.28125" style="207" customWidth="1"/>
    <col min="5917" max="5927" width="9.140625" style="207" hidden="1" customWidth="1"/>
    <col min="5928" max="5940" width="9.28125" style="207" customWidth="1"/>
    <col min="5941" max="5941" width="85.7109375" style="207" customWidth="1"/>
    <col min="5942" max="6144" width="9.28125" style="207" customWidth="1"/>
    <col min="6145" max="6145" width="5.00390625" style="207" customWidth="1"/>
    <col min="6146" max="6146" width="16.8515625" style="207" customWidth="1"/>
    <col min="6147" max="6147" width="44.7109375" style="207" customWidth="1"/>
    <col min="6148" max="6148" width="5.421875" style="207" customWidth="1"/>
    <col min="6149" max="6149" width="12.421875" style="207" customWidth="1"/>
    <col min="6150" max="6150" width="11.421875" style="207" customWidth="1"/>
    <col min="6151" max="6151" width="14.8515625" style="207" customWidth="1"/>
    <col min="6152" max="6163" width="9.140625" style="207" hidden="1" customWidth="1"/>
    <col min="6164" max="6172" width="9.28125" style="207" customWidth="1"/>
    <col min="6173" max="6183" width="9.140625" style="207" hidden="1" customWidth="1"/>
    <col min="6184" max="6196" width="9.28125" style="207" customWidth="1"/>
    <col min="6197" max="6197" width="85.7109375" style="207" customWidth="1"/>
    <col min="6198" max="6400" width="9.28125" style="207" customWidth="1"/>
    <col min="6401" max="6401" width="5.00390625" style="207" customWidth="1"/>
    <col min="6402" max="6402" width="16.8515625" style="207" customWidth="1"/>
    <col min="6403" max="6403" width="44.7109375" style="207" customWidth="1"/>
    <col min="6404" max="6404" width="5.421875" style="207" customWidth="1"/>
    <col min="6405" max="6405" width="12.421875" style="207" customWidth="1"/>
    <col min="6406" max="6406" width="11.421875" style="207" customWidth="1"/>
    <col min="6407" max="6407" width="14.8515625" style="207" customWidth="1"/>
    <col min="6408" max="6419" width="9.140625" style="207" hidden="1" customWidth="1"/>
    <col min="6420" max="6428" width="9.28125" style="207" customWidth="1"/>
    <col min="6429" max="6439" width="9.140625" style="207" hidden="1" customWidth="1"/>
    <col min="6440" max="6452" width="9.28125" style="207" customWidth="1"/>
    <col min="6453" max="6453" width="85.7109375" style="207" customWidth="1"/>
    <col min="6454" max="6656" width="9.28125" style="207" customWidth="1"/>
    <col min="6657" max="6657" width="5.00390625" style="207" customWidth="1"/>
    <col min="6658" max="6658" width="16.8515625" style="207" customWidth="1"/>
    <col min="6659" max="6659" width="44.7109375" style="207" customWidth="1"/>
    <col min="6660" max="6660" width="5.421875" style="207" customWidth="1"/>
    <col min="6661" max="6661" width="12.421875" style="207" customWidth="1"/>
    <col min="6662" max="6662" width="11.421875" style="207" customWidth="1"/>
    <col min="6663" max="6663" width="14.8515625" style="207" customWidth="1"/>
    <col min="6664" max="6675" width="9.140625" style="207" hidden="1" customWidth="1"/>
    <col min="6676" max="6684" width="9.28125" style="207" customWidth="1"/>
    <col min="6685" max="6695" width="9.140625" style="207" hidden="1" customWidth="1"/>
    <col min="6696" max="6708" width="9.28125" style="207" customWidth="1"/>
    <col min="6709" max="6709" width="85.7109375" style="207" customWidth="1"/>
    <col min="6710" max="6912" width="9.28125" style="207" customWidth="1"/>
    <col min="6913" max="6913" width="5.00390625" style="207" customWidth="1"/>
    <col min="6914" max="6914" width="16.8515625" style="207" customWidth="1"/>
    <col min="6915" max="6915" width="44.7109375" style="207" customWidth="1"/>
    <col min="6916" max="6916" width="5.421875" style="207" customWidth="1"/>
    <col min="6917" max="6917" width="12.421875" style="207" customWidth="1"/>
    <col min="6918" max="6918" width="11.421875" style="207" customWidth="1"/>
    <col min="6919" max="6919" width="14.8515625" style="207" customWidth="1"/>
    <col min="6920" max="6931" width="9.140625" style="207" hidden="1" customWidth="1"/>
    <col min="6932" max="6940" width="9.28125" style="207" customWidth="1"/>
    <col min="6941" max="6951" width="9.140625" style="207" hidden="1" customWidth="1"/>
    <col min="6952" max="6964" width="9.28125" style="207" customWidth="1"/>
    <col min="6965" max="6965" width="85.7109375" style="207" customWidth="1"/>
    <col min="6966" max="7168" width="9.28125" style="207" customWidth="1"/>
    <col min="7169" max="7169" width="5.00390625" style="207" customWidth="1"/>
    <col min="7170" max="7170" width="16.8515625" style="207" customWidth="1"/>
    <col min="7171" max="7171" width="44.7109375" style="207" customWidth="1"/>
    <col min="7172" max="7172" width="5.421875" style="207" customWidth="1"/>
    <col min="7173" max="7173" width="12.421875" style="207" customWidth="1"/>
    <col min="7174" max="7174" width="11.421875" style="207" customWidth="1"/>
    <col min="7175" max="7175" width="14.8515625" style="207" customWidth="1"/>
    <col min="7176" max="7187" width="9.140625" style="207" hidden="1" customWidth="1"/>
    <col min="7188" max="7196" width="9.28125" style="207" customWidth="1"/>
    <col min="7197" max="7207" width="9.140625" style="207" hidden="1" customWidth="1"/>
    <col min="7208" max="7220" width="9.28125" style="207" customWidth="1"/>
    <col min="7221" max="7221" width="85.7109375" style="207" customWidth="1"/>
    <col min="7222" max="7424" width="9.28125" style="207" customWidth="1"/>
    <col min="7425" max="7425" width="5.00390625" style="207" customWidth="1"/>
    <col min="7426" max="7426" width="16.8515625" style="207" customWidth="1"/>
    <col min="7427" max="7427" width="44.7109375" style="207" customWidth="1"/>
    <col min="7428" max="7428" width="5.421875" style="207" customWidth="1"/>
    <col min="7429" max="7429" width="12.421875" style="207" customWidth="1"/>
    <col min="7430" max="7430" width="11.421875" style="207" customWidth="1"/>
    <col min="7431" max="7431" width="14.8515625" style="207" customWidth="1"/>
    <col min="7432" max="7443" width="9.140625" style="207" hidden="1" customWidth="1"/>
    <col min="7444" max="7452" width="9.28125" style="207" customWidth="1"/>
    <col min="7453" max="7463" width="9.140625" style="207" hidden="1" customWidth="1"/>
    <col min="7464" max="7476" width="9.28125" style="207" customWidth="1"/>
    <col min="7477" max="7477" width="85.7109375" style="207" customWidth="1"/>
    <col min="7478" max="7680" width="9.28125" style="207" customWidth="1"/>
    <col min="7681" max="7681" width="5.00390625" style="207" customWidth="1"/>
    <col min="7682" max="7682" width="16.8515625" style="207" customWidth="1"/>
    <col min="7683" max="7683" width="44.7109375" style="207" customWidth="1"/>
    <col min="7684" max="7684" width="5.421875" style="207" customWidth="1"/>
    <col min="7685" max="7685" width="12.421875" style="207" customWidth="1"/>
    <col min="7686" max="7686" width="11.421875" style="207" customWidth="1"/>
    <col min="7687" max="7687" width="14.8515625" style="207" customWidth="1"/>
    <col min="7688" max="7699" width="9.140625" style="207" hidden="1" customWidth="1"/>
    <col min="7700" max="7708" width="9.28125" style="207" customWidth="1"/>
    <col min="7709" max="7719" width="9.140625" style="207" hidden="1" customWidth="1"/>
    <col min="7720" max="7732" width="9.28125" style="207" customWidth="1"/>
    <col min="7733" max="7733" width="85.7109375" style="207" customWidth="1"/>
    <col min="7734" max="7936" width="9.28125" style="207" customWidth="1"/>
    <col min="7937" max="7937" width="5.00390625" style="207" customWidth="1"/>
    <col min="7938" max="7938" width="16.8515625" style="207" customWidth="1"/>
    <col min="7939" max="7939" width="44.7109375" style="207" customWidth="1"/>
    <col min="7940" max="7940" width="5.421875" style="207" customWidth="1"/>
    <col min="7941" max="7941" width="12.421875" style="207" customWidth="1"/>
    <col min="7942" max="7942" width="11.421875" style="207" customWidth="1"/>
    <col min="7943" max="7943" width="14.8515625" style="207" customWidth="1"/>
    <col min="7944" max="7955" width="9.140625" style="207" hidden="1" customWidth="1"/>
    <col min="7956" max="7964" width="9.28125" style="207" customWidth="1"/>
    <col min="7965" max="7975" width="9.140625" style="207" hidden="1" customWidth="1"/>
    <col min="7976" max="7988" width="9.28125" style="207" customWidth="1"/>
    <col min="7989" max="7989" width="85.7109375" style="207" customWidth="1"/>
    <col min="7990" max="8192" width="9.28125" style="207" customWidth="1"/>
    <col min="8193" max="8193" width="5.00390625" style="207" customWidth="1"/>
    <col min="8194" max="8194" width="16.8515625" style="207" customWidth="1"/>
    <col min="8195" max="8195" width="44.7109375" style="207" customWidth="1"/>
    <col min="8196" max="8196" width="5.421875" style="207" customWidth="1"/>
    <col min="8197" max="8197" width="12.421875" style="207" customWidth="1"/>
    <col min="8198" max="8198" width="11.421875" style="207" customWidth="1"/>
    <col min="8199" max="8199" width="14.8515625" style="207" customWidth="1"/>
    <col min="8200" max="8211" width="9.140625" style="207" hidden="1" customWidth="1"/>
    <col min="8212" max="8220" width="9.28125" style="207" customWidth="1"/>
    <col min="8221" max="8231" width="9.140625" style="207" hidden="1" customWidth="1"/>
    <col min="8232" max="8244" width="9.28125" style="207" customWidth="1"/>
    <col min="8245" max="8245" width="85.7109375" style="207" customWidth="1"/>
    <col min="8246" max="8448" width="9.28125" style="207" customWidth="1"/>
    <col min="8449" max="8449" width="5.00390625" style="207" customWidth="1"/>
    <col min="8450" max="8450" width="16.8515625" style="207" customWidth="1"/>
    <col min="8451" max="8451" width="44.7109375" style="207" customWidth="1"/>
    <col min="8452" max="8452" width="5.421875" style="207" customWidth="1"/>
    <col min="8453" max="8453" width="12.421875" style="207" customWidth="1"/>
    <col min="8454" max="8454" width="11.421875" style="207" customWidth="1"/>
    <col min="8455" max="8455" width="14.8515625" style="207" customWidth="1"/>
    <col min="8456" max="8467" width="9.140625" style="207" hidden="1" customWidth="1"/>
    <col min="8468" max="8476" width="9.28125" style="207" customWidth="1"/>
    <col min="8477" max="8487" width="9.140625" style="207" hidden="1" customWidth="1"/>
    <col min="8488" max="8500" width="9.28125" style="207" customWidth="1"/>
    <col min="8501" max="8501" width="85.7109375" style="207" customWidth="1"/>
    <col min="8502" max="8704" width="9.28125" style="207" customWidth="1"/>
    <col min="8705" max="8705" width="5.00390625" style="207" customWidth="1"/>
    <col min="8706" max="8706" width="16.8515625" style="207" customWidth="1"/>
    <col min="8707" max="8707" width="44.7109375" style="207" customWidth="1"/>
    <col min="8708" max="8708" width="5.421875" style="207" customWidth="1"/>
    <col min="8709" max="8709" width="12.421875" style="207" customWidth="1"/>
    <col min="8710" max="8710" width="11.421875" style="207" customWidth="1"/>
    <col min="8711" max="8711" width="14.8515625" style="207" customWidth="1"/>
    <col min="8712" max="8723" width="9.140625" style="207" hidden="1" customWidth="1"/>
    <col min="8724" max="8732" width="9.28125" style="207" customWidth="1"/>
    <col min="8733" max="8743" width="9.140625" style="207" hidden="1" customWidth="1"/>
    <col min="8744" max="8756" width="9.28125" style="207" customWidth="1"/>
    <col min="8757" max="8757" width="85.7109375" style="207" customWidth="1"/>
    <col min="8758" max="8960" width="9.28125" style="207" customWidth="1"/>
    <col min="8961" max="8961" width="5.00390625" style="207" customWidth="1"/>
    <col min="8962" max="8962" width="16.8515625" style="207" customWidth="1"/>
    <col min="8963" max="8963" width="44.7109375" style="207" customWidth="1"/>
    <col min="8964" max="8964" width="5.421875" style="207" customWidth="1"/>
    <col min="8965" max="8965" width="12.421875" style="207" customWidth="1"/>
    <col min="8966" max="8966" width="11.421875" style="207" customWidth="1"/>
    <col min="8967" max="8967" width="14.8515625" style="207" customWidth="1"/>
    <col min="8968" max="8979" width="9.140625" style="207" hidden="1" customWidth="1"/>
    <col min="8980" max="8988" width="9.28125" style="207" customWidth="1"/>
    <col min="8989" max="8999" width="9.140625" style="207" hidden="1" customWidth="1"/>
    <col min="9000" max="9012" width="9.28125" style="207" customWidth="1"/>
    <col min="9013" max="9013" width="85.7109375" style="207" customWidth="1"/>
    <col min="9014" max="9216" width="9.28125" style="207" customWidth="1"/>
    <col min="9217" max="9217" width="5.00390625" style="207" customWidth="1"/>
    <col min="9218" max="9218" width="16.8515625" style="207" customWidth="1"/>
    <col min="9219" max="9219" width="44.7109375" style="207" customWidth="1"/>
    <col min="9220" max="9220" width="5.421875" style="207" customWidth="1"/>
    <col min="9221" max="9221" width="12.421875" style="207" customWidth="1"/>
    <col min="9222" max="9222" width="11.421875" style="207" customWidth="1"/>
    <col min="9223" max="9223" width="14.8515625" style="207" customWidth="1"/>
    <col min="9224" max="9235" width="9.140625" style="207" hidden="1" customWidth="1"/>
    <col min="9236" max="9244" width="9.28125" style="207" customWidth="1"/>
    <col min="9245" max="9255" width="9.140625" style="207" hidden="1" customWidth="1"/>
    <col min="9256" max="9268" width="9.28125" style="207" customWidth="1"/>
    <col min="9269" max="9269" width="85.7109375" style="207" customWidth="1"/>
    <col min="9270" max="9472" width="9.28125" style="207" customWidth="1"/>
    <col min="9473" max="9473" width="5.00390625" style="207" customWidth="1"/>
    <col min="9474" max="9474" width="16.8515625" style="207" customWidth="1"/>
    <col min="9475" max="9475" width="44.7109375" style="207" customWidth="1"/>
    <col min="9476" max="9476" width="5.421875" style="207" customWidth="1"/>
    <col min="9477" max="9477" width="12.421875" style="207" customWidth="1"/>
    <col min="9478" max="9478" width="11.421875" style="207" customWidth="1"/>
    <col min="9479" max="9479" width="14.8515625" style="207" customWidth="1"/>
    <col min="9480" max="9491" width="9.140625" style="207" hidden="1" customWidth="1"/>
    <col min="9492" max="9500" width="9.28125" style="207" customWidth="1"/>
    <col min="9501" max="9511" width="9.140625" style="207" hidden="1" customWidth="1"/>
    <col min="9512" max="9524" width="9.28125" style="207" customWidth="1"/>
    <col min="9525" max="9525" width="85.7109375" style="207" customWidth="1"/>
    <col min="9526" max="9728" width="9.28125" style="207" customWidth="1"/>
    <col min="9729" max="9729" width="5.00390625" style="207" customWidth="1"/>
    <col min="9730" max="9730" width="16.8515625" style="207" customWidth="1"/>
    <col min="9731" max="9731" width="44.7109375" style="207" customWidth="1"/>
    <col min="9732" max="9732" width="5.421875" style="207" customWidth="1"/>
    <col min="9733" max="9733" width="12.421875" style="207" customWidth="1"/>
    <col min="9734" max="9734" width="11.421875" style="207" customWidth="1"/>
    <col min="9735" max="9735" width="14.8515625" style="207" customWidth="1"/>
    <col min="9736" max="9747" width="9.140625" style="207" hidden="1" customWidth="1"/>
    <col min="9748" max="9756" width="9.28125" style="207" customWidth="1"/>
    <col min="9757" max="9767" width="9.140625" style="207" hidden="1" customWidth="1"/>
    <col min="9768" max="9780" width="9.28125" style="207" customWidth="1"/>
    <col min="9781" max="9781" width="85.7109375" style="207" customWidth="1"/>
    <col min="9782" max="9984" width="9.28125" style="207" customWidth="1"/>
    <col min="9985" max="9985" width="5.00390625" style="207" customWidth="1"/>
    <col min="9986" max="9986" width="16.8515625" style="207" customWidth="1"/>
    <col min="9987" max="9987" width="44.7109375" style="207" customWidth="1"/>
    <col min="9988" max="9988" width="5.421875" style="207" customWidth="1"/>
    <col min="9989" max="9989" width="12.421875" style="207" customWidth="1"/>
    <col min="9990" max="9990" width="11.421875" style="207" customWidth="1"/>
    <col min="9991" max="9991" width="14.8515625" style="207" customWidth="1"/>
    <col min="9992" max="10003" width="9.140625" style="207" hidden="1" customWidth="1"/>
    <col min="10004" max="10012" width="9.28125" style="207" customWidth="1"/>
    <col min="10013" max="10023" width="9.140625" style="207" hidden="1" customWidth="1"/>
    <col min="10024" max="10036" width="9.28125" style="207" customWidth="1"/>
    <col min="10037" max="10037" width="85.7109375" style="207" customWidth="1"/>
    <col min="10038" max="10240" width="9.28125" style="207" customWidth="1"/>
    <col min="10241" max="10241" width="5.00390625" style="207" customWidth="1"/>
    <col min="10242" max="10242" width="16.8515625" style="207" customWidth="1"/>
    <col min="10243" max="10243" width="44.7109375" style="207" customWidth="1"/>
    <col min="10244" max="10244" width="5.421875" style="207" customWidth="1"/>
    <col min="10245" max="10245" width="12.421875" style="207" customWidth="1"/>
    <col min="10246" max="10246" width="11.421875" style="207" customWidth="1"/>
    <col min="10247" max="10247" width="14.8515625" style="207" customWidth="1"/>
    <col min="10248" max="10259" width="9.140625" style="207" hidden="1" customWidth="1"/>
    <col min="10260" max="10268" width="9.28125" style="207" customWidth="1"/>
    <col min="10269" max="10279" width="9.140625" style="207" hidden="1" customWidth="1"/>
    <col min="10280" max="10292" width="9.28125" style="207" customWidth="1"/>
    <col min="10293" max="10293" width="85.7109375" style="207" customWidth="1"/>
    <col min="10294" max="10496" width="9.28125" style="207" customWidth="1"/>
    <col min="10497" max="10497" width="5.00390625" style="207" customWidth="1"/>
    <col min="10498" max="10498" width="16.8515625" style="207" customWidth="1"/>
    <col min="10499" max="10499" width="44.7109375" style="207" customWidth="1"/>
    <col min="10500" max="10500" width="5.421875" style="207" customWidth="1"/>
    <col min="10501" max="10501" width="12.421875" style="207" customWidth="1"/>
    <col min="10502" max="10502" width="11.421875" style="207" customWidth="1"/>
    <col min="10503" max="10503" width="14.8515625" style="207" customWidth="1"/>
    <col min="10504" max="10515" width="9.140625" style="207" hidden="1" customWidth="1"/>
    <col min="10516" max="10524" width="9.28125" style="207" customWidth="1"/>
    <col min="10525" max="10535" width="9.140625" style="207" hidden="1" customWidth="1"/>
    <col min="10536" max="10548" width="9.28125" style="207" customWidth="1"/>
    <col min="10549" max="10549" width="85.7109375" style="207" customWidth="1"/>
    <col min="10550" max="10752" width="9.28125" style="207" customWidth="1"/>
    <col min="10753" max="10753" width="5.00390625" style="207" customWidth="1"/>
    <col min="10754" max="10754" width="16.8515625" style="207" customWidth="1"/>
    <col min="10755" max="10755" width="44.7109375" style="207" customWidth="1"/>
    <col min="10756" max="10756" width="5.421875" style="207" customWidth="1"/>
    <col min="10757" max="10757" width="12.421875" style="207" customWidth="1"/>
    <col min="10758" max="10758" width="11.421875" style="207" customWidth="1"/>
    <col min="10759" max="10759" width="14.8515625" style="207" customWidth="1"/>
    <col min="10760" max="10771" width="9.140625" style="207" hidden="1" customWidth="1"/>
    <col min="10772" max="10780" width="9.28125" style="207" customWidth="1"/>
    <col min="10781" max="10791" width="9.140625" style="207" hidden="1" customWidth="1"/>
    <col min="10792" max="10804" width="9.28125" style="207" customWidth="1"/>
    <col min="10805" max="10805" width="85.7109375" style="207" customWidth="1"/>
    <col min="10806" max="11008" width="9.28125" style="207" customWidth="1"/>
    <col min="11009" max="11009" width="5.00390625" style="207" customWidth="1"/>
    <col min="11010" max="11010" width="16.8515625" style="207" customWidth="1"/>
    <col min="11011" max="11011" width="44.7109375" style="207" customWidth="1"/>
    <col min="11012" max="11012" width="5.421875" style="207" customWidth="1"/>
    <col min="11013" max="11013" width="12.421875" style="207" customWidth="1"/>
    <col min="11014" max="11014" width="11.421875" style="207" customWidth="1"/>
    <col min="11015" max="11015" width="14.8515625" style="207" customWidth="1"/>
    <col min="11016" max="11027" width="9.140625" style="207" hidden="1" customWidth="1"/>
    <col min="11028" max="11036" width="9.28125" style="207" customWidth="1"/>
    <col min="11037" max="11047" width="9.140625" style="207" hidden="1" customWidth="1"/>
    <col min="11048" max="11060" width="9.28125" style="207" customWidth="1"/>
    <col min="11061" max="11061" width="85.7109375" style="207" customWidth="1"/>
    <col min="11062" max="11264" width="9.28125" style="207" customWidth="1"/>
    <col min="11265" max="11265" width="5.00390625" style="207" customWidth="1"/>
    <col min="11266" max="11266" width="16.8515625" style="207" customWidth="1"/>
    <col min="11267" max="11267" width="44.7109375" style="207" customWidth="1"/>
    <col min="11268" max="11268" width="5.421875" style="207" customWidth="1"/>
    <col min="11269" max="11269" width="12.421875" style="207" customWidth="1"/>
    <col min="11270" max="11270" width="11.421875" style="207" customWidth="1"/>
    <col min="11271" max="11271" width="14.8515625" style="207" customWidth="1"/>
    <col min="11272" max="11283" width="9.140625" style="207" hidden="1" customWidth="1"/>
    <col min="11284" max="11292" width="9.28125" style="207" customWidth="1"/>
    <col min="11293" max="11303" width="9.140625" style="207" hidden="1" customWidth="1"/>
    <col min="11304" max="11316" width="9.28125" style="207" customWidth="1"/>
    <col min="11317" max="11317" width="85.7109375" style="207" customWidth="1"/>
    <col min="11318" max="11520" width="9.28125" style="207" customWidth="1"/>
    <col min="11521" max="11521" width="5.00390625" style="207" customWidth="1"/>
    <col min="11522" max="11522" width="16.8515625" style="207" customWidth="1"/>
    <col min="11523" max="11523" width="44.7109375" style="207" customWidth="1"/>
    <col min="11524" max="11524" width="5.421875" style="207" customWidth="1"/>
    <col min="11525" max="11525" width="12.421875" style="207" customWidth="1"/>
    <col min="11526" max="11526" width="11.421875" style="207" customWidth="1"/>
    <col min="11527" max="11527" width="14.8515625" style="207" customWidth="1"/>
    <col min="11528" max="11539" width="9.140625" style="207" hidden="1" customWidth="1"/>
    <col min="11540" max="11548" width="9.28125" style="207" customWidth="1"/>
    <col min="11549" max="11559" width="9.140625" style="207" hidden="1" customWidth="1"/>
    <col min="11560" max="11572" width="9.28125" style="207" customWidth="1"/>
    <col min="11573" max="11573" width="85.7109375" style="207" customWidth="1"/>
    <col min="11574" max="11776" width="9.28125" style="207" customWidth="1"/>
    <col min="11777" max="11777" width="5.00390625" style="207" customWidth="1"/>
    <col min="11778" max="11778" width="16.8515625" style="207" customWidth="1"/>
    <col min="11779" max="11779" width="44.7109375" style="207" customWidth="1"/>
    <col min="11780" max="11780" width="5.421875" style="207" customWidth="1"/>
    <col min="11781" max="11781" width="12.421875" style="207" customWidth="1"/>
    <col min="11782" max="11782" width="11.421875" style="207" customWidth="1"/>
    <col min="11783" max="11783" width="14.8515625" style="207" customWidth="1"/>
    <col min="11784" max="11795" width="9.140625" style="207" hidden="1" customWidth="1"/>
    <col min="11796" max="11804" width="9.28125" style="207" customWidth="1"/>
    <col min="11805" max="11815" width="9.140625" style="207" hidden="1" customWidth="1"/>
    <col min="11816" max="11828" width="9.28125" style="207" customWidth="1"/>
    <col min="11829" max="11829" width="85.7109375" style="207" customWidth="1"/>
    <col min="11830" max="12032" width="9.28125" style="207" customWidth="1"/>
    <col min="12033" max="12033" width="5.00390625" style="207" customWidth="1"/>
    <col min="12034" max="12034" width="16.8515625" style="207" customWidth="1"/>
    <col min="12035" max="12035" width="44.7109375" style="207" customWidth="1"/>
    <col min="12036" max="12036" width="5.421875" style="207" customWidth="1"/>
    <col min="12037" max="12037" width="12.421875" style="207" customWidth="1"/>
    <col min="12038" max="12038" width="11.421875" style="207" customWidth="1"/>
    <col min="12039" max="12039" width="14.8515625" style="207" customWidth="1"/>
    <col min="12040" max="12051" width="9.140625" style="207" hidden="1" customWidth="1"/>
    <col min="12052" max="12060" width="9.28125" style="207" customWidth="1"/>
    <col min="12061" max="12071" width="9.140625" style="207" hidden="1" customWidth="1"/>
    <col min="12072" max="12084" width="9.28125" style="207" customWidth="1"/>
    <col min="12085" max="12085" width="85.7109375" style="207" customWidth="1"/>
    <col min="12086" max="12288" width="9.28125" style="207" customWidth="1"/>
    <col min="12289" max="12289" width="5.00390625" style="207" customWidth="1"/>
    <col min="12290" max="12290" width="16.8515625" style="207" customWidth="1"/>
    <col min="12291" max="12291" width="44.7109375" style="207" customWidth="1"/>
    <col min="12292" max="12292" width="5.421875" style="207" customWidth="1"/>
    <col min="12293" max="12293" width="12.421875" style="207" customWidth="1"/>
    <col min="12294" max="12294" width="11.421875" style="207" customWidth="1"/>
    <col min="12295" max="12295" width="14.8515625" style="207" customWidth="1"/>
    <col min="12296" max="12307" width="9.140625" style="207" hidden="1" customWidth="1"/>
    <col min="12308" max="12316" width="9.28125" style="207" customWidth="1"/>
    <col min="12317" max="12327" width="9.140625" style="207" hidden="1" customWidth="1"/>
    <col min="12328" max="12340" width="9.28125" style="207" customWidth="1"/>
    <col min="12341" max="12341" width="85.7109375" style="207" customWidth="1"/>
    <col min="12342" max="12544" width="9.28125" style="207" customWidth="1"/>
    <col min="12545" max="12545" width="5.00390625" style="207" customWidth="1"/>
    <col min="12546" max="12546" width="16.8515625" style="207" customWidth="1"/>
    <col min="12547" max="12547" width="44.7109375" style="207" customWidth="1"/>
    <col min="12548" max="12548" width="5.421875" style="207" customWidth="1"/>
    <col min="12549" max="12549" width="12.421875" style="207" customWidth="1"/>
    <col min="12550" max="12550" width="11.421875" style="207" customWidth="1"/>
    <col min="12551" max="12551" width="14.8515625" style="207" customWidth="1"/>
    <col min="12552" max="12563" width="9.140625" style="207" hidden="1" customWidth="1"/>
    <col min="12564" max="12572" width="9.28125" style="207" customWidth="1"/>
    <col min="12573" max="12583" width="9.140625" style="207" hidden="1" customWidth="1"/>
    <col min="12584" max="12596" width="9.28125" style="207" customWidth="1"/>
    <col min="12597" max="12597" width="85.7109375" style="207" customWidth="1"/>
    <col min="12598" max="12800" width="9.28125" style="207" customWidth="1"/>
    <col min="12801" max="12801" width="5.00390625" style="207" customWidth="1"/>
    <col min="12802" max="12802" width="16.8515625" style="207" customWidth="1"/>
    <col min="12803" max="12803" width="44.7109375" style="207" customWidth="1"/>
    <col min="12804" max="12804" width="5.421875" style="207" customWidth="1"/>
    <col min="12805" max="12805" width="12.421875" style="207" customWidth="1"/>
    <col min="12806" max="12806" width="11.421875" style="207" customWidth="1"/>
    <col min="12807" max="12807" width="14.8515625" style="207" customWidth="1"/>
    <col min="12808" max="12819" width="9.140625" style="207" hidden="1" customWidth="1"/>
    <col min="12820" max="12828" width="9.28125" style="207" customWidth="1"/>
    <col min="12829" max="12839" width="9.140625" style="207" hidden="1" customWidth="1"/>
    <col min="12840" max="12852" width="9.28125" style="207" customWidth="1"/>
    <col min="12853" max="12853" width="85.7109375" style="207" customWidth="1"/>
    <col min="12854" max="13056" width="9.28125" style="207" customWidth="1"/>
    <col min="13057" max="13057" width="5.00390625" style="207" customWidth="1"/>
    <col min="13058" max="13058" width="16.8515625" style="207" customWidth="1"/>
    <col min="13059" max="13059" width="44.7109375" style="207" customWidth="1"/>
    <col min="13060" max="13060" width="5.421875" style="207" customWidth="1"/>
    <col min="13061" max="13061" width="12.421875" style="207" customWidth="1"/>
    <col min="13062" max="13062" width="11.421875" style="207" customWidth="1"/>
    <col min="13063" max="13063" width="14.8515625" style="207" customWidth="1"/>
    <col min="13064" max="13075" width="9.140625" style="207" hidden="1" customWidth="1"/>
    <col min="13076" max="13084" width="9.28125" style="207" customWidth="1"/>
    <col min="13085" max="13095" width="9.140625" style="207" hidden="1" customWidth="1"/>
    <col min="13096" max="13108" width="9.28125" style="207" customWidth="1"/>
    <col min="13109" max="13109" width="85.7109375" style="207" customWidth="1"/>
    <col min="13110" max="13312" width="9.28125" style="207" customWidth="1"/>
    <col min="13313" max="13313" width="5.00390625" style="207" customWidth="1"/>
    <col min="13314" max="13314" width="16.8515625" style="207" customWidth="1"/>
    <col min="13315" max="13315" width="44.7109375" style="207" customWidth="1"/>
    <col min="13316" max="13316" width="5.421875" style="207" customWidth="1"/>
    <col min="13317" max="13317" width="12.421875" style="207" customWidth="1"/>
    <col min="13318" max="13318" width="11.421875" style="207" customWidth="1"/>
    <col min="13319" max="13319" width="14.8515625" style="207" customWidth="1"/>
    <col min="13320" max="13331" width="9.140625" style="207" hidden="1" customWidth="1"/>
    <col min="13332" max="13340" width="9.28125" style="207" customWidth="1"/>
    <col min="13341" max="13351" width="9.140625" style="207" hidden="1" customWidth="1"/>
    <col min="13352" max="13364" width="9.28125" style="207" customWidth="1"/>
    <col min="13365" max="13365" width="85.7109375" style="207" customWidth="1"/>
    <col min="13366" max="13568" width="9.28125" style="207" customWidth="1"/>
    <col min="13569" max="13569" width="5.00390625" style="207" customWidth="1"/>
    <col min="13570" max="13570" width="16.8515625" style="207" customWidth="1"/>
    <col min="13571" max="13571" width="44.7109375" style="207" customWidth="1"/>
    <col min="13572" max="13572" width="5.421875" style="207" customWidth="1"/>
    <col min="13573" max="13573" width="12.421875" style="207" customWidth="1"/>
    <col min="13574" max="13574" width="11.421875" style="207" customWidth="1"/>
    <col min="13575" max="13575" width="14.8515625" style="207" customWidth="1"/>
    <col min="13576" max="13587" width="9.140625" style="207" hidden="1" customWidth="1"/>
    <col min="13588" max="13596" width="9.28125" style="207" customWidth="1"/>
    <col min="13597" max="13607" width="9.140625" style="207" hidden="1" customWidth="1"/>
    <col min="13608" max="13620" width="9.28125" style="207" customWidth="1"/>
    <col min="13621" max="13621" width="85.7109375" style="207" customWidth="1"/>
    <col min="13622" max="13824" width="9.28125" style="207" customWidth="1"/>
    <col min="13825" max="13825" width="5.00390625" style="207" customWidth="1"/>
    <col min="13826" max="13826" width="16.8515625" style="207" customWidth="1"/>
    <col min="13827" max="13827" width="44.7109375" style="207" customWidth="1"/>
    <col min="13828" max="13828" width="5.421875" style="207" customWidth="1"/>
    <col min="13829" max="13829" width="12.421875" style="207" customWidth="1"/>
    <col min="13830" max="13830" width="11.421875" style="207" customWidth="1"/>
    <col min="13831" max="13831" width="14.8515625" style="207" customWidth="1"/>
    <col min="13832" max="13843" width="9.140625" style="207" hidden="1" customWidth="1"/>
    <col min="13844" max="13852" width="9.28125" style="207" customWidth="1"/>
    <col min="13853" max="13863" width="9.140625" style="207" hidden="1" customWidth="1"/>
    <col min="13864" max="13876" width="9.28125" style="207" customWidth="1"/>
    <col min="13877" max="13877" width="85.7109375" style="207" customWidth="1"/>
    <col min="13878" max="14080" width="9.28125" style="207" customWidth="1"/>
    <col min="14081" max="14081" width="5.00390625" style="207" customWidth="1"/>
    <col min="14082" max="14082" width="16.8515625" style="207" customWidth="1"/>
    <col min="14083" max="14083" width="44.7109375" style="207" customWidth="1"/>
    <col min="14084" max="14084" width="5.421875" style="207" customWidth="1"/>
    <col min="14085" max="14085" width="12.421875" style="207" customWidth="1"/>
    <col min="14086" max="14086" width="11.421875" style="207" customWidth="1"/>
    <col min="14087" max="14087" width="14.8515625" style="207" customWidth="1"/>
    <col min="14088" max="14099" width="9.140625" style="207" hidden="1" customWidth="1"/>
    <col min="14100" max="14108" width="9.28125" style="207" customWidth="1"/>
    <col min="14109" max="14119" width="9.140625" style="207" hidden="1" customWidth="1"/>
    <col min="14120" max="14132" width="9.28125" style="207" customWidth="1"/>
    <col min="14133" max="14133" width="85.7109375" style="207" customWidth="1"/>
    <col min="14134" max="14336" width="9.28125" style="207" customWidth="1"/>
    <col min="14337" max="14337" width="5.00390625" style="207" customWidth="1"/>
    <col min="14338" max="14338" width="16.8515625" style="207" customWidth="1"/>
    <col min="14339" max="14339" width="44.7109375" style="207" customWidth="1"/>
    <col min="14340" max="14340" width="5.421875" style="207" customWidth="1"/>
    <col min="14341" max="14341" width="12.421875" style="207" customWidth="1"/>
    <col min="14342" max="14342" width="11.421875" style="207" customWidth="1"/>
    <col min="14343" max="14343" width="14.8515625" style="207" customWidth="1"/>
    <col min="14344" max="14355" width="9.140625" style="207" hidden="1" customWidth="1"/>
    <col min="14356" max="14364" width="9.28125" style="207" customWidth="1"/>
    <col min="14365" max="14375" width="9.140625" style="207" hidden="1" customWidth="1"/>
    <col min="14376" max="14388" width="9.28125" style="207" customWidth="1"/>
    <col min="14389" max="14389" width="85.7109375" style="207" customWidth="1"/>
    <col min="14390" max="14592" width="9.28125" style="207" customWidth="1"/>
    <col min="14593" max="14593" width="5.00390625" style="207" customWidth="1"/>
    <col min="14594" max="14594" width="16.8515625" style="207" customWidth="1"/>
    <col min="14595" max="14595" width="44.7109375" style="207" customWidth="1"/>
    <col min="14596" max="14596" width="5.421875" style="207" customWidth="1"/>
    <col min="14597" max="14597" width="12.421875" style="207" customWidth="1"/>
    <col min="14598" max="14598" width="11.421875" style="207" customWidth="1"/>
    <col min="14599" max="14599" width="14.8515625" style="207" customWidth="1"/>
    <col min="14600" max="14611" width="9.140625" style="207" hidden="1" customWidth="1"/>
    <col min="14612" max="14620" width="9.28125" style="207" customWidth="1"/>
    <col min="14621" max="14631" width="9.140625" style="207" hidden="1" customWidth="1"/>
    <col min="14632" max="14644" width="9.28125" style="207" customWidth="1"/>
    <col min="14645" max="14645" width="85.7109375" style="207" customWidth="1"/>
    <col min="14646" max="14848" width="9.28125" style="207" customWidth="1"/>
    <col min="14849" max="14849" width="5.00390625" style="207" customWidth="1"/>
    <col min="14850" max="14850" width="16.8515625" style="207" customWidth="1"/>
    <col min="14851" max="14851" width="44.7109375" style="207" customWidth="1"/>
    <col min="14852" max="14852" width="5.421875" style="207" customWidth="1"/>
    <col min="14853" max="14853" width="12.421875" style="207" customWidth="1"/>
    <col min="14854" max="14854" width="11.421875" style="207" customWidth="1"/>
    <col min="14855" max="14855" width="14.8515625" style="207" customWidth="1"/>
    <col min="14856" max="14867" width="9.140625" style="207" hidden="1" customWidth="1"/>
    <col min="14868" max="14876" width="9.28125" style="207" customWidth="1"/>
    <col min="14877" max="14887" width="9.140625" style="207" hidden="1" customWidth="1"/>
    <col min="14888" max="14900" width="9.28125" style="207" customWidth="1"/>
    <col min="14901" max="14901" width="85.7109375" style="207" customWidth="1"/>
    <col min="14902" max="15104" width="9.28125" style="207" customWidth="1"/>
    <col min="15105" max="15105" width="5.00390625" style="207" customWidth="1"/>
    <col min="15106" max="15106" width="16.8515625" style="207" customWidth="1"/>
    <col min="15107" max="15107" width="44.7109375" style="207" customWidth="1"/>
    <col min="15108" max="15108" width="5.421875" style="207" customWidth="1"/>
    <col min="15109" max="15109" width="12.421875" style="207" customWidth="1"/>
    <col min="15110" max="15110" width="11.421875" style="207" customWidth="1"/>
    <col min="15111" max="15111" width="14.8515625" style="207" customWidth="1"/>
    <col min="15112" max="15123" width="9.140625" style="207" hidden="1" customWidth="1"/>
    <col min="15124" max="15132" width="9.28125" style="207" customWidth="1"/>
    <col min="15133" max="15143" width="9.140625" style="207" hidden="1" customWidth="1"/>
    <col min="15144" max="15156" width="9.28125" style="207" customWidth="1"/>
    <col min="15157" max="15157" width="85.7109375" style="207" customWidth="1"/>
    <col min="15158" max="15360" width="9.28125" style="207" customWidth="1"/>
    <col min="15361" max="15361" width="5.00390625" style="207" customWidth="1"/>
    <col min="15362" max="15362" width="16.8515625" style="207" customWidth="1"/>
    <col min="15363" max="15363" width="44.7109375" style="207" customWidth="1"/>
    <col min="15364" max="15364" width="5.421875" style="207" customWidth="1"/>
    <col min="15365" max="15365" width="12.421875" style="207" customWidth="1"/>
    <col min="15366" max="15366" width="11.421875" style="207" customWidth="1"/>
    <col min="15367" max="15367" width="14.8515625" style="207" customWidth="1"/>
    <col min="15368" max="15379" width="9.140625" style="207" hidden="1" customWidth="1"/>
    <col min="15380" max="15388" width="9.28125" style="207" customWidth="1"/>
    <col min="15389" max="15399" width="9.140625" style="207" hidden="1" customWidth="1"/>
    <col min="15400" max="15412" width="9.28125" style="207" customWidth="1"/>
    <col min="15413" max="15413" width="85.7109375" style="207" customWidth="1"/>
    <col min="15414" max="15616" width="9.28125" style="207" customWidth="1"/>
    <col min="15617" max="15617" width="5.00390625" style="207" customWidth="1"/>
    <col min="15618" max="15618" width="16.8515625" style="207" customWidth="1"/>
    <col min="15619" max="15619" width="44.7109375" style="207" customWidth="1"/>
    <col min="15620" max="15620" width="5.421875" style="207" customWidth="1"/>
    <col min="15621" max="15621" width="12.421875" style="207" customWidth="1"/>
    <col min="15622" max="15622" width="11.421875" style="207" customWidth="1"/>
    <col min="15623" max="15623" width="14.8515625" style="207" customWidth="1"/>
    <col min="15624" max="15635" width="9.140625" style="207" hidden="1" customWidth="1"/>
    <col min="15636" max="15644" width="9.28125" style="207" customWidth="1"/>
    <col min="15645" max="15655" width="9.140625" style="207" hidden="1" customWidth="1"/>
    <col min="15656" max="15668" width="9.28125" style="207" customWidth="1"/>
    <col min="15669" max="15669" width="85.7109375" style="207" customWidth="1"/>
    <col min="15670" max="15872" width="9.28125" style="207" customWidth="1"/>
    <col min="15873" max="15873" width="5.00390625" style="207" customWidth="1"/>
    <col min="15874" max="15874" width="16.8515625" style="207" customWidth="1"/>
    <col min="15875" max="15875" width="44.7109375" style="207" customWidth="1"/>
    <col min="15876" max="15876" width="5.421875" style="207" customWidth="1"/>
    <col min="15877" max="15877" width="12.421875" style="207" customWidth="1"/>
    <col min="15878" max="15878" width="11.421875" style="207" customWidth="1"/>
    <col min="15879" max="15879" width="14.8515625" style="207" customWidth="1"/>
    <col min="15880" max="15891" width="9.140625" style="207" hidden="1" customWidth="1"/>
    <col min="15892" max="15900" width="9.28125" style="207" customWidth="1"/>
    <col min="15901" max="15911" width="9.140625" style="207" hidden="1" customWidth="1"/>
    <col min="15912" max="15924" width="9.28125" style="207" customWidth="1"/>
    <col min="15925" max="15925" width="85.7109375" style="207" customWidth="1"/>
    <col min="15926" max="16128" width="9.28125" style="207" customWidth="1"/>
    <col min="16129" max="16129" width="5.00390625" style="207" customWidth="1"/>
    <col min="16130" max="16130" width="16.8515625" style="207" customWidth="1"/>
    <col min="16131" max="16131" width="44.7109375" style="207" customWidth="1"/>
    <col min="16132" max="16132" width="5.421875" style="207" customWidth="1"/>
    <col min="16133" max="16133" width="12.421875" style="207" customWidth="1"/>
    <col min="16134" max="16134" width="11.421875" style="207" customWidth="1"/>
    <col min="16135" max="16135" width="14.8515625" style="207" customWidth="1"/>
    <col min="16136" max="16147" width="9.140625" style="207" hidden="1" customWidth="1"/>
    <col min="16148" max="16156" width="9.28125" style="207" customWidth="1"/>
    <col min="16157" max="16167" width="9.140625" style="207" hidden="1" customWidth="1"/>
    <col min="16168" max="16180" width="9.28125" style="207" customWidth="1"/>
    <col min="16181" max="16181" width="85.7109375" style="207" customWidth="1"/>
    <col min="16182" max="16384" width="9.28125" style="207" customWidth="1"/>
  </cols>
  <sheetData>
    <row r="1" spans="1:7" ht="15.75">
      <c r="A1" s="491" t="s">
        <v>599</v>
      </c>
      <c r="B1" s="492"/>
      <c r="C1" s="492"/>
      <c r="D1" s="492"/>
      <c r="E1" s="492"/>
      <c r="F1" s="492"/>
      <c r="G1" s="493"/>
    </row>
    <row r="2" spans="1:7" ht="12">
      <c r="A2" s="208" t="s">
        <v>600</v>
      </c>
      <c r="B2" s="209"/>
      <c r="C2" s="494" t="s">
        <v>601</v>
      </c>
      <c r="D2" s="495"/>
      <c r="E2" s="495"/>
      <c r="F2" s="495"/>
      <c r="G2" s="496"/>
    </row>
    <row r="3" spans="1:7" ht="12">
      <c r="A3" s="208" t="s">
        <v>602</v>
      </c>
      <c r="B3" s="210"/>
      <c r="C3" s="497"/>
      <c r="D3" s="498"/>
      <c r="E3" s="498"/>
      <c r="F3" s="498"/>
      <c r="G3" s="499"/>
    </row>
    <row r="4" spans="1:7" ht="12">
      <c r="A4" s="211" t="s">
        <v>603</v>
      </c>
      <c r="B4" s="212" t="s">
        <v>604</v>
      </c>
      <c r="C4" s="500" t="s">
        <v>369</v>
      </c>
      <c r="D4" s="501"/>
      <c r="E4" s="501"/>
      <c r="F4" s="501"/>
      <c r="G4" s="502"/>
    </row>
    <row r="5" spans="1:7" ht="12">
      <c r="A5" s="213"/>
      <c r="D5" s="215"/>
      <c r="G5" s="216"/>
    </row>
    <row r="6" spans="1:19" ht="51">
      <c r="A6" s="217" t="s">
        <v>605</v>
      </c>
      <c r="B6" s="218" t="s">
        <v>606</v>
      </c>
      <c r="C6" s="218" t="s">
        <v>607</v>
      </c>
      <c r="D6" s="219" t="s">
        <v>117</v>
      </c>
      <c r="E6" s="220" t="s">
        <v>608</v>
      </c>
      <c r="F6" s="221" t="s">
        <v>609</v>
      </c>
      <c r="G6" s="222" t="s">
        <v>610</v>
      </c>
      <c r="H6" s="223" t="s">
        <v>611</v>
      </c>
      <c r="I6" s="224" t="s">
        <v>612</v>
      </c>
      <c r="J6" s="224" t="s">
        <v>613</v>
      </c>
      <c r="K6" s="224" t="s">
        <v>614</v>
      </c>
      <c r="L6" s="224" t="s">
        <v>41</v>
      </c>
      <c r="M6" s="224" t="s">
        <v>615</v>
      </c>
      <c r="N6" s="224" t="s">
        <v>616</v>
      </c>
      <c r="O6" s="224" t="s">
        <v>617</v>
      </c>
      <c r="P6" s="224" t="s">
        <v>618</v>
      </c>
      <c r="Q6" s="224" t="s">
        <v>619</v>
      </c>
      <c r="R6" s="224" t="s">
        <v>620</v>
      </c>
      <c r="S6" s="224" t="s">
        <v>621</v>
      </c>
    </row>
    <row r="7" spans="1:19" ht="12">
      <c r="A7" s="225" t="s">
        <v>622</v>
      </c>
      <c r="B7" s="226" t="s">
        <v>368</v>
      </c>
      <c r="C7" s="227" t="s">
        <v>623</v>
      </c>
      <c r="D7" s="228"/>
      <c r="E7" s="229"/>
      <c r="F7" s="230"/>
      <c r="G7" s="231">
        <f>SUM(G8:G20)</f>
        <v>0</v>
      </c>
      <c r="H7" s="232"/>
      <c r="I7" s="230">
        <f>SUM(I8:I14)</f>
        <v>0</v>
      </c>
      <c r="J7" s="230"/>
      <c r="K7" s="230">
        <f>SUM(K8:K14)</f>
        <v>0</v>
      </c>
      <c r="L7" s="230"/>
      <c r="M7" s="230">
        <f>SUM(M8:M14)</f>
        <v>0</v>
      </c>
      <c r="N7" s="230"/>
      <c r="O7" s="230">
        <f>SUM(O8:O14)</f>
        <v>0</v>
      </c>
      <c r="P7" s="230"/>
      <c r="Q7" s="230">
        <f>SUM(Q8:Q14)</f>
        <v>0</v>
      </c>
      <c r="R7" s="233"/>
      <c r="S7" s="230"/>
    </row>
    <row r="8" spans="1:60" ht="22.5" outlineLevel="1">
      <c r="A8" s="234">
        <v>1</v>
      </c>
      <c r="B8" s="235">
        <v>721001</v>
      </c>
      <c r="C8" s="236" t="s">
        <v>624</v>
      </c>
      <c r="D8" s="237" t="s">
        <v>625</v>
      </c>
      <c r="E8" s="238">
        <v>1</v>
      </c>
      <c r="F8" s="239">
        <v>0</v>
      </c>
      <c r="G8" s="240">
        <f>ROUND(E8*F8,2)</f>
        <v>0</v>
      </c>
      <c r="H8" s="241"/>
      <c r="I8" s="242"/>
      <c r="J8" s="243"/>
      <c r="K8" s="242"/>
      <c r="L8" s="242"/>
      <c r="M8" s="242"/>
      <c r="N8" s="242"/>
      <c r="O8" s="242"/>
      <c r="P8" s="242"/>
      <c r="Q8" s="242"/>
      <c r="R8" s="244"/>
      <c r="S8" s="242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</row>
    <row r="9" spans="1:60" ht="22.5" outlineLevel="1">
      <c r="A9" s="234">
        <v>2</v>
      </c>
      <c r="B9" s="235">
        <v>721002</v>
      </c>
      <c r="C9" s="236" t="s">
        <v>626</v>
      </c>
      <c r="D9" s="237" t="s">
        <v>625</v>
      </c>
      <c r="E9" s="238">
        <v>2</v>
      </c>
      <c r="F9" s="239">
        <v>0</v>
      </c>
      <c r="G9" s="240">
        <f aca="true" t="shared" si="0" ref="G9:G20">ROUND(E9*F9,2)</f>
        <v>0</v>
      </c>
      <c r="H9" s="241"/>
      <c r="I9" s="242"/>
      <c r="J9" s="243"/>
      <c r="K9" s="242"/>
      <c r="L9" s="242"/>
      <c r="M9" s="242"/>
      <c r="N9" s="242"/>
      <c r="O9" s="242"/>
      <c r="P9" s="242"/>
      <c r="Q9" s="242"/>
      <c r="R9" s="244"/>
      <c r="S9" s="242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</row>
    <row r="10" spans="1:60" ht="33.75" outlineLevel="1">
      <c r="A10" s="234">
        <v>3</v>
      </c>
      <c r="B10" s="235">
        <v>721003</v>
      </c>
      <c r="C10" s="236" t="s">
        <v>627</v>
      </c>
      <c r="D10" s="237" t="s">
        <v>625</v>
      </c>
      <c r="E10" s="238">
        <v>2</v>
      </c>
      <c r="F10" s="239">
        <v>0</v>
      </c>
      <c r="G10" s="240">
        <f t="shared" si="0"/>
        <v>0</v>
      </c>
      <c r="H10" s="241"/>
      <c r="I10" s="242"/>
      <c r="J10" s="243"/>
      <c r="K10" s="242"/>
      <c r="L10" s="242"/>
      <c r="M10" s="242"/>
      <c r="N10" s="242"/>
      <c r="O10" s="242"/>
      <c r="P10" s="242"/>
      <c r="Q10" s="242"/>
      <c r="R10" s="244"/>
      <c r="S10" s="242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</row>
    <row r="11" spans="1:60" ht="22.5" outlineLevel="1">
      <c r="A11" s="234">
        <v>4</v>
      </c>
      <c r="B11" s="235">
        <v>721004</v>
      </c>
      <c r="C11" s="246" t="s">
        <v>628</v>
      </c>
      <c r="D11" s="247" t="s">
        <v>629</v>
      </c>
      <c r="E11" s="248">
        <v>2</v>
      </c>
      <c r="F11" s="249">
        <v>0</v>
      </c>
      <c r="G11" s="240">
        <f t="shared" si="0"/>
        <v>0</v>
      </c>
      <c r="H11" s="241"/>
      <c r="I11" s="242">
        <f aca="true" t="shared" si="1" ref="I11">ROUND(E11*H11,2)</f>
        <v>0</v>
      </c>
      <c r="J11" s="243"/>
      <c r="K11" s="242">
        <f aca="true" t="shared" si="2" ref="K11">ROUND(E11*J11,2)</f>
        <v>0</v>
      </c>
      <c r="L11" s="242"/>
      <c r="M11" s="242"/>
      <c r="N11" s="242"/>
      <c r="O11" s="242"/>
      <c r="P11" s="242"/>
      <c r="Q11" s="242"/>
      <c r="R11" s="244"/>
      <c r="S11" s="242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</row>
    <row r="12" spans="1:60" ht="22.5" outlineLevel="1">
      <c r="A12" s="234">
        <v>5</v>
      </c>
      <c r="B12" s="235">
        <v>721005</v>
      </c>
      <c r="C12" s="236" t="s">
        <v>630</v>
      </c>
      <c r="D12" s="237" t="s">
        <v>629</v>
      </c>
      <c r="E12" s="238">
        <v>4</v>
      </c>
      <c r="F12" s="239">
        <v>0</v>
      </c>
      <c r="G12" s="240">
        <f t="shared" si="0"/>
        <v>0</v>
      </c>
      <c r="H12" s="241"/>
      <c r="I12" s="242"/>
      <c r="J12" s="243"/>
      <c r="K12" s="242"/>
      <c r="L12" s="242"/>
      <c r="M12" s="242"/>
      <c r="N12" s="242"/>
      <c r="O12" s="242"/>
      <c r="P12" s="242"/>
      <c r="Q12" s="242"/>
      <c r="R12" s="244"/>
      <c r="S12" s="242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</row>
    <row r="13" spans="1:60" ht="33.75" outlineLevel="1">
      <c r="A13" s="234">
        <v>6</v>
      </c>
      <c r="B13" s="235">
        <v>721006</v>
      </c>
      <c r="C13" s="250" t="s">
        <v>631</v>
      </c>
      <c r="D13" s="251" t="s">
        <v>629</v>
      </c>
      <c r="E13" s="252">
        <v>1</v>
      </c>
      <c r="F13" s="253">
        <v>0</v>
      </c>
      <c r="G13" s="240">
        <f t="shared" si="0"/>
        <v>0</v>
      </c>
      <c r="H13" s="241"/>
      <c r="I13" s="242"/>
      <c r="J13" s="243"/>
      <c r="K13" s="242"/>
      <c r="L13" s="242"/>
      <c r="M13" s="242"/>
      <c r="N13" s="242"/>
      <c r="O13" s="242"/>
      <c r="P13" s="242"/>
      <c r="Q13" s="242"/>
      <c r="R13" s="244"/>
      <c r="S13" s="242"/>
      <c r="T13" s="245"/>
      <c r="U13" s="254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</row>
    <row r="14" spans="1:60" ht="12" outlineLevel="1">
      <c r="A14" s="234">
        <v>7</v>
      </c>
      <c r="B14" s="235">
        <v>721007</v>
      </c>
      <c r="C14" s="255" t="s">
        <v>632</v>
      </c>
      <c r="D14" s="256" t="s">
        <v>625</v>
      </c>
      <c r="E14" s="257">
        <v>5</v>
      </c>
      <c r="F14" s="258">
        <v>0</v>
      </c>
      <c r="G14" s="240">
        <f t="shared" si="0"/>
        <v>0</v>
      </c>
      <c r="H14" s="241"/>
      <c r="I14" s="242"/>
      <c r="J14" s="243"/>
      <c r="K14" s="242"/>
      <c r="L14" s="242"/>
      <c r="M14" s="242"/>
      <c r="N14" s="242"/>
      <c r="O14" s="242"/>
      <c r="P14" s="242"/>
      <c r="Q14" s="242"/>
      <c r="R14" s="244"/>
      <c r="S14" s="242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</row>
    <row r="15" spans="1:60" ht="22.5" outlineLevel="1">
      <c r="A15" s="234">
        <v>8</v>
      </c>
      <c r="B15" s="235">
        <v>721008</v>
      </c>
      <c r="C15" s="259" t="s">
        <v>633</v>
      </c>
      <c r="D15" s="260" t="s">
        <v>634</v>
      </c>
      <c r="E15" s="261">
        <v>2.3</v>
      </c>
      <c r="F15" s="239">
        <v>0</v>
      </c>
      <c r="G15" s="240">
        <f t="shared" si="0"/>
        <v>0</v>
      </c>
      <c r="H15" s="241"/>
      <c r="I15" s="242"/>
      <c r="J15" s="243"/>
      <c r="K15" s="242"/>
      <c r="L15" s="242"/>
      <c r="M15" s="242"/>
      <c r="N15" s="242"/>
      <c r="O15" s="242"/>
      <c r="P15" s="242"/>
      <c r="Q15" s="242"/>
      <c r="R15" s="244"/>
      <c r="S15" s="242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</row>
    <row r="16" spans="1:60" ht="22.5" outlineLevel="1">
      <c r="A16" s="234">
        <v>9</v>
      </c>
      <c r="B16" s="235">
        <v>721009</v>
      </c>
      <c r="C16" s="259" t="s">
        <v>635</v>
      </c>
      <c r="D16" s="260" t="s">
        <v>634</v>
      </c>
      <c r="E16" s="261">
        <v>0.7</v>
      </c>
      <c r="F16" s="239">
        <v>0</v>
      </c>
      <c r="G16" s="240">
        <f t="shared" si="0"/>
        <v>0</v>
      </c>
      <c r="H16" s="241"/>
      <c r="I16" s="242"/>
      <c r="J16" s="243"/>
      <c r="K16" s="242"/>
      <c r="L16" s="242"/>
      <c r="M16" s="242"/>
      <c r="N16" s="242"/>
      <c r="O16" s="242"/>
      <c r="P16" s="242"/>
      <c r="Q16" s="242"/>
      <c r="R16" s="244"/>
      <c r="S16" s="242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</row>
    <row r="17" spans="1:60" ht="12" outlineLevel="1">
      <c r="A17" s="234">
        <v>10</v>
      </c>
      <c r="B17" s="235">
        <v>721010</v>
      </c>
      <c r="C17" s="259" t="s">
        <v>636</v>
      </c>
      <c r="D17" s="260" t="s">
        <v>634</v>
      </c>
      <c r="E17" s="261">
        <v>1.6</v>
      </c>
      <c r="F17" s="239">
        <v>0</v>
      </c>
      <c r="G17" s="240">
        <f t="shared" si="0"/>
        <v>0</v>
      </c>
      <c r="H17" s="241"/>
      <c r="I17" s="242"/>
      <c r="J17" s="243"/>
      <c r="K17" s="242"/>
      <c r="L17" s="242"/>
      <c r="M17" s="242"/>
      <c r="N17" s="242"/>
      <c r="O17" s="242"/>
      <c r="P17" s="242"/>
      <c r="Q17" s="242"/>
      <c r="R17" s="244"/>
      <c r="S17" s="242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</row>
    <row r="18" spans="1:60" ht="12" outlineLevel="1">
      <c r="A18" s="234">
        <v>11</v>
      </c>
      <c r="B18" s="235">
        <v>721011</v>
      </c>
      <c r="C18" s="259" t="s">
        <v>637</v>
      </c>
      <c r="D18" s="260" t="s">
        <v>638</v>
      </c>
      <c r="E18" s="261">
        <v>1.6</v>
      </c>
      <c r="F18" s="239">
        <v>0</v>
      </c>
      <c r="G18" s="240">
        <f t="shared" si="0"/>
        <v>0</v>
      </c>
      <c r="H18" s="241"/>
      <c r="I18" s="242"/>
      <c r="J18" s="243"/>
      <c r="K18" s="242"/>
      <c r="L18" s="242"/>
      <c r="M18" s="242"/>
      <c r="N18" s="242"/>
      <c r="O18" s="242"/>
      <c r="P18" s="242"/>
      <c r="Q18" s="242"/>
      <c r="R18" s="244"/>
      <c r="S18" s="242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</row>
    <row r="19" spans="1:60" ht="12" outlineLevel="1">
      <c r="A19" s="234">
        <v>12</v>
      </c>
      <c r="B19" s="235">
        <v>721012</v>
      </c>
      <c r="C19" s="259" t="s">
        <v>639</v>
      </c>
      <c r="D19" s="260" t="s">
        <v>634</v>
      </c>
      <c r="E19" s="261">
        <v>0.7</v>
      </c>
      <c r="F19" s="239">
        <v>0</v>
      </c>
      <c r="G19" s="240">
        <f t="shared" si="0"/>
        <v>0</v>
      </c>
      <c r="H19" s="241"/>
      <c r="I19" s="242"/>
      <c r="J19" s="243"/>
      <c r="K19" s="242"/>
      <c r="L19" s="242"/>
      <c r="M19" s="242"/>
      <c r="N19" s="242"/>
      <c r="O19" s="242"/>
      <c r="P19" s="242"/>
      <c r="Q19" s="242"/>
      <c r="R19" s="244"/>
      <c r="S19" s="242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</row>
    <row r="20" spans="1:60" ht="12" outlineLevel="1">
      <c r="A20" s="234">
        <v>13</v>
      </c>
      <c r="B20" s="235">
        <v>721013</v>
      </c>
      <c r="C20" s="236" t="s">
        <v>640</v>
      </c>
      <c r="D20" s="237" t="s">
        <v>136</v>
      </c>
      <c r="E20" s="238">
        <v>1</v>
      </c>
      <c r="F20" s="239">
        <v>0</v>
      </c>
      <c r="G20" s="240">
        <f t="shared" si="0"/>
        <v>0</v>
      </c>
      <c r="H20" s="241"/>
      <c r="I20" s="242"/>
      <c r="J20" s="243"/>
      <c r="K20" s="242"/>
      <c r="L20" s="242"/>
      <c r="M20" s="242"/>
      <c r="N20" s="242"/>
      <c r="O20" s="242"/>
      <c r="P20" s="242"/>
      <c r="Q20" s="242"/>
      <c r="R20" s="244"/>
      <c r="S20" s="242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</row>
    <row r="21" spans="1:22" ht="12">
      <c r="A21" s="262" t="s">
        <v>622</v>
      </c>
      <c r="B21" s="263" t="s">
        <v>641</v>
      </c>
      <c r="C21" s="264" t="s">
        <v>642</v>
      </c>
      <c r="D21" s="265"/>
      <c r="E21" s="266"/>
      <c r="F21" s="267"/>
      <c r="G21" s="268">
        <f>SUM(G22:G34)</f>
        <v>0</v>
      </c>
      <c r="H21" s="269"/>
      <c r="I21" s="267">
        <f>SUM(I22:I26)</f>
        <v>0</v>
      </c>
      <c r="J21" s="267"/>
      <c r="K21" s="267">
        <f>SUM(K22:K26)</f>
        <v>0</v>
      </c>
      <c r="L21" s="267"/>
      <c r="M21" s="267">
        <f>SUM(M22:M26)</f>
        <v>0</v>
      </c>
      <c r="N21" s="267"/>
      <c r="O21" s="267">
        <f>SUM(O22:O26)</f>
        <v>0</v>
      </c>
      <c r="P21" s="267"/>
      <c r="Q21" s="267">
        <f>SUM(Q22:Q26)</f>
        <v>0</v>
      </c>
      <c r="R21" s="270"/>
      <c r="S21" s="267"/>
      <c r="U21" s="271"/>
      <c r="V21" s="271"/>
    </row>
    <row r="22" spans="1:60" ht="22.5" outlineLevel="1">
      <c r="A22" s="272">
        <v>14</v>
      </c>
      <c r="B22" s="235">
        <v>722001</v>
      </c>
      <c r="C22" s="273" t="s">
        <v>643</v>
      </c>
      <c r="D22" s="274" t="s">
        <v>625</v>
      </c>
      <c r="E22" s="275">
        <v>23</v>
      </c>
      <c r="F22" s="276">
        <v>0</v>
      </c>
      <c r="G22" s="277">
        <f aca="true" t="shared" si="3" ref="G22:G34">ROUND(E22*F22,2)</f>
        <v>0</v>
      </c>
      <c r="H22" s="241"/>
      <c r="I22" s="242">
        <f aca="true" t="shared" si="4" ref="I22">ROUND(E22*H22,2)</f>
        <v>0</v>
      </c>
      <c r="J22" s="243"/>
      <c r="K22" s="242">
        <f aca="true" t="shared" si="5" ref="K22">ROUND(E22*J22,2)</f>
        <v>0</v>
      </c>
      <c r="L22" s="242">
        <v>21</v>
      </c>
      <c r="M22" s="242">
        <f aca="true" t="shared" si="6" ref="M22">G22*(1+L22/100)</f>
        <v>0</v>
      </c>
      <c r="N22" s="242">
        <v>0</v>
      </c>
      <c r="O22" s="242">
        <f aca="true" t="shared" si="7" ref="O22">ROUND(E22*N22,2)</f>
        <v>0</v>
      </c>
      <c r="P22" s="242">
        <v>0</v>
      </c>
      <c r="Q22" s="242">
        <f aca="true" t="shared" si="8" ref="Q22">ROUND(E22*P22,2)</f>
        <v>0</v>
      </c>
      <c r="R22" s="244"/>
      <c r="S22" s="242" t="s">
        <v>644</v>
      </c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</row>
    <row r="23" spans="1:60" ht="22.5" outlineLevel="1">
      <c r="A23" s="272">
        <v>15</v>
      </c>
      <c r="B23" s="235">
        <v>722002</v>
      </c>
      <c r="C23" s="236" t="s">
        <v>645</v>
      </c>
      <c r="D23" s="237" t="s">
        <v>625</v>
      </c>
      <c r="E23" s="238">
        <v>2</v>
      </c>
      <c r="F23" s="239">
        <v>0</v>
      </c>
      <c r="G23" s="277">
        <f t="shared" si="3"/>
        <v>0</v>
      </c>
      <c r="H23" s="241"/>
      <c r="I23" s="242"/>
      <c r="J23" s="243"/>
      <c r="K23" s="242"/>
      <c r="L23" s="242"/>
      <c r="M23" s="242"/>
      <c r="N23" s="242"/>
      <c r="O23" s="242"/>
      <c r="P23" s="242"/>
      <c r="Q23" s="242"/>
      <c r="R23" s="244"/>
      <c r="S23" s="242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</row>
    <row r="24" spans="1:60" ht="22.5" outlineLevel="1">
      <c r="A24" s="272">
        <v>16</v>
      </c>
      <c r="B24" s="235">
        <v>722003</v>
      </c>
      <c r="C24" s="250" t="s">
        <v>646</v>
      </c>
      <c r="D24" s="251" t="s">
        <v>625</v>
      </c>
      <c r="E24" s="252">
        <v>0.7</v>
      </c>
      <c r="F24" s="253">
        <v>0</v>
      </c>
      <c r="G24" s="277">
        <f t="shared" si="3"/>
        <v>0</v>
      </c>
      <c r="H24" s="241"/>
      <c r="I24" s="242"/>
      <c r="J24" s="243"/>
      <c r="K24" s="242"/>
      <c r="L24" s="242"/>
      <c r="M24" s="242"/>
      <c r="N24" s="242"/>
      <c r="O24" s="242"/>
      <c r="P24" s="242"/>
      <c r="Q24" s="242"/>
      <c r="R24" s="244"/>
      <c r="S24" s="242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</row>
    <row r="25" spans="1:60" ht="22.5" outlineLevel="1">
      <c r="A25" s="272">
        <v>17</v>
      </c>
      <c r="B25" s="235">
        <v>722004</v>
      </c>
      <c r="C25" s="236" t="s">
        <v>647</v>
      </c>
      <c r="D25" s="237" t="s">
        <v>625</v>
      </c>
      <c r="E25" s="238">
        <v>4</v>
      </c>
      <c r="F25" s="239">
        <v>0</v>
      </c>
      <c r="G25" s="277">
        <f t="shared" si="3"/>
        <v>0</v>
      </c>
      <c r="H25" s="241"/>
      <c r="I25" s="242"/>
      <c r="J25" s="243"/>
      <c r="K25" s="242"/>
      <c r="L25" s="242"/>
      <c r="M25" s="242"/>
      <c r="N25" s="242"/>
      <c r="O25" s="242"/>
      <c r="P25" s="242"/>
      <c r="Q25" s="242"/>
      <c r="R25" s="244"/>
      <c r="S25" s="242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</row>
    <row r="26" spans="1:60" ht="22.5" outlineLevel="1">
      <c r="A26" s="272">
        <v>18</v>
      </c>
      <c r="B26" s="235">
        <v>722005</v>
      </c>
      <c r="C26" s="273" t="s">
        <v>648</v>
      </c>
      <c r="D26" s="274" t="s">
        <v>629</v>
      </c>
      <c r="E26" s="275">
        <v>1</v>
      </c>
      <c r="F26" s="276">
        <v>0</v>
      </c>
      <c r="G26" s="277">
        <f t="shared" si="3"/>
        <v>0</v>
      </c>
      <c r="H26" s="241"/>
      <c r="I26" s="242"/>
      <c r="J26" s="243"/>
      <c r="K26" s="242"/>
      <c r="L26" s="242"/>
      <c r="M26" s="242"/>
      <c r="N26" s="242"/>
      <c r="O26" s="242"/>
      <c r="P26" s="242"/>
      <c r="Q26" s="242"/>
      <c r="R26" s="244"/>
      <c r="S26" s="242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</row>
    <row r="27" spans="1:60" ht="12" outlineLevel="1">
      <c r="A27" s="272">
        <v>19</v>
      </c>
      <c r="B27" s="235">
        <v>722006</v>
      </c>
      <c r="C27" s="278" t="s">
        <v>649</v>
      </c>
      <c r="D27" s="279" t="s">
        <v>629</v>
      </c>
      <c r="E27" s="252">
        <v>1</v>
      </c>
      <c r="F27" s="253">
        <v>0</v>
      </c>
      <c r="G27" s="277">
        <f t="shared" si="3"/>
        <v>0</v>
      </c>
      <c r="H27" s="241"/>
      <c r="I27" s="242"/>
      <c r="J27" s="243"/>
      <c r="K27" s="242"/>
      <c r="L27" s="242"/>
      <c r="M27" s="242"/>
      <c r="N27" s="242"/>
      <c r="O27" s="242"/>
      <c r="P27" s="242"/>
      <c r="Q27" s="242"/>
      <c r="R27" s="244"/>
      <c r="S27" s="242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</row>
    <row r="28" spans="1:60" ht="22.5" outlineLevel="1">
      <c r="A28" s="272">
        <v>20</v>
      </c>
      <c r="B28" s="235">
        <v>722007</v>
      </c>
      <c r="C28" s="250" t="s">
        <v>650</v>
      </c>
      <c r="D28" s="251" t="s">
        <v>625</v>
      </c>
      <c r="E28" s="252">
        <v>25</v>
      </c>
      <c r="F28" s="239">
        <v>0</v>
      </c>
      <c r="G28" s="277">
        <f t="shared" si="3"/>
        <v>0</v>
      </c>
      <c r="H28" s="241"/>
      <c r="I28" s="242"/>
      <c r="J28" s="243"/>
      <c r="K28" s="242"/>
      <c r="L28" s="242"/>
      <c r="M28" s="242"/>
      <c r="N28" s="242"/>
      <c r="O28" s="242"/>
      <c r="P28" s="242"/>
      <c r="Q28" s="242"/>
      <c r="R28" s="244"/>
      <c r="S28" s="242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</row>
    <row r="29" spans="1:60" ht="12" outlineLevel="1">
      <c r="A29" s="272">
        <v>21</v>
      </c>
      <c r="B29" s="235">
        <v>722008</v>
      </c>
      <c r="C29" s="259" t="s">
        <v>651</v>
      </c>
      <c r="D29" s="260" t="s">
        <v>634</v>
      </c>
      <c r="E29" s="261">
        <v>25.8</v>
      </c>
      <c r="F29" s="239">
        <v>0</v>
      </c>
      <c r="G29" s="277">
        <f t="shared" si="3"/>
        <v>0</v>
      </c>
      <c r="H29" s="241"/>
      <c r="I29" s="242"/>
      <c r="J29" s="243"/>
      <c r="K29" s="242"/>
      <c r="L29" s="242"/>
      <c r="M29" s="242"/>
      <c r="N29" s="242"/>
      <c r="O29" s="242"/>
      <c r="P29" s="242"/>
      <c r="Q29" s="242"/>
      <c r="R29" s="244"/>
      <c r="S29" s="242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</row>
    <row r="30" spans="1:60" ht="22.5" outlineLevel="1">
      <c r="A30" s="272">
        <v>22</v>
      </c>
      <c r="B30" s="235">
        <v>722009</v>
      </c>
      <c r="C30" s="259" t="s">
        <v>635</v>
      </c>
      <c r="D30" s="260" t="s">
        <v>634</v>
      </c>
      <c r="E30" s="261">
        <v>6.1</v>
      </c>
      <c r="F30" s="239">
        <v>0</v>
      </c>
      <c r="G30" s="277">
        <f t="shared" si="3"/>
        <v>0</v>
      </c>
      <c r="H30" s="241"/>
      <c r="I30" s="242"/>
      <c r="J30" s="243"/>
      <c r="K30" s="242"/>
      <c r="L30" s="242"/>
      <c r="M30" s="242"/>
      <c r="N30" s="242"/>
      <c r="O30" s="242"/>
      <c r="P30" s="242"/>
      <c r="Q30" s="242"/>
      <c r="R30" s="244"/>
      <c r="S30" s="242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</row>
    <row r="31" spans="1:60" ht="12" outlineLevel="1">
      <c r="A31" s="272">
        <v>23</v>
      </c>
      <c r="B31" s="235">
        <v>722010</v>
      </c>
      <c r="C31" s="259" t="s">
        <v>636</v>
      </c>
      <c r="D31" s="260" t="s">
        <v>634</v>
      </c>
      <c r="E31" s="261">
        <v>19.7</v>
      </c>
      <c r="F31" s="239">
        <v>0</v>
      </c>
      <c r="G31" s="277">
        <f t="shared" si="3"/>
        <v>0</v>
      </c>
      <c r="H31" s="241"/>
      <c r="I31" s="242"/>
      <c r="J31" s="243"/>
      <c r="K31" s="242"/>
      <c r="L31" s="242"/>
      <c r="M31" s="242"/>
      <c r="N31" s="242"/>
      <c r="O31" s="242"/>
      <c r="P31" s="242"/>
      <c r="Q31" s="242"/>
      <c r="R31" s="244"/>
      <c r="S31" s="242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</row>
    <row r="32" spans="1:60" ht="12" outlineLevel="1">
      <c r="A32" s="272">
        <v>24</v>
      </c>
      <c r="B32" s="235">
        <v>722011</v>
      </c>
      <c r="C32" s="259" t="s">
        <v>637</v>
      </c>
      <c r="D32" s="260" t="s">
        <v>638</v>
      </c>
      <c r="E32" s="261">
        <v>18.4</v>
      </c>
      <c r="F32" s="239">
        <v>0</v>
      </c>
      <c r="G32" s="277">
        <f t="shared" si="3"/>
        <v>0</v>
      </c>
      <c r="H32" s="241"/>
      <c r="I32" s="242"/>
      <c r="J32" s="243"/>
      <c r="K32" s="242"/>
      <c r="L32" s="242"/>
      <c r="M32" s="242"/>
      <c r="N32" s="242"/>
      <c r="O32" s="242"/>
      <c r="P32" s="242"/>
      <c r="Q32" s="242"/>
      <c r="R32" s="244"/>
      <c r="S32" s="242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</row>
    <row r="33" spans="1:60" ht="12" outlineLevel="1">
      <c r="A33" s="272">
        <v>25</v>
      </c>
      <c r="B33" s="235">
        <v>722012</v>
      </c>
      <c r="C33" s="259" t="s">
        <v>639</v>
      </c>
      <c r="D33" s="260" t="s">
        <v>634</v>
      </c>
      <c r="E33" s="261">
        <v>6.1</v>
      </c>
      <c r="F33" s="239">
        <v>0</v>
      </c>
      <c r="G33" s="277">
        <f t="shared" si="3"/>
        <v>0</v>
      </c>
      <c r="H33" s="241"/>
      <c r="I33" s="242"/>
      <c r="J33" s="243"/>
      <c r="K33" s="242"/>
      <c r="L33" s="242"/>
      <c r="M33" s="242"/>
      <c r="N33" s="242"/>
      <c r="O33" s="242"/>
      <c r="P33" s="242"/>
      <c r="Q33" s="242"/>
      <c r="R33" s="244"/>
      <c r="S33" s="242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</row>
    <row r="34" spans="1:19" ht="12">
      <c r="A34" s="272">
        <v>26</v>
      </c>
      <c r="B34" s="235">
        <v>722013</v>
      </c>
      <c r="C34" s="236" t="s">
        <v>652</v>
      </c>
      <c r="D34" s="260" t="s">
        <v>136</v>
      </c>
      <c r="E34" s="238">
        <v>1</v>
      </c>
      <c r="F34" s="239">
        <v>0</v>
      </c>
      <c r="G34" s="277">
        <f t="shared" si="3"/>
        <v>0</v>
      </c>
      <c r="H34" s="280"/>
      <c r="I34" s="281"/>
      <c r="J34" s="281"/>
      <c r="K34" s="281"/>
      <c r="L34" s="281"/>
      <c r="M34" s="281"/>
      <c r="N34" s="281"/>
      <c r="O34" s="281"/>
      <c r="P34" s="281"/>
      <c r="Q34" s="281"/>
      <c r="R34" s="282"/>
      <c r="S34" s="281"/>
    </row>
    <row r="35" spans="1:60" ht="12" outlineLevel="1">
      <c r="A35" s="262" t="s">
        <v>622</v>
      </c>
      <c r="B35" s="263" t="s">
        <v>653</v>
      </c>
      <c r="C35" s="264" t="s">
        <v>654</v>
      </c>
      <c r="D35" s="265"/>
      <c r="E35" s="266"/>
      <c r="F35" s="267"/>
      <c r="G35" s="268">
        <f>SUM(G36:G36)</f>
        <v>0</v>
      </c>
      <c r="H35" s="241"/>
      <c r="I35" s="242" t="e">
        <f>ROUND(#REF!*H35,2)</f>
        <v>#REF!</v>
      </c>
      <c r="J35" s="243"/>
      <c r="K35" s="242" t="e">
        <f>ROUND(#REF!*J35,2)</f>
        <v>#REF!</v>
      </c>
      <c r="L35" s="242">
        <v>21</v>
      </c>
      <c r="M35" s="242" t="e">
        <f>#REF!*(1+L35/100)</f>
        <v>#REF!</v>
      </c>
      <c r="N35" s="242">
        <v>0</v>
      </c>
      <c r="O35" s="242" t="e">
        <f>ROUND(#REF!*N35,2)</f>
        <v>#REF!</v>
      </c>
      <c r="P35" s="242">
        <v>0</v>
      </c>
      <c r="Q35" s="242" t="e">
        <f>ROUND(#REF!*P35,2)</f>
        <v>#REF!</v>
      </c>
      <c r="R35" s="244"/>
      <c r="S35" s="242" t="s">
        <v>644</v>
      </c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</row>
    <row r="36" spans="1:60" ht="67.5" outlineLevel="1">
      <c r="A36" s="283">
        <v>27</v>
      </c>
      <c r="B36" s="284">
        <v>725001</v>
      </c>
      <c r="C36" s="236" t="s">
        <v>655</v>
      </c>
      <c r="D36" s="237" t="s">
        <v>629</v>
      </c>
      <c r="E36" s="238">
        <v>1</v>
      </c>
      <c r="F36" s="239">
        <v>0</v>
      </c>
      <c r="G36" s="240">
        <f aca="true" t="shared" si="9" ref="G36">ROUND(E36*F36,2)</f>
        <v>0</v>
      </c>
      <c r="H36" s="241"/>
      <c r="I36" s="242"/>
      <c r="J36" s="243"/>
      <c r="K36" s="242"/>
      <c r="L36" s="242"/>
      <c r="M36" s="242"/>
      <c r="N36" s="242"/>
      <c r="O36" s="242"/>
      <c r="P36" s="242"/>
      <c r="Q36" s="242"/>
      <c r="R36" s="244"/>
      <c r="S36" s="242"/>
      <c r="T36" s="245"/>
      <c r="U36" s="245"/>
      <c r="V36" s="245"/>
      <c r="W36" s="245"/>
      <c r="X36" s="28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</row>
    <row r="37" spans="1:7" ht="12">
      <c r="A37" s="213"/>
      <c r="B37" s="214" t="s">
        <v>1</v>
      </c>
      <c r="C37" s="286"/>
      <c r="D37" s="215"/>
      <c r="G37" s="216"/>
    </row>
    <row r="38" spans="1:7" ht="12">
      <c r="A38" s="287"/>
      <c r="B38" s="288" t="s">
        <v>656</v>
      </c>
      <c r="C38" s="289" t="s">
        <v>1</v>
      </c>
      <c r="D38" s="290"/>
      <c r="E38" s="291"/>
      <c r="F38" s="291"/>
      <c r="G38" s="292">
        <f>G7+G21+G35</f>
        <v>0</v>
      </c>
    </row>
    <row r="39" spans="1:7" ht="12">
      <c r="A39" s="213"/>
      <c r="B39" s="214" t="s">
        <v>1</v>
      </c>
      <c r="C39" s="286" t="s">
        <v>1</v>
      </c>
      <c r="D39" s="215"/>
      <c r="G39" s="216"/>
    </row>
    <row r="40" spans="1:7" ht="12">
      <c r="A40" s="503" t="s">
        <v>657</v>
      </c>
      <c r="B40" s="504"/>
      <c r="C40" s="504"/>
      <c r="D40" s="215"/>
      <c r="G40" s="216"/>
    </row>
    <row r="41" spans="1:7" ht="12">
      <c r="A41" s="505"/>
      <c r="B41" s="506"/>
      <c r="C41" s="506"/>
      <c r="D41" s="506"/>
      <c r="E41" s="506"/>
      <c r="F41" s="506"/>
      <c r="G41" s="507"/>
    </row>
    <row r="42" spans="1:7" ht="12">
      <c r="A42" s="508"/>
      <c r="B42" s="509"/>
      <c r="C42" s="509"/>
      <c r="D42" s="509"/>
      <c r="E42" s="509"/>
      <c r="F42" s="509"/>
      <c r="G42" s="510"/>
    </row>
    <row r="43" spans="1:7" ht="12">
      <c r="A43" s="511"/>
      <c r="B43" s="512"/>
      <c r="C43" s="512"/>
      <c r="D43" s="512"/>
      <c r="E43" s="512"/>
      <c r="F43" s="512"/>
      <c r="G43" s="513"/>
    </row>
    <row r="44" spans="1:7" ht="13.5" thickBot="1">
      <c r="A44" s="293"/>
      <c r="B44" s="294" t="s">
        <v>1</v>
      </c>
      <c r="C44" s="295" t="s">
        <v>1</v>
      </c>
      <c r="D44" s="296"/>
      <c r="E44" s="297"/>
      <c r="F44" s="297"/>
      <c r="G44" s="298"/>
    </row>
    <row r="45" spans="3:4" ht="12">
      <c r="C45" s="286"/>
      <c r="D45" s="215"/>
    </row>
    <row r="46" ht="12">
      <c r="D46" s="215"/>
    </row>
    <row r="47" ht="12">
      <c r="D47" s="215"/>
    </row>
    <row r="48" ht="12">
      <c r="D48" s="215"/>
    </row>
    <row r="49" ht="12">
      <c r="D49" s="215"/>
    </row>
    <row r="50" ht="12">
      <c r="D50" s="215"/>
    </row>
    <row r="51" ht="12">
      <c r="D51" s="215"/>
    </row>
    <row r="52" ht="12">
      <c r="D52" s="215"/>
    </row>
    <row r="53" ht="12">
      <c r="D53" s="215"/>
    </row>
    <row r="54" ht="12">
      <c r="D54" s="215"/>
    </row>
    <row r="55" ht="12">
      <c r="D55" s="215"/>
    </row>
    <row r="56" ht="12">
      <c r="D56" s="215"/>
    </row>
    <row r="57" ht="12">
      <c r="D57" s="215"/>
    </row>
    <row r="58" ht="12">
      <c r="D58" s="215"/>
    </row>
    <row r="59" ht="12">
      <c r="D59" s="215"/>
    </row>
    <row r="60" ht="12">
      <c r="D60" s="215"/>
    </row>
    <row r="61" ht="12">
      <c r="D61" s="215"/>
    </row>
    <row r="62" ht="12">
      <c r="D62" s="215"/>
    </row>
    <row r="63" ht="12">
      <c r="D63" s="215"/>
    </row>
    <row r="64" ht="12">
      <c r="D64" s="215"/>
    </row>
    <row r="65" ht="12">
      <c r="D65" s="215"/>
    </row>
    <row r="66" ht="12">
      <c r="D66" s="215"/>
    </row>
    <row r="67" ht="12">
      <c r="D67" s="215"/>
    </row>
    <row r="68" ht="12">
      <c r="D68" s="215"/>
    </row>
    <row r="69" ht="12">
      <c r="D69" s="215"/>
    </row>
    <row r="70" ht="12">
      <c r="D70" s="215"/>
    </row>
    <row r="71" ht="12">
      <c r="D71" s="215"/>
    </row>
    <row r="72" ht="12">
      <c r="D72" s="215"/>
    </row>
    <row r="73" ht="12">
      <c r="D73" s="215"/>
    </row>
    <row r="74" ht="12">
      <c r="D74" s="215"/>
    </row>
    <row r="75" ht="12">
      <c r="D75" s="215"/>
    </row>
    <row r="76" ht="12">
      <c r="D76" s="215"/>
    </row>
    <row r="77" ht="12">
      <c r="D77" s="215"/>
    </row>
    <row r="78" ht="12">
      <c r="D78" s="215"/>
    </row>
    <row r="79" ht="12">
      <c r="D79" s="215"/>
    </row>
    <row r="80" ht="12">
      <c r="D80" s="215"/>
    </row>
    <row r="81" ht="12">
      <c r="D81" s="215"/>
    </row>
    <row r="82" ht="12">
      <c r="D82" s="215"/>
    </row>
    <row r="83" ht="12">
      <c r="D83" s="215"/>
    </row>
    <row r="84" ht="12">
      <c r="D84" s="215"/>
    </row>
    <row r="85" ht="12">
      <c r="D85" s="215"/>
    </row>
    <row r="86" ht="12">
      <c r="D86" s="215"/>
    </row>
    <row r="87" ht="12">
      <c r="D87" s="215"/>
    </row>
    <row r="88" ht="12">
      <c r="D88" s="215"/>
    </row>
    <row r="89" ht="12">
      <c r="D89" s="215"/>
    </row>
    <row r="90" ht="12">
      <c r="D90" s="215"/>
    </row>
    <row r="91" ht="12">
      <c r="D91" s="215"/>
    </row>
    <row r="92" ht="12">
      <c r="D92" s="215"/>
    </row>
    <row r="93" ht="12">
      <c r="D93" s="215"/>
    </row>
    <row r="94" ht="12">
      <c r="D94" s="215"/>
    </row>
    <row r="95" ht="12">
      <c r="D95" s="215"/>
    </row>
    <row r="96" ht="12">
      <c r="D96" s="215"/>
    </row>
    <row r="97" ht="12">
      <c r="D97" s="215"/>
    </row>
    <row r="98" ht="12">
      <c r="D98" s="215"/>
    </row>
    <row r="99" ht="12">
      <c r="D99" s="215"/>
    </row>
    <row r="100" ht="12">
      <c r="D100" s="215"/>
    </row>
    <row r="101" ht="12">
      <c r="D101" s="215"/>
    </row>
    <row r="102" ht="12">
      <c r="D102" s="215"/>
    </row>
    <row r="103" ht="12">
      <c r="D103" s="215"/>
    </row>
    <row r="104" ht="12">
      <c r="D104" s="215"/>
    </row>
    <row r="105" ht="12">
      <c r="D105" s="215"/>
    </row>
    <row r="106" ht="12">
      <c r="D106" s="215"/>
    </row>
    <row r="107" ht="12">
      <c r="D107" s="215"/>
    </row>
    <row r="108" ht="12">
      <c r="D108" s="215"/>
    </row>
    <row r="109" ht="12">
      <c r="D109" s="215"/>
    </row>
    <row r="110" ht="12">
      <c r="D110" s="215"/>
    </row>
    <row r="111" ht="12">
      <c r="D111" s="215"/>
    </row>
    <row r="112" ht="12">
      <c r="D112" s="215"/>
    </row>
    <row r="113" ht="12">
      <c r="D113" s="215"/>
    </row>
    <row r="114" ht="12">
      <c r="D114" s="215"/>
    </row>
    <row r="115" ht="12">
      <c r="D115" s="215"/>
    </row>
    <row r="116" ht="12">
      <c r="D116" s="215"/>
    </row>
    <row r="117" ht="12">
      <c r="D117" s="215"/>
    </row>
    <row r="118" ht="12">
      <c r="D118" s="215"/>
    </row>
    <row r="119" ht="12">
      <c r="D119" s="215"/>
    </row>
    <row r="120" ht="12">
      <c r="D120" s="215"/>
    </row>
    <row r="121" ht="12">
      <c r="D121" s="215"/>
    </row>
    <row r="122" ht="12">
      <c r="D122" s="215"/>
    </row>
    <row r="123" ht="12">
      <c r="D123" s="215"/>
    </row>
    <row r="124" ht="12">
      <c r="D124" s="215"/>
    </row>
    <row r="125" ht="12">
      <c r="D125" s="215"/>
    </row>
    <row r="126" ht="12">
      <c r="D126" s="215"/>
    </row>
    <row r="127" ht="12">
      <c r="D127" s="215"/>
    </row>
    <row r="128" ht="12">
      <c r="D128" s="215"/>
    </row>
    <row r="129" ht="12">
      <c r="D129" s="215"/>
    </row>
    <row r="130" ht="12">
      <c r="D130" s="215"/>
    </row>
    <row r="131" ht="12">
      <c r="D131" s="215"/>
    </row>
    <row r="132" ht="12">
      <c r="D132" s="215"/>
    </row>
    <row r="133" ht="12">
      <c r="D133" s="215"/>
    </row>
    <row r="134" ht="12">
      <c r="D134" s="215"/>
    </row>
    <row r="135" ht="12">
      <c r="D135" s="215"/>
    </row>
    <row r="136" ht="12">
      <c r="D136" s="215"/>
    </row>
    <row r="137" ht="12">
      <c r="D137" s="215"/>
    </row>
    <row r="138" ht="12">
      <c r="D138" s="215"/>
    </row>
    <row r="139" ht="12">
      <c r="D139" s="215"/>
    </row>
    <row r="140" ht="12">
      <c r="D140" s="215"/>
    </row>
    <row r="141" ht="12">
      <c r="D141" s="215"/>
    </row>
    <row r="142" ht="12">
      <c r="D142" s="215"/>
    </row>
    <row r="143" ht="12">
      <c r="D143" s="215"/>
    </row>
    <row r="144" ht="12">
      <c r="D144" s="215"/>
    </row>
    <row r="145" ht="12">
      <c r="D145" s="215"/>
    </row>
    <row r="146" ht="12">
      <c r="D146" s="215"/>
    </row>
    <row r="147" ht="12">
      <c r="D147" s="215"/>
    </row>
    <row r="148" ht="12">
      <c r="D148" s="215"/>
    </row>
    <row r="149" ht="12">
      <c r="D149" s="215"/>
    </row>
    <row r="150" ht="12">
      <c r="D150" s="215"/>
    </row>
    <row r="151" ht="12">
      <c r="D151" s="215"/>
    </row>
    <row r="152" ht="12">
      <c r="D152" s="215"/>
    </row>
    <row r="153" ht="12">
      <c r="D153" s="215"/>
    </row>
    <row r="154" ht="12">
      <c r="D154" s="215"/>
    </row>
    <row r="155" ht="12">
      <c r="D155" s="215"/>
    </row>
    <row r="156" ht="12">
      <c r="D156" s="215"/>
    </row>
    <row r="157" ht="12">
      <c r="D157" s="215"/>
    </row>
    <row r="158" ht="12">
      <c r="D158" s="215"/>
    </row>
    <row r="159" ht="12">
      <c r="D159" s="215"/>
    </row>
    <row r="160" ht="12">
      <c r="D160" s="215"/>
    </row>
    <row r="161" ht="12">
      <c r="D161" s="215"/>
    </row>
    <row r="162" ht="12">
      <c r="D162" s="215"/>
    </row>
    <row r="163" ht="12">
      <c r="D163" s="215"/>
    </row>
    <row r="164" ht="12">
      <c r="D164" s="215"/>
    </row>
    <row r="165" ht="12">
      <c r="D165" s="215"/>
    </row>
    <row r="166" ht="12">
      <c r="D166" s="215"/>
    </row>
    <row r="167" ht="12">
      <c r="D167" s="215"/>
    </row>
    <row r="168" ht="12">
      <c r="D168" s="215"/>
    </row>
    <row r="169" ht="12">
      <c r="D169" s="215"/>
    </row>
    <row r="170" ht="12">
      <c r="D170" s="215"/>
    </row>
    <row r="171" ht="12">
      <c r="D171" s="215"/>
    </row>
    <row r="172" ht="12">
      <c r="D172" s="215"/>
    </row>
    <row r="173" ht="12">
      <c r="D173" s="215"/>
    </row>
    <row r="174" ht="12">
      <c r="D174" s="215"/>
    </row>
    <row r="175" ht="12">
      <c r="D175" s="215"/>
    </row>
    <row r="176" ht="12">
      <c r="D176" s="215"/>
    </row>
    <row r="177" ht="12">
      <c r="D177" s="215"/>
    </row>
    <row r="178" ht="12">
      <c r="D178" s="215"/>
    </row>
    <row r="179" ht="12">
      <c r="D179" s="215"/>
    </row>
    <row r="180" ht="12">
      <c r="D180" s="215"/>
    </row>
    <row r="181" ht="12">
      <c r="D181" s="215"/>
    </row>
    <row r="182" ht="12">
      <c r="D182" s="215"/>
    </row>
    <row r="183" ht="12">
      <c r="D183" s="215"/>
    </row>
    <row r="184" ht="12">
      <c r="D184" s="215"/>
    </row>
    <row r="185" ht="12">
      <c r="D185" s="215"/>
    </row>
    <row r="186" ht="12">
      <c r="D186" s="215"/>
    </row>
    <row r="187" ht="12">
      <c r="D187" s="215"/>
    </row>
    <row r="188" ht="12">
      <c r="D188" s="215"/>
    </row>
    <row r="189" ht="12">
      <c r="D189" s="215"/>
    </row>
    <row r="190" ht="12">
      <c r="D190" s="215"/>
    </row>
    <row r="191" ht="12">
      <c r="D191" s="215"/>
    </row>
    <row r="192" ht="12">
      <c r="D192" s="215"/>
    </row>
    <row r="193" ht="12">
      <c r="D193" s="215"/>
    </row>
    <row r="194" ht="12">
      <c r="D194" s="215"/>
    </row>
    <row r="195" ht="12">
      <c r="D195" s="215"/>
    </row>
    <row r="196" ht="12">
      <c r="D196" s="215"/>
    </row>
    <row r="197" ht="12">
      <c r="D197" s="215"/>
    </row>
    <row r="198" ht="12">
      <c r="D198" s="215"/>
    </row>
    <row r="199" ht="12">
      <c r="D199" s="215"/>
    </row>
    <row r="200" ht="12">
      <c r="D200" s="215"/>
    </row>
    <row r="201" ht="12">
      <c r="D201" s="215"/>
    </row>
    <row r="202" ht="12">
      <c r="D202" s="215"/>
    </row>
    <row r="203" ht="12">
      <c r="D203" s="215"/>
    </row>
    <row r="204" ht="12">
      <c r="D204" s="215"/>
    </row>
    <row r="205" ht="12">
      <c r="D205" s="215"/>
    </row>
    <row r="206" ht="12">
      <c r="D206" s="215"/>
    </row>
    <row r="207" ht="12">
      <c r="D207" s="215"/>
    </row>
    <row r="208" ht="12">
      <c r="D208" s="215"/>
    </row>
    <row r="209" ht="12">
      <c r="D209" s="215"/>
    </row>
    <row r="210" ht="12">
      <c r="D210" s="215"/>
    </row>
    <row r="211" ht="12">
      <c r="D211" s="215"/>
    </row>
    <row r="212" ht="12">
      <c r="D212" s="215"/>
    </row>
    <row r="213" ht="12">
      <c r="D213" s="215"/>
    </row>
    <row r="214" ht="12">
      <c r="D214" s="215"/>
    </row>
    <row r="215" ht="12">
      <c r="D215" s="215"/>
    </row>
    <row r="216" ht="12">
      <c r="D216" s="215"/>
    </row>
    <row r="217" ht="12">
      <c r="D217" s="215"/>
    </row>
    <row r="218" ht="12">
      <c r="D218" s="215"/>
    </row>
    <row r="219" ht="12">
      <c r="D219" s="215"/>
    </row>
    <row r="220" ht="12">
      <c r="D220" s="215"/>
    </row>
    <row r="221" ht="12">
      <c r="D221" s="215"/>
    </row>
    <row r="222" ht="12">
      <c r="D222" s="215"/>
    </row>
    <row r="223" ht="12">
      <c r="D223" s="215"/>
    </row>
    <row r="224" ht="12">
      <c r="D224" s="215"/>
    </row>
    <row r="225" ht="12">
      <c r="D225" s="215"/>
    </row>
    <row r="226" ht="12">
      <c r="D226" s="215"/>
    </row>
    <row r="227" ht="12">
      <c r="D227" s="215"/>
    </row>
    <row r="228" ht="12">
      <c r="D228" s="215"/>
    </row>
    <row r="229" ht="12">
      <c r="D229" s="215"/>
    </row>
    <row r="230" ht="12">
      <c r="D230" s="215"/>
    </row>
    <row r="231" ht="12">
      <c r="D231" s="215"/>
    </row>
    <row r="232" ht="12">
      <c r="D232" s="215"/>
    </row>
    <row r="233" ht="12">
      <c r="D233" s="215"/>
    </row>
    <row r="234" ht="12">
      <c r="D234" s="215"/>
    </row>
    <row r="235" ht="12">
      <c r="D235" s="215"/>
    </row>
    <row r="236" ht="12">
      <c r="D236" s="215"/>
    </row>
    <row r="237" ht="12">
      <c r="D237" s="215"/>
    </row>
    <row r="238" ht="12">
      <c r="D238" s="215"/>
    </row>
    <row r="239" ht="12">
      <c r="D239" s="215"/>
    </row>
    <row r="240" ht="12">
      <c r="D240" s="215"/>
    </row>
    <row r="241" ht="12">
      <c r="D241" s="215"/>
    </row>
    <row r="242" ht="12">
      <c r="D242" s="215"/>
    </row>
    <row r="243" ht="12">
      <c r="D243" s="215"/>
    </row>
    <row r="244" ht="12">
      <c r="D244" s="215"/>
    </row>
    <row r="245" ht="12">
      <c r="D245" s="215"/>
    </row>
    <row r="246" ht="12">
      <c r="D246" s="215"/>
    </row>
    <row r="247" ht="12">
      <c r="D247" s="215"/>
    </row>
    <row r="248" ht="12">
      <c r="D248" s="215"/>
    </row>
    <row r="249" ht="12">
      <c r="D249" s="215"/>
    </row>
    <row r="250" ht="12">
      <c r="D250" s="215"/>
    </row>
    <row r="251" ht="12">
      <c r="D251" s="215"/>
    </row>
    <row r="252" ht="12">
      <c r="D252" s="215"/>
    </row>
    <row r="253" ht="12">
      <c r="D253" s="215"/>
    </row>
    <row r="254" ht="12">
      <c r="D254" s="215"/>
    </row>
    <row r="255" ht="12">
      <c r="D255" s="215"/>
    </row>
    <row r="256" ht="12">
      <c r="D256" s="215"/>
    </row>
    <row r="257" ht="12">
      <c r="D257" s="215"/>
    </row>
    <row r="258" ht="12">
      <c r="D258" s="215"/>
    </row>
    <row r="259" ht="12">
      <c r="D259" s="215"/>
    </row>
    <row r="260" ht="12">
      <c r="D260" s="215"/>
    </row>
    <row r="261" ht="12">
      <c r="D261" s="215"/>
    </row>
    <row r="262" ht="12">
      <c r="D262" s="215"/>
    </row>
    <row r="263" ht="12">
      <c r="D263" s="215"/>
    </row>
    <row r="264" ht="12">
      <c r="D264" s="215"/>
    </row>
    <row r="265" ht="12">
      <c r="D265" s="215"/>
    </row>
    <row r="266" ht="12">
      <c r="D266" s="215"/>
    </row>
    <row r="267" ht="12">
      <c r="D267" s="215"/>
    </row>
    <row r="268" ht="12">
      <c r="D268" s="215"/>
    </row>
    <row r="269" ht="12">
      <c r="D269" s="215"/>
    </row>
    <row r="270" ht="12">
      <c r="D270" s="215"/>
    </row>
    <row r="271" ht="12">
      <c r="D271" s="215"/>
    </row>
    <row r="272" ht="12">
      <c r="D272" s="215"/>
    </row>
    <row r="273" ht="12">
      <c r="D273" s="215"/>
    </row>
    <row r="274" ht="12">
      <c r="D274" s="215"/>
    </row>
    <row r="275" ht="12">
      <c r="D275" s="215"/>
    </row>
    <row r="276" ht="12">
      <c r="D276" s="215"/>
    </row>
    <row r="277" ht="12">
      <c r="D277" s="215"/>
    </row>
    <row r="278" ht="12">
      <c r="D278" s="215"/>
    </row>
    <row r="279" ht="12">
      <c r="D279" s="215"/>
    </row>
    <row r="280" ht="12">
      <c r="D280" s="215"/>
    </row>
    <row r="281" ht="12">
      <c r="D281" s="215"/>
    </row>
    <row r="282" ht="12">
      <c r="D282" s="215"/>
    </row>
    <row r="283" ht="12">
      <c r="D283" s="215"/>
    </row>
    <row r="284" ht="12">
      <c r="D284" s="215"/>
    </row>
    <row r="285" ht="12">
      <c r="D285" s="215"/>
    </row>
    <row r="286" ht="12">
      <c r="D286" s="215"/>
    </row>
    <row r="287" ht="12">
      <c r="D287" s="215"/>
    </row>
    <row r="288" ht="12">
      <c r="D288" s="215"/>
    </row>
    <row r="289" ht="12">
      <c r="D289" s="215"/>
    </row>
    <row r="290" ht="12">
      <c r="D290" s="215"/>
    </row>
    <row r="291" ht="12">
      <c r="D291" s="215"/>
    </row>
    <row r="292" ht="12">
      <c r="D292" s="215"/>
    </row>
    <row r="293" ht="12">
      <c r="D293" s="215"/>
    </row>
    <row r="294" ht="12">
      <c r="D294" s="215"/>
    </row>
    <row r="295" ht="12">
      <c r="D295" s="215"/>
    </row>
    <row r="296" ht="12">
      <c r="D296" s="215"/>
    </row>
    <row r="297" ht="12">
      <c r="D297" s="215"/>
    </row>
    <row r="298" ht="12">
      <c r="D298" s="215"/>
    </row>
    <row r="299" ht="12">
      <c r="D299" s="215"/>
    </row>
    <row r="300" ht="12">
      <c r="D300" s="215"/>
    </row>
    <row r="301" ht="12">
      <c r="D301" s="215"/>
    </row>
    <row r="302" ht="12">
      <c r="D302" s="215"/>
    </row>
    <row r="303" ht="12">
      <c r="D303" s="215"/>
    </row>
    <row r="304" ht="12">
      <c r="D304" s="215"/>
    </row>
    <row r="305" ht="12">
      <c r="D305" s="215"/>
    </row>
    <row r="306" ht="12">
      <c r="D306" s="215"/>
    </row>
    <row r="307" ht="12">
      <c r="D307" s="215"/>
    </row>
    <row r="308" ht="12">
      <c r="D308" s="215"/>
    </row>
    <row r="309" ht="12">
      <c r="D309" s="215"/>
    </row>
    <row r="310" ht="12">
      <c r="D310" s="215"/>
    </row>
    <row r="311" ht="12">
      <c r="D311" s="215"/>
    </row>
    <row r="312" ht="12">
      <c r="D312" s="215"/>
    </row>
    <row r="313" ht="12">
      <c r="D313" s="215"/>
    </row>
    <row r="314" ht="12">
      <c r="D314" s="215"/>
    </row>
    <row r="315" ht="12">
      <c r="D315" s="215"/>
    </row>
    <row r="316" ht="12">
      <c r="D316" s="215"/>
    </row>
    <row r="317" ht="12">
      <c r="D317" s="215"/>
    </row>
    <row r="318" ht="12">
      <c r="D318" s="215"/>
    </row>
    <row r="319" ht="12">
      <c r="D319" s="215"/>
    </row>
    <row r="320" ht="12">
      <c r="D320" s="215"/>
    </row>
    <row r="321" ht="12">
      <c r="D321" s="215"/>
    </row>
    <row r="322" ht="12">
      <c r="D322" s="215"/>
    </row>
    <row r="323" ht="12">
      <c r="D323" s="215"/>
    </row>
    <row r="324" ht="12">
      <c r="D324" s="215"/>
    </row>
    <row r="325" ht="12">
      <c r="D325" s="215"/>
    </row>
    <row r="326" ht="12">
      <c r="D326" s="215"/>
    </row>
    <row r="327" ht="12">
      <c r="D327" s="215"/>
    </row>
    <row r="328" ht="12">
      <c r="D328" s="215"/>
    </row>
    <row r="329" ht="12">
      <c r="D329" s="215"/>
    </row>
    <row r="330" ht="12">
      <c r="D330" s="215"/>
    </row>
    <row r="331" ht="12">
      <c r="D331" s="215"/>
    </row>
    <row r="332" ht="12">
      <c r="D332" s="215"/>
    </row>
    <row r="333" ht="12">
      <c r="D333" s="215"/>
    </row>
    <row r="334" ht="12">
      <c r="D334" s="215"/>
    </row>
    <row r="335" ht="12">
      <c r="D335" s="215"/>
    </row>
    <row r="336" ht="12">
      <c r="D336" s="215"/>
    </row>
    <row r="337" ht="12">
      <c r="D337" s="215"/>
    </row>
    <row r="338" ht="12">
      <c r="D338" s="215"/>
    </row>
    <row r="339" ht="12">
      <c r="D339" s="215"/>
    </row>
    <row r="340" ht="12">
      <c r="D340" s="215"/>
    </row>
    <row r="341" ht="12">
      <c r="D341" s="215"/>
    </row>
    <row r="342" ht="12">
      <c r="D342" s="215"/>
    </row>
    <row r="343" ht="12">
      <c r="D343" s="215"/>
    </row>
    <row r="344" ht="12">
      <c r="D344" s="215"/>
    </row>
    <row r="345" ht="12">
      <c r="D345" s="215"/>
    </row>
    <row r="346" ht="12">
      <c r="D346" s="215"/>
    </row>
    <row r="347" ht="12">
      <c r="D347" s="215"/>
    </row>
    <row r="348" ht="12">
      <c r="D348" s="215"/>
    </row>
    <row r="349" ht="12">
      <c r="D349" s="215"/>
    </row>
    <row r="350" ht="12">
      <c r="D350" s="215"/>
    </row>
    <row r="351" ht="12">
      <c r="D351" s="215"/>
    </row>
    <row r="352" ht="12">
      <c r="D352" s="215"/>
    </row>
    <row r="353" ht="12">
      <c r="D353" s="215"/>
    </row>
    <row r="354" ht="12">
      <c r="D354" s="215"/>
    </row>
    <row r="355" ht="12">
      <c r="D355" s="215"/>
    </row>
    <row r="356" ht="12">
      <c r="D356" s="215"/>
    </row>
    <row r="357" ht="12">
      <c r="D357" s="215"/>
    </row>
    <row r="358" ht="12">
      <c r="D358" s="215"/>
    </row>
    <row r="359" ht="12">
      <c r="D359" s="215"/>
    </row>
    <row r="360" ht="12">
      <c r="D360" s="215"/>
    </row>
    <row r="361" ht="12">
      <c r="D361" s="215"/>
    </row>
    <row r="362" ht="12">
      <c r="D362" s="215"/>
    </row>
    <row r="363" ht="12">
      <c r="D363" s="215"/>
    </row>
    <row r="364" ht="12">
      <c r="D364" s="215"/>
    </row>
    <row r="365" ht="12">
      <c r="D365" s="215"/>
    </row>
    <row r="366" ht="12">
      <c r="D366" s="215"/>
    </row>
    <row r="367" ht="12">
      <c r="D367" s="215"/>
    </row>
    <row r="368" ht="12">
      <c r="D368" s="215"/>
    </row>
    <row r="369" ht="12">
      <c r="D369" s="215"/>
    </row>
    <row r="370" ht="12">
      <c r="D370" s="215"/>
    </row>
    <row r="371" ht="12">
      <c r="D371" s="215"/>
    </row>
    <row r="372" ht="12">
      <c r="D372" s="215"/>
    </row>
    <row r="373" ht="12">
      <c r="D373" s="215"/>
    </row>
    <row r="374" ht="12">
      <c r="D374" s="215"/>
    </row>
    <row r="375" ht="12">
      <c r="D375" s="215"/>
    </row>
    <row r="376" ht="12">
      <c r="D376" s="215"/>
    </row>
    <row r="377" ht="12">
      <c r="D377" s="215"/>
    </row>
    <row r="378" ht="12">
      <c r="D378" s="215"/>
    </row>
    <row r="379" ht="12">
      <c r="D379" s="215"/>
    </row>
    <row r="380" ht="12">
      <c r="D380" s="215"/>
    </row>
    <row r="381" ht="12">
      <c r="D381" s="215"/>
    </row>
    <row r="382" ht="12">
      <c r="D382" s="215"/>
    </row>
    <row r="383" ht="12">
      <c r="D383" s="215"/>
    </row>
    <row r="384" ht="12">
      <c r="D384" s="215"/>
    </row>
    <row r="385" ht="12">
      <c r="D385" s="215"/>
    </row>
    <row r="386" ht="12">
      <c r="D386" s="215"/>
    </row>
    <row r="387" ht="12">
      <c r="D387" s="215"/>
    </row>
    <row r="388" ht="12">
      <c r="D388" s="215"/>
    </row>
    <row r="389" ht="12">
      <c r="D389" s="215"/>
    </row>
    <row r="390" ht="12">
      <c r="D390" s="215"/>
    </row>
    <row r="391" ht="12">
      <c r="D391" s="215"/>
    </row>
    <row r="392" ht="12">
      <c r="D392" s="215"/>
    </row>
    <row r="393" ht="12">
      <c r="D393" s="215"/>
    </row>
    <row r="394" ht="12">
      <c r="D394" s="215"/>
    </row>
    <row r="395" ht="12">
      <c r="D395" s="215"/>
    </row>
    <row r="396" ht="12">
      <c r="D396" s="215"/>
    </row>
    <row r="397" ht="12">
      <c r="D397" s="215"/>
    </row>
    <row r="398" ht="12">
      <c r="D398" s="215"/>
    </row>
    <row r="399" ht="12">
      <c r="D399" s="215"/>
    </row>
    <row r="400" ht="12">
      <c r="D400" s="215"/>
    </row>
    <row r="401" ht="12">
      <c r="D401" s="215"/>
    </row>
    <row r="402" ht="12">
      <c r="D402" s="215"/>
    </row>
    <row r="403" ht="12">
      <c r="D403" s="215"/>
    </row>
    <row r="404" ht="12">
      <c r="D404" s="215"/>
    </row>
    <row r="405" ht="12">
      <c r="D405" s="215"/>
    </row>
    <row r="406" ht="12">
      <c r="D406" s="215"/>
    </row>
    <row r="407" ht="12">
      <c r="D407" s="215"/>
    </row>
    <row r="408" ht="12">
      <c r="D408" s="215"/>
    </row>
    <row r="409" ht="12">
      <c r="D409" s="215"/>
    </row>
    <row r="410" ht="12">
      <c r="D410" s="215"/>
    </row>
    <row r="411" ht="12">
      <c r="D411" s="215"/>
    </row>
    <row r="412" ht="12">
      <c r="D412" s="215"/>
    </row>
    <row r="413" ht="12">
      <c r="D413" s="215"/>
    </row>
    <row r="414" ht="12">
      <c r="D414" s="215"/>
    </row>
    <row r="415" ht="12">
      <c r="D415" s="215"/>
    </row>
    <row r="416" ht="12">
      <c r="D416" s="215"/>
    </row>
    <row r="417" ht="12">
      <c r="D417" s="215"/>
    </row>
    <row r="418" ht="12">
      <c r="D418" s="215"/>
    </row>
    <row r="419" ht="12">
      <c r="D419" s="215"/>
    </row>
    <row r="420" ht="12">
      <c r="D420" s="215"/>
    </row>
    <row r="421" ht="12">
      <c r="D421" s="215"/>
    </row>
    <row r="422" ht="12">
      <c r="D422" s="215"/>
    </row>
    <row r="423" ht="12">
      <c r="D423" s="215"/>
    </row>
    <row r="424" ht="12">
      <c r="D424" s="215"/>
    </row>
    <row r="425" ht="12">
      <c r="D425" s="215"/>
    </row>
    <row r="426" ht="12">
      <c r="D426" s="215"/>
    </row>
    <row r="427" ht="12">
      <c r="D427" s="215"/>
    </row>
    <row r="428" ht="12">
      <c r="D428" s="215"/>
    </row>
    <row r="429" ht="12">
      <c r="D429" s="215"/>
    </row>
    <row r="430" ht="12">
      <c r="D430" s="215"/>
    </row>
    <row r="431" ht="12">
      <c r="D431" s="215"/>
    </row>
    <row r="432" ht="12">
      <c r="D432" s="215"/>
    </row>
    <row r="433" ht="12">
      <c r="D433" s="215"/>
    </row>
    <row r="434" ht="12">
      <c r="D434" s="215"/>
    </row>
    <row r="435" ht="12">
      <c r="D435" s="215"/>
    </row>
    <row r="436" ht="12">
      <c r="D436" s="215"/>
    </row>
    <row r="437" ht="12">
      <c r="D437" s="215"/>
    </row>
    <row r="438" ht="12">
      <c r="D438" s="215"/>
    </row>
    <row r="439" ht="12">
      <c r="D439" s="215"/>
    </row>
    <row r="440" ht="12">
      <c r="D440" s="215"/>
    </row>
    <row r="441" ht="12">
      <c r="D441" s="215"/>
    </row>
    <row r="442" ht="12">
      <c r="D442" s="215"/>
    </row>
    <row r="443" ht="12">
      <c r="D443" s="215"/>
    </row>
    <row r="444" ht="12">
      <c r="D444" s="215"/>
    </row>
    <row r="445" ht="12">
      <c r="D445" s="215"/>
    </row>
    <row r="446" ht="12">
      <c r="D446" s="215"/>
    </row>
    <row r="447" ht="12">
      <c r="D447" s="215"/>
    </row>
    <row r="448" ht="12">
      <c r="D448" s="215"/>
    </row>
    <row r="449" ht="12">
      <c r="D449" s="215"/>
    </row>
    <row r="450" ht="12">
      <c r="D450" s="215"/>
    </row>
    <row r="451" ht="12">
      <c r="D451" s="215"/>
    </row>
    <row r="452" ht="12">
      <c r="D452" s="215"/>
    </row>
    <row r="453" ht="12">
      <c r="D453" s="215"/>
    </row>
    <row r="454" ht="12">
      <c r="D454" s="215"/>
    </row>
    <row r="455" ht="12">
      <c r="D455" s="215"/>
    </row>
    <row r="456" ht="12">
      <c r="D456" s="215"/>
    </row>
    <row r="457" ht="12">
      <c r="D457" s="215"/>
    </row>
    <row r="458" ht="12">
      <c r="D458" s="215"/>
    </row>
    <row r="459" ht="12">
      <c r="D459" s="215"/>
    </row>
    <row r="460" ht="12">
      <c r="D460" s="215"/>
    </row>
    <row r="461" ht="12">
      <c r="D461" s="215"/>
    </row>
    <row r="462" ht="12">
      <c r="D462" s="215"/>
    </row>
    <row r="463" ht="12">
      <c r="D463" s="215"/>
    </row>
    <row r="464" ht="12">
      <c r="D464" s="215"/>
    </row>
    <row r="465" ht="12">
      <c r="D465" s="215"/>
    </row>
    <row r="466" ht="12">
      <c r="D466" s="215"/>
    </row>
    <row r="467" ht="12">
      <c r="D467" s="215"/>
    </row>
    <row r="468" ht="12">
      <c r="D468" s="215"/>
    </row>
    <row r="469" ht="12">
      <c r="D469" s="215"/>
    </row>
    <row r="470" ht="12">
      <c r="D470" s="215"/>
    </row>
    <row r="471" ht="12">
      <c r="D471" s="215"/>
    </row>
    <row r="472" ht="12">
      <c r="D472" s="215"/>
    </row>
    <row r="473" ht="12">
      <c r="D473" s="215"/>
    </row>
    <row r="474" ht="12">
      <c r="D474" s="215"/>
    </row>
    <row r="475" ht="12">
      <c r="D475" s="215"/>
    </row>
    <row r="476" ht="12">
      <c r="D476" s="215"/>
    </row>
    <row r="477" ht="12">
      <c r="D477" s="215"/>
    </row>
    <row r="478" ht="12">
      <c r="D478" s="215"/>
    </row>
    <row r="479" ht="12">
      <c r="D479" s="215"/>
    </row>
    <row r="480" ht="12">
      <c r="D480" s="215"/>
    </row>
    <row r="481" ht="12">
      <c r="D481" s="215"/>
    </row>
    <row r="482" ht="12">
      <c r="D482" s="215"/>
    </row>
    <row r="483" ht="12">
      <c r="D483" s="215"/>
    </row>
    <row r="484" ht="12">
      <c r="D484" s="215"/>
    </row>
    <row r="485" ht="12">
      <c r="D485" s="215"/>
    </row>
    <row r="486" ht="12">
      <c r="D486" s="215"/>
    </row>
    <row r="487" ht="12">
      <c r="D487" s="215"/>
    </row>
    <row r="488" ht="12">
      <c r="D488" s="215"/>
    </row>
    <row r="489" ht="12">
      <c r="D489" s="215"/>
    </row>
    <row r="490" ht="12">
      <c r="D490" s="215"/>
    </row>
    <row r="491" ht="12">
      <c r="D491" s="215"/>
    </row>
    <row r="492" ht="12">
      <c r="D492" s="215"/>
    </row>
    <row r="493" ht="12">
      <c r="D493" s="215"/>
    </row>
    <row r="494" ht="12">
      <c r="D494" s="215"/>
    </row>
    <row r="495" ht="12">
      <c r="D495" s="215"/>
    </row>
    <row r="496" ht="12">
      <c r="D496" s="215"/>
    </row>
    <row r="497" ht="12">
      <c r="D497" s="215"/>
    </row>
    <row r="498" ht="12">
      <c r="D498" s="215"/>
    </row>
    <row r="499" ht="12">
      <c r="D499" s="215"/>
    </row>
    <row r="500" ht="12">
      <c r="D500" s="215"/>
    </row>
    <row r="501" ht="12">
      <c r="D501" s="215"/>
    </row>
    <row r="502" ht="12">
      <c r="D502" s="215"/>
    </row>
    <row r="503" ht="12">
      <c r="D503" s="215"/>
    </row>
    <row r="504" ht="12">
      <c r="D504" s="215"/>
    </row>
    <row r="505" ht="12">
      <c r="D505" s="215"/>
    </row>
    <row r="506" ht="12">
      <c r="D506" s="215"/>
    </row>
    <row r="507" ht="12">
      <c r="D507" s="215"/>
    </row>
    <row r="508" ht="12">
      <c r="D508" s="215"/>
    </row>
    <row r="509" ht="12">
      <c r="D509" s="215"/>
    </row>
    <row r="510" ht="12">
      <c r="D510" s="215"/>
    </row>
    <row r="511" ht="12">
      <c r="D511" s="215"/>
    </row>
    <row r="512" ht="12">
      <c r="D512" s="215"/>
    </row>
    <row r="513" ht="12">
      <c r="D513" s="215"/>
    </row>
    <row r="514" ht="12">
      <c r="D514" s="215"/>
    </row>
    <row r="515" ht="12">
      <c r="D515" s="215"/>
    </row>
    <row r="516" ht="12">
      <c r="D516" s="215"/>
    </row>
    <row r="517" ht="12">
      <c r="D517" s="215"/>
    </row>
    <row r="518" ht="12">
      <c r="D518" s="215"/>
    </row>
    <row r="519" ht="12">
      <c r="D519" s="215"/>
    </row>
    <row r="520" ht="12">
      <c r="D520" s="215"/>
    </row>
    <row r="521" ht="12">
      <c r="D521" s="215"/>
    </row>
    <row r="522" ht="12">
      <c r="D522" s="215"/>
    </row>
    <row r="523" ht="12">
      <c r="D523" s="215"/>
    </row>
    <row r="524" ht="12">
      <c r="D524" s="215"/>
    </row>
    <row r="525" ht="12">
      <c r="D525" s="215"/>
    </row>
    <row r="526" ht="12">
      <c r="D526" s="215"/>
    </row>
    <row r="527" ht="12">
      <c r="D527" s="215"/>
    </row>
    <row r="528" ht="12">
      <c r="D528" s="215"/>
    </row>
    <row r="529" ht="12">
      <c r="D529" s="215"/>
    </row>
    <row r="530" ht="12">
      <c r="D530" s="215"/>
    </row>
    <row r="531" ht="12">
      <c r="D531" s="215"/>
    </row>
    <row r="532" ht="12">
      <c r="D532" s="215"/>
    </row>
    <row r="533" ht="12">
      <c r="D533" s="215"/>
    </row>
    <row r="534" ht="12">
      <c r="D534" s="215"/>
    </row>
    <row r="535" ht="12">
      <c r="D535" s="215"/>
    </row>
    <row r="536" ht="12">
      <c r="D536" s="215"/>
    </row>
    <row r="537" ht="12">
      <c r="D537" s="215"/>
    </row>
    <row r="538" ht="12">
      <c r="D538" s="215"/>
    </row>
    <row r="539" ht="12">
      <c r="D539" s="215"/>
    </row>
    <row r="540" ht="12">
      <c r="D540" s="215"/>
    </row>
    <row r="541" ht="12">
      <c r="D541" s="215"/>
    </row>
    <row r="542" ht="12">
      <c r="D542" s="215"/>
    </row>
    <row r="543" ht="12">
      <c r="D543" s="215"/>
    </row>
    <row r="544" ht="12">
      <c r="D544" s="215"/>
    </row>
    <row r="545" ht="12">
      <c r="D545" s="215"/>
    </row>
    <row r="546" ht="12">
      <c r="D546" s="215"/>
    </row>
    <row r="547" ht="12">
      <c r="D547" s="215"/>
    </row>
    <row r="548" ht="12">
      <c r="D548" s="215"/>
    </row>
    <row r="549" ht="12">
      <c r="D549" s="215"/>
    </row>
    <row r="550" ht="12">
      <c r="D550" s="215"/>
    </row>
    <row r="551" ht="12">
      <c r="D551" s="215"/>
    </row>
    <row r="552" ht="12">
      <c r="D552" s="215"/>
    </row>
    <row r="553" ht="12">
      <c r="D553" s="215"/>
    </row>
    <row r="554" ht="12">
      <c r="D554" s="215"/>
    </row>
    <row r="555" ht="12">
      <c r="D555" s="215"/>
    </row>
    <row r="556" ht="12">
      <c r="D556" s="215"/>
    </row>
    <row r="557" ht="12">
      <c r="D557" s="215"/>
    </row>
    <row r="558" ht="12">
      <c r="D558" s="215"/>
    </row>
    <row r="559" ht="12">
      <c r="D559" s="215"/>
    </row>
    <row r="560" ht="12">
      <c r="D560" s="215"/>
    </row>
    <row r="561" ht="12">
      <c r="D561" s="215"/>
    </row>
    <row r="562" ht="12">
      <c r="D562" s="215"/>
    </row>
    <row r="563" ht="12">
      <c r="D563" s="215"/>
    </row>
    <row r="564" ht="12">
      <c r="D564" s="215"/>
    </row>
    <row r="565" ht="12">
      <c r="D565" s="215"/>
    </row>
    <row r="566" ht="12">
      <c r="D566" s="215"/>
    </row>
    <row r="567" ht="12">
      <c r="D567" s="215"/>
    </row>
    <row r="568" ht="12">
      <c r="D568" s="215"/>
    </row>
    <row r="569" ht="12">
      <c r="D569" s="215"/>
    </row>
    <row r="570" ht="12">
      <c r="D570" s="215"/>
    </row>
    <row r="571" ht="12">
      <c r="D571" s="215"/>
    </row>
    <row r="572" ht="12">
      <c r="D572" s="215"/>
    </row>
    <row r="573" ht="12">
      <c r="D573" s="215"/>
    </row>
    <row r="574" ht="12">
      <c r="D574" s="215"/>
    </row>
    <row r="575" ht="12">
      <c r="D575" s="215"/>
    </row>
    <row r="576" ht="12">
      <c r="D576" s="215"/>
    </row>
    <row r="577" ht="12">
      <c r="D577" s="215"/>
    </row>
    <row r="578" ht="12">
      <c r="D578" s="215"/>
    </row>
    <row r="579" ht="12">
      <c r="D579" s="215"/>
    </row>
    <row r="580" ht="12">
      <c r="D580" s="215"/>
    </row>
    <row r="581" ht="12">
      <c r="D581" s="215"/>
    </row>
    <row r="582" ht="12">
      <c r="D582" s="215"/>
    </row>
    <row r="583" ht="12">
      <c r="D583" s="215"/>
    </row>
    <row r="584" ht="12">
      <c r="D584" s="215"/>
    </row>
    <row r="585" ht="12">
      <c r="D585" s="215"/>
    </row>
    <row r="586" ht="12">
      <c r="D586" s="215"/>
    </row>
    <row r="587" ht="12">
      <c r="D587" s="215"/>
    </row>
    <row r="588" ht="12">
      <c r="D588" s="215"/>
    </row>
    <row r="589" ht="12">
      <c r="D589" s="215"/>
    </row>
    <row r="590" ht="12">
      <c r="D590" s="215"/>
    </row>
    <row r="591" ht="12">
      <c r="D591" s="215"/>
    </row>
    <row r="592" ht="12">
      <c r="D592" s="215"/>
    </row>
    <row r="593" ht="12">
      <c r="D593" s="215"/>
    </row>
    <row r="594" ht="12">
      <c r="D594" s="215"/>
    </row>
    <row r="595" ht="12">
      <c r="D595" s="215"/>
    </row>
    <row r="596" ht="12">
      <c r="D596" s="215"/>
    </row>
    <row r="597" ht="12">
      <c r="D597" s="215"/>
    </row>
    <row r="598" ht="12">
      <c r="D598" s="215"/>
    </row>
    <row r="599" ht="12">
      <c r="D599" s="215"/>
    </row>
    <row r="600" ht="12">
      <c r="D600" s="215"/>
    </row>
    <row r="601" ht="12">
      <c r="D601" s="215"/>
    </row>
    <row r="602" ht="12">
      <c r="D602" s="215"/>
    </row>
    <row r="603" ht="12">
      <c r="D603" s="215"/>
    </row>
    <row r="604" ht="12">
      <c r="D604" s="215"/>
    </row>
    <row r="605" ht="12">
      <c r="D605" s="215"/>
    </row>
    <row r="606" ht="12">
      <c r="D606" s="215"/>
    </row>
    <row r="607" ht="12">
      <c r="D607" s="215"/>
    </row>
    <row r="608" ht="12">
      <c r="D608" s="215"/>
    </row>
    <row r="609" ht="12">
      <c r="D609" s="215"/>
    </row>
    <row r="610" ht="12">
      <c r="D610" s="215"/>
    </row>
    <row r="611" ht="12">
      <c r="D611" s="215"/>
    </row>
    <row r="612" ht="12">
      <c r="D612" s="215"/>
    </row>
    <row r="613" ht="12">
      <c r="D613" s="215"/>
    </row>
    <row r="614" ht="12">
      <c r="D614" s="215"/>
    </row>
    <row r="615" ht="12">
      <c r="D615" s="215"/>
    </row>
    <row r="616" ht="12">
      <c r="D616" s="215"/>
    </row>
    <row r="617" ht="12">
      <c r="D617" s="215"/>
    </row>
    <row r="618" ht="12">
      <c r="D618" s="215"/>
    </row>
    <row r="619" ht="12">
      <c r="D619" s="215"/>
    </row>
    <row r="620" ht="12">
      <c r="D620" s="215"/>
    </row>
    <row r="621" ht="12">
      <c r="D621" s="215"/>
    </row>
    <row r="622" ht="12">
      <c r="D622" s="215"/>
    </row>
    <row r="623" ht="12">
      <c r="D623" s="215"/>
    </row>
    <row r="624" ht="12">
      <c r="D624" s="215"/>
    </row>
    <row r="625" ht="12">
      <c r="D625" s="215"/>
    </row>
    <row r="626" ht="12">
      <c r="D626" s="215"/>
    </row>
    <row r="627" ht="12">
      <c r="D627" s="215"/>
    </row>
    <row r="628" ht="12">
      <c r="D628" s="215"/>
    </row>
    <row r="629" ht="12">
      <c r="D629" s="215"/>
    </row>
    <row r="630" ht="12">
      <c r="D630" s="215"/>
    </row>
    <row r="631" ht="12">
      <c r="D631" s="215"/>
    </row>
    <row r="632" ht="12">
      <c r="D632" s="215"/>
    </row>
    <row r="633" ht="12">
      <c r="D633" s="215"/>
    </row>
    <row r="634" ht="12">
      <c r="D634" s="215"/>
    </row>
    <row r="635" ht="12">
      <c r="D635" s="215"/>
    </row>
    <row r="636" ht="12">
      <c r="D636" s="215"/>
    </row>
    <row r="637" ht="12">
      <c r="D637" s="215"/>
    </row>
    <row r="638" ht="12">
      <c r="D638" s="215"/>
    </row>
    <row r="639" ht="12">
      <c r="D639" s="215"/>
    </row>
    <row r="640" ht="12">
      <c r="D640" s="215"/>
    </row>
    <row r="641" ht="12">
      <c r="D641" s="215"/>
    </row>
    <row r="642" ht="12">
      <c r="D642" s="215"/>
    </row>
    <row r="643" ht="12">
      <c r="D643" s="215"/>
    </row>
    <row r="644" ht="12">
      <c r="D644" s="215"/>
    </row>
    <row r="645" ht="12">
      <c r="D645" s="215"/>
    </row>
    <row r="646" ht="12">
      <c r="D646" s="215"/>
    </row>
    <row r="647" ht="12">
      <c r="D647" s="215"/>
    </row>
    <row r="648" ht="12">
      <c r="D648" s="215"/>
    </row>
    <row r="649" ht="12">
      <c r="D649" s="215"/>
    </row>
    <row r="650" ht="12">
      <c r="D650" s="215"/>
    </row>
    <row r="651" ht="12">
      <c r="D651" s="215"/>
    </row>
    <row r="652" ht="12">
      <c r="D652" s="215"/>
    </row>
    <row r="653" ht="12">
      <c r="D653" s="215"/>
    </row>
    <row r="654" ht="12">
      <c r="D654" s="215"/>
    </row>
    <row r="655" ht="12">
      <c r="D655" s="215"/>
    </row>
    <row r="656" ht="12">
      <c r="D656" s="215"/>
    </row>
    <row r="657" ht="12">
      <c r="D657" s="215"/>
    </row>
    <row r="658" ht="12">
      <c r="D658" s="215"/>
    </row>
    <row r="659" ht="12">
      <c r="D659" s="215"/>
    </row>
    <row r="660" ht="12">
      <c r="D660" s="215"/>
    </row>
    <row r="661" ht="12">
      <c r="D661" s="215"/>
    </row>
    <row r="662" ht="12">
      <c r="D662" s="215"/>
    </row>
    <row r="663" ht="12">
      <c r="D663" s="215"/>
    </row>
    <row r="664" ht="12">
      <c r="D664" s="215"/>
    </row>
    <row r="665" ht="12">
      <c r="D665" s="215"/>
    </row>
    <row r="666" ht="12">
      <c r="D666" s="215"/>
    </row>
    <row r="667" ht="12">
      <c r="D667" s="215"/>
    </row>
    <row r="668" ht="12">
      <c r="D668" s="215"/>
    </row>
    <row r="669" ht="12">
      <c r="D669" s="215"/>
    </row>
    <row r="670" ht="12">
      <c r="D670" s="215"/>
    </row>
    <row r="671" ht="12">
      <c r="D671" s="215"/>
    </row>
    <row r="672" ht="12">
      <c r="D672" s="215"/>
    </row>
    <row r="673" ht="12">
      <c r="D673" s="215"/>
    </row>
    <row r="674" ht="12">
      <c r="D674" s="215"/>
    </row>
    <row r="675" ht="12">
      <c r="D675" s="215"/>
    </row>
    <row r="676" ht="12">
      <c r="D676" s="215"/>
    </row>
    <row r="677" ht="12">
      <c r="D677" s="215"/>
    </row>
    <row r="678" ht="12">
      <c r="D678" s="215"/>
    </row>
    <row r="679" ht="12">
      <c r="D679" s="215"/>
    </row>
    <row r="680" ht="12">
      <c r="D680" s="215"/>
    </row>
    <row r="681" ht="12">
      <c r="D681" s="215"/>
    </row>
    <row r="682" ht="12">
      <c r="D682" s="215"/>
    </row>
    <row r="683" ht="12">
      <c r="D683" s="215"/>
    </row>
    <row r="684" ht="12">
      <c r="D684" s="215"/>
    </row>
    <row r="685" ht="12">
      <c r="D685" s="215"/>
    </row>
    <row r="686" ht="12">
      <c r="D686" s="215"/>
    </row>
    <row r="687" ht="12">
      <c r="D687" s="215"/>
    </row>
    <row r="688" ht="12">
      <c r="D688" s="215"/>
    </row>
    <row r="689" ht="12">
      <c r="D689" s="215"/>
    </row>
    <row r="690" ht="12">
      <c r="D690" s="215"/>
    </row>
    <row r="691" ht="12">
      <c r="D691" s="215"/>
    </row>
    <row r="692" ht="12">
      <c r="D692" s="215"/>
    </row>
    <row r="693" ht="12">
      <c r="D693" s="215"/>
    </row>
    <row r="694" ht="12">
      <c r="D694" s="215"/>
    </row>
    <row r="695" ht="12">
      <c r="D695" s="215"/>
    </row>
    <row r="696" ht="12">
      <c r="D696" s="215"/>
    </row>
    <row r="697" ht="12">
      <c r="D697" s="215"/>
    </row>
    <row r="698" ht="12">
      <c r="D698" s="215"/>
    </row>
    <row r="699" ht="12">
      <c r="D699" s="215"/>
    </row>
    <row r="700" ht="12">
      <c r="D700" s="215"/>
    </row>
    <row r="701" ht="12">
      <c r="D701" s="215"/>
    </row>
    <row r="702" ht="12">
      <c r="D702" s="215"/>
    </row>
    <row r="703" ht="12">
      <c r="D703" s="215"/>
    </row>
    <row r="704" ht="12">
      <c r="D704" s="215"/>
    </row>
    <row r="705" ht="12">
      <c r="D705" s="215"/>
    </row>
    <row r="706" ht="12">
      <c r="D706" s="215"/>
    </row>
    <row r="707" ht="12">
      <c r="D707" s="215"/>
    </row>
    <row r="708" ht="12">
      <c r="D708" s="215"/>
    </row>
    <row r="709" ht="12">
      <c r="D709" s="215"/>
    </row>
    <row r="710" ht="12">
      <c r="D710" s="215"/>
    </row>
    <row r="711" ht="12">
      <c r="D711" s="215"/>
    </row>
    <row r="712" ht="12">
      <c r="D712" s="215"/>
    </row>
    <row r="713" ht="12">
      <c r="D713" s="215"/>
    </row>
    <row r="714" ht="12">
      <c r="D714" s="215"/>
    </row>
    <row r="715" ht="12">
      <c r="D715" s="215"/>
    </row>
    <row r="716" ht="12">
      <c r="D716" s="215"/>
    </row>
    <row r="717" ht="12">
      <c r="D717" s="215"/>
    </row>
    <row r="718" ht="12">
      <c r="D718" s="215"/>
    </row>
    <row r="719" ht="12">
      <c r="D719" s="215"/>
    </row>
    <row r="720" ht="12">
      <c r="D720" s="215"/>
    </row>
    <row r="721" ht="12">
      <c r="D721" s="215"/>
    </row>
    <row r="722" ht="12">
      <c r="D722" s="215"/>
    </row>
    <row r="723" ht="12">
      <c r="D723" s="215"/>
    </row>
    <row r="724" ht="12">
      <c r="D724" s="215"/>
    </row>
    <row r="725" ht="12">
      <c r="D725" s="215"/>
    </row>
    <row r="726" ht="12">
      <c r="D726" s="215"/>
    </row>
    <row r="727" ht="12">
      <c r="D727" s="215"/>
    </row>
    <row r="728" ht="12">
      <c r="D728" s="215"/>
    </row>
    <row r="729" ht="12">
      <c r="D729" s="215"/>
    </row>
    <row r="730" ht="12">
      <c r="D730" s="215"/>
    </row>
    <row r="731" ht="12">
      <c r="D731" s="215"/>
    </row>
    <row r="732" ht="12">
      <c r="D732" s="215"/>
    </row>
    <row r="733" ht="12">
      <c r="D733" s="215"/>
    </row>
    <row r="734" ht="12">
      <c r="D734" s="215"/>
    </row>
    <row r="735" ht="12">
      <c r="D735" s="215"/>
    </row>
    <row r="736" ht="12">
      <c r="D736" s="215"/>
    </row>
    <row r="737" ht="12">
      <c r="D737" s="215"/>
    </row>
    <row r="738" ht="12">
      <c r="D738" s="215"/>
    </row>
    <row r="739" ht="12">
      <c r="D739" s="215"/>
    </row>
    <row r="740" ht="12">
      <c r="D740" s="215"/>
    </row>
    <row r="741" ht="12">
      <c r="D741" s="215"/>
    </row>
    <row r="742" ht="12">
      <c r="D742" s="215"/>
    </row>
    <row r="743" ht="12">
      <c r="D743" s="215"/>
    </row>
    <row r="744" ht="12">
      <c r="D744" s="215"/>
    </row>
    <row r="745" ht="12">
      <c r="D745" s="215"/>
    </row>
    <row r="746" ht="12">
      <c r="D746" s="215"/>
    </row>
    <row r="747" ht="12">
      <c r="D747" s="215"/>
    </row>
    <row r="748" ht="12">
      <c r="D748" s="215"/>
    </row>
    <row r="749" ht="12">
      <c r="D749" s="215"/>
    </row>
    <row r="750" ht="12">
      <c r="D750" s="215"/>
    </row>
    <row r="751" ht="12">
      <c r="D751" s="215"/>
    </row>
    <row r="752" ht="12">
      <c r="D752" s="215"/>
    </row>
    <row r="753" ht="12">
      <c r="D753" s="215"/>
    </row>
    <row r="754" ht="12">
      <c r="D754" s="215"/>
    </row>
    <row r="755" ht="12">
      <c r="D755" s="215"/>
    </row>
    <row r="756" ht="12">
      <c r="D756" s="215"/>
    </row>
    <row r="757" ht="12">
      <c r="D757" s="215"/>
    </row>
    <row r="758" ht="12">
      <c r="D758" s="215"/>
    </row>
    <row r="759" ht="12">
      <c r="D759" s="215"/>
    </row>
    <row r="760" ht="12">
      <c r="D760" s="215"/>
    </row>
    <row r="761" ht="12">
      <c r="D761" s="215"/>
    </row>
    <row r="762" ht="12">
      <c r="D762" s="215"/>
    </row>
    <row r="763" ht="12">
      <c r="D763" s="215"/>
    </row>
    <row r="764" ht="12">
      <c r="D764" s="215"/>
    </row>
    <row r="765" ht="12">
      <c r="D765" s="215"/>
    </row>
    <row r="766" ht="12">
      <c r="D766" s="215"/>
    </row>
    <row r="767" ht="12">
      <c r="D767" s="215"/>
    </row>
    <row r="768" ht="12">
      <c r="D768" s="215"/>
    </row>
    <row r="769" ht="12">
      <c r="D769" s="215"/>
    </row>
    <row r="770" ht="12">
      <c r="D770" s="215"/>
    </row>
    <row r="771" ht="12">
      <c r="D771" s="215"/>
    </row>
    <row r="772" ht="12">
      <c r="D772" s="215"/>
    </row>
    <row r="773" ht="12">
      <c r="D773" s="215"/>
    </row>
    <row r="774" ht="12">
      <c r="D774" s="215"/>
    </row>
    <row r="775" ht="12">
      <c r="D775" s="215"/>
    </row>
    <row r="776" ht="12">
      <c r="D776" s="215"/>
    </row>
    <row r="777" ht="12">
      <c r="D777" s="215"/>
    </row>
    <row r="778" ht="12">
      <c r="D778" s="215"/>
    </row>
    <row r="779" ht="12">
      <c r="D779" s="215"/>
    </row>
    <row r="780" ht="12">
      <c r="D780" s="215"/>
    </row>
    <row r="781" ht="12">
      <c r="D781" s="215"/>
    </row>
    <row r="782" ht="12">
      <c r="D782" s="215"/>
    </row>
    <row r="783" ht="12">
      <c r="D783" s="215"/>
    </row>
    <row r="784" ht="12">
      <c r="D784" s="215"/>
    </row>
    <row r="785" ht="12">
      <c r="D785" s="215"/>
    </row>
    <row r="786" ht="12">
      <c r="D786" s="215"/>
    </row>
    <row r="787" ht="12">
      <c r="D787" s="215"/>
    </row>
    <row r="788" ht="12">
      <c r="D788" s="215"/>
    </row>
    <row r="789" ht="12">
      <c r="D789" s="215"/>
    </row>
    <row r="790" ht="12">
      <c r="D790" s="215"/>
    </row>
    <row r="791" ht="12">
      <c r="D791" s="215"/>
    </row>
    <row r="792" ht="12">
      <c r="D792" s="215"/>
    </row>
    <row r="793" ht="12">
      <c r="D793" s="215"/>
    </row>
    <row r="794" ht="12">
      <c r="D794" s="215"/>
    </row>
    <row r="795" ht="12">
      <c r="D795" s="215"/>
    </row>
    <row r="796" ht="12">
      <c r="D796" s="215"/>
    </row>
    <row r="797" ht="12">
      <c r="D797" s="215"/>
    </row>
    <row r="798" ht="12">
      <c r="D798" s="215"/>
    </row>
    <row r="799" ht="12">
      <c r="D799" s="215"/>
    </row>
    <row r="800" ht="12">
      <c r="D800" s="215"/>
    </row>
    <row r="801" ht="12">
      <c r="D801" s="215"/>
    </row>
    <row r="802" ht="12">
      <c r="D802" s="215"/>
    </row>
    <row r="803" ht="12">
      <c r="D803" s="215"/>
    </row>
    <row r="804" ht="12">
      <c r="D804" s="215"/>
    </row>
    <row r="805" ht="12">
      <c r="D805" s="215"/>
    </row>
    <row r="806" ht="12">
      <c r="D806" s="215"/>
    </row>
    <row r="807" ht="12">
      <c r="D807" s="215"/>
    </row>
    <row r="808" ht="12">
      <c r="D808" s="215"/>
    </row>
    <row r="809" ht="12">
      <c r="D809" s="215"/>
    </row>
    <row r="810" ht="12">
      <c r="D810" s="215"/>
    </row>
    <row r="811" ht="12">
      <c r="D811" s="215"/>
    </row>
    <row r="812" ht="12">
      <c r="D812" s="215"/>
    </row>
    <row r="813" ht="12">
      <c r="D813" s="215"/>
    </row>
    <row r="814" ht="12">
      <c r="D814" s="215"/>
    </row>
    <row r="815" ht="12">
      <c r="D815" s="215"/>
    </row>
    <row r="816" ht="12">
      <c r="D816" s="215"/>
    </row>
    <row r="817" ht="12">
      <c r="D817" s="215"/>
    </row>
    <row r="818" ht="12">
      <c r="D818" s="215"/>
    </row>
    <row r="819" ht="12">
      <c r="D819" s="215"/>
    </row>
    <row r="820" ht="12">
      <c r="D820" s="215"/>
    </row>
    <row r="821" ht="12">
      <c r="D821" s="215"/>
    </row>
    <row r="822" ht="12">
      <c r="D822" s="215"/>
    </row>
    <row r="823" ht="12">
      <c r="D823" s="215"/>
    </row>
    <row r="824" ht="12">
      <c r="D824" s="215"/>
    </row>
    <row r="825" ht="12">
      <c r="D825" s="215"/>
    </row>
    <row r="826" ht="12">
      <c r="D826" s="215"/>
    </row>
    <row r="827" ht="12">
      <c r="D827" s="215"/>
    </row>
    <row r="828" ht="12">
      <c r="D828" s="215"/>
    </row>
    <row r="829" ht="12">
      <c r="D829" s="215"/>
    </row>
    <row r="830" ht="12">
      <c r="D830" s="215"/>
    </row>
    <row r="831" ht="12">
      <c r="D831" s="215"/>
    </row>
    <row r="832" ht="12">
      <c r="D832" s="215"/>
    </row>
    <row r="833" ht="12">
      <c r="D833" s="215"/>
    </row>
    <row r="834" ht="12">
      <c r="D834" s="215"/>
    </row>
    <row r="835" ht="12">
      <c r="D835" s="215"/>
    </row>
    <row r="836" ht="12">
      <c r="D836" s="215"/>
    </row>
    <row r="837" ht="12">
      <c r="D837" s="215"/>
    </row>
    <row r="838" ht="12">
      <c r="D838" s="215"/>
    </row>
    <row r="839" ht="12">
      <c r="D839" s="215"/>
    </row>
    <row r="840" ht="12">
      <c r="D840" s="215"/>
    </row>
    <row r="841" ht="12">
      <c r="D841" s="215"/>
    </row>
    <row r="842" ht="12">
      <c r="D842" s="215"/>
    </row>
    <row r="843" ht="12">
      <c r="D843" s="215"/>
    </row>
    <row r="844" ht="12">
      <c r="D844" s="215"/>
    </row>
    <row r="845" ht="12">
      <c r="D845" s="215"/>
    </row>
    <row r="846" ht="12">
      <c r="D846" s="215"/>
    </row>
    <row r="847" ht="12">
      <c r="D847" s="215"/>
    </row>
    <row r="848" ht="12">
      <c r="D848" s="215"/>
    </row>
    <row r="849" ht="12">
      <c r="D849" s="215"/>
    </row>
    <row r="850" ht="12">
      <c r="D850" s="215"/>
    </row>
    <row r="851" ht="12">
      <c r="D851" s="215"/>
    </row>
    <row r="852" ht="12">
      <c r="D852" s="215"/>
    </row>
    <row r="853" ht="12">
      <c r="D853" s="215"/>
    </row>
    <row r="854" ht="12">
      <c r="D854" s="215"/>
    </row>
    <row r="855" ht="12">
      <c r="D855" s="215"/>
    </row>
    <row r="856" ht="12">
      <c r="D856" s="215"/>
    </row>
    <row r="857" ht="12">
      <c r="D857" s="215"/>
    </row>
    <row r="858" ht="12">
      <c r="D858" s="215"/>
    </row>
    <row r="859" ht="12">
      <c r="D859" s="215"/>
    </row>
    <row r="860" ht="12">
      <c r="D860" s="215"/>
    </row>
    <row r="861" ht="12">
      <c r="D861" s="215"/>
    </row>
    <row r="862" ht="12">
      <c r="D862" s="215"/>
    </row>
    <row r="863" ht="12">
      <c r="D863" s="215"/>
    </row>
    <row r="864" ht="12">
      <c r="D864" s="215"/>
    </row>
    <row r="865" ht="12">
      <c r="D865" s="215"/>
    </row>
    <row r="866" ht="12">
      <c r="D866" s="215"/>
    </row>
    <row r="867" ht="12">
      <c r="D867" s="215"/>
    </row>
    <row r="868" ht="12">
      <c r="D868" s="215"/>
    </row>
    <row r="869" ht="12">
      <c r="D869" s="215"/>
    </row>
    <row r="870" ht="12">
      <c r="D870" s="215"/>
    </row>
    <row r="871" ht="12">
      <c r="D871" s="215"/>
    </row>
    <row r="872" ht="12">
      <c r="D872" s="215"/>
    </row>
    <row r="873" ht="12">
      <c r="D873" s="215"/>
    </row>
    <row r="874" ht="12">
      <c r="D874" s="215"/>
    </row>
    <row r="875" ht="12">
      <c r="D875" s="215"/>
    </row>
    <row r="876" ht="12">
      <c r="D876" s="215"/>
    </row>
    <row r="877" ht="12">
      <c r="D877" s="215"/>
    </row>
    <row r="878" ht="12">
      <c r="D878" s="215"/>
    </row>
    <row r="879" ht="12">
      <c r="D879" s="215"/>
    </row>
    <row r="880" ht="12">
      <c r="D880" s="215"/>
    </row>
    <row r="881" ht="12">
      <c r="D881" s="215"/>
    </row>
    <row r="882" ht="12">
      <c r="D882" s="215"/>
    </row>
    <row r="883" ht="12">
      <c r="D883" s="215"/>
    </row>
    <row r="884" ht="12">
      <c r="D884" s="215"/>
    </row>
    <row r="885" ht="12">
      <c r="D885" s="215"/>
    </row>
    <row r="886" ht="12">
      <c r="D886" s="215"/>
    </row>
    <row r="887" ht="12">
      <c r="D887" s="215"/>
    </row>
    <row r="888" ht="12">
      <c r="D888" s="215"/>
    </row>
    <row r="889" ht="12">
      <c r="D889" s="215"/>
    </row>
    <row r="890" ht="12">
      <c r="D890" s="215"/>
    </row>
    <row r="891" ht="12">
      <c r="D891" s="215"/>
    </row>
    <row r="892" ht="12">
      <c r="D892" s="215"/>
    </row>
    <row r="893" ht="12">
      <c r="D893" s="215"/>
    </row>
    <row r="894" ht="12">
      <c r="D894" s="215"/>
    </row>
    <row r="895" ht="12">
      <c r="D895" s="215"/>
    </row>
    <row r="896" ht="12">
      <c r="D896" s="215"/>
    </row>
    <row r="897" ht="12">
      <c r="D897" s="215"/>
    </row>
    <row r="898" ht="12">
      <c r="D898" s="215"/>
    </row>
    <row r="899" ht="12">
      <c r="D899" s="215"/>
    </row>
    <row r="900" ht="12">
      <c r="D900" s="215"/>
    </row>
    <row r="901" ht="12">
      <c r="D901" s="215"/>
    </row>
    <row r="902" ht="12">
      <c r="D902" s="215"/>
    </row>
    <row r="903" ht="12">
      <c r="D903" s="215"/>
    </row>
    <row r="904" ht="12">
      <c r="D904" s="215"/>
    </row>
    <row r="905" ht="12">
      <c r="D905" s="215"/>
    </row>
    <row r="906" ht="12">
      <c r="D906" s="215"/>
    </row>
    <row r="907" ht="12">
      <c r="D907" s="215"/>
    </row>
    <row r="908" ht="12">
      <c r="D908" s="215"/>
    </row>
    <row r="909" ht="12">
      <c r="D909" s="215"/>
    </row>
    <row r="910" ht="12">
      <c r="D910" s="215"/>
    </row>
    <row r="911" ht="12">
      <c r="D911" s="215"/>
    </row>
    <row r="912" ht="12">
      <c r="D912" s="215"/>
    </row>
    <row r="913" ht="12">
      <c r="D913" s="215"/>
    </row>
    <row r="914" ht="12">
      <c r="D914" s="215"/>
    </row>
    <row r="915" ht="12">
      <c r="D915" s="215"/>
    </row>
    <row r="916" ht="12">
      <c r="D916" s="215"/>
    </row>
    <row r="917" ht="12">
      <c r="D917" s="215"/>
    </row>
    <row r="918" ht="12">
      <c r="D918" s="215"/>
    </row>
    <row r="919" ht="12">
      <c r="D919" s="215"/>
    </row>
    <row r="920" ht="12">
      <c r="D920" s="215"/>
    </row>
    <row r="921" ht="12">
      <c r="D921" s="215"/>
    </row>
    <row r="922" ht="12">
      <c r="D922" s="215"/>
    </row>
    <row r="923" ht="12">
      <c r="D923" s="215"/>
    </row>
    <row r="924" ht="12">
      <c r="D924" s="215"/>
    </row>
    <row r="925" ht="12">
      <c r="D925" s="215"/>
    </row>
    <row r="926" ht="12">
      <c r="D926" s="215"/>
    </row>
    <row r="927" ht="12">
      <c r="D927" s="215"/>
    </row>
    <row r="928" ht="12">
      <c r="D928" s="215"/>
    </row>
    <row r="929" ht="12">
      <c r="D929" s="215"/>
    </row>
    <row r="930" ht="12">
      <c r="D930" s="215"/>
    </row>
    <row r="931" ht="12">
      <c r="D931" s="215"/>
    </row>
    <row r="932" ht="12">
      <c r="D932" s="215"/>
    </row>
    <row r="933" ht="12">
      <c r="D933" s="215"/>
    </row>
    <row r="934" ht="12">
      <c r="D934" s="215"/>
    </row>
    <row r="935" ht="12">
      <c r="D935" s="215"/>
    </row>
    <row r="936" ht="12">
      <c r="D936" s="215"/>
    </row>
    <row r="937" ht="12">
      <c r="D937" s="215"/>
    </row>
    <row r="938" ht="12">
      <c r="D938" s="215"/>
    </row>
    <row r="939" ht="12">
      <c r="D939" s="215"/>
    </row>
    <row r="940" ht="12">
      <c r="D940" s="215"/>
    </row>
    <row r="941" ht="12">
      <c r="D941" s="215"/>
    </row>
    <row r="942" ht="12">
      <c r="D942" s="215"/>
    </row>
    <row r="943" ht="12">
      <c r="D943" s="215"/>
    </row>
    <row r="944" ht="12">
      <c r="D944" s="215"/>
    </row>
    <row r="945" ht="12">
      <c r="D945" s="215"/>
    </row>
    <row r="946" ht="12">
      <c r="D946" s="215"/>
    </row>
    <row r="947" ht="12">
      <c r="D947" s="215"/>
    </row>
    <row r="948" ht="12">
      <c r="D948" s="215"/>
    </row>
    <row r="949" ht="12">
      <c r="D949" s="215"/>
    </row>
    <row r="950" ht="12">
      <c r="D950" s="215"/>
    </row>
    <row r="951" ht="12">
      <c r="D951" s="215"/>
    </row>
    <row r="952" ht="12">
      <c r="D952" s="215"/>
    </row>
    <row r="953" ht="12">
      <c r="D953" s="215"/>
    </row>
    <row r="954" ht="12">
      <c r="D954" s="215"/>
    </row>
    <row r="955" ht="12">
      <c r="D955" s="215"/>
    </row>
    <row r="956" ht="12">
      <c r="D956" s="215"/>
    </row>
    <row r="957" ht="12">
      <c r="D957" s="215"/>
    </row>
    <row r="958" ht="12">
      <c r="D958" s="215"/>
    </row>
    <row r="959" ht="12">
      <c r="D959" s="215"/>
    </row>
    <row r="960" ht="12">
      <c r="D960" s="215"/>
    </row>
    <row r="961" ht="12">
      <c r="D961" s="215"/>
    </row>
    <row r="962" ht="12">
      <c r="D962" s="215"/>
    </row>
    <row r="963" ht="12">
      <c r="D963" s="215"/>
    </row>
    <row r="964" ht="12">
      <c r="D964" s="215"/>
    </row>
    <row r="965" ht="12">
      <c r="D965" s="215"/>
    </row>
    <row r="966" ht="12">
      <c r="D966" s="215"/>
    </row>
    <row r="967" ht="12">
      <c r="D967" s="215"/>
    </row>
    <row r="968" ht="12">
      <c r="D968" s="215"/>
    </row>
    <row r="969" ht="12">
      <c r="D969" s="215"/>
    </row>
    <row r="970" ht="12">
      <c r="D970" s="215"/>
    </row>
    <row r="971" ht="12">
      <c r="D971" s="215"/>
    </row>
    <row r="972" ht="12">
      <c r="D972" s="215"/>
    </row>
    <row r="973" ht="12">
      <c r="D973" s="215"/>
    </row>
    <row r="974" ht="12">
      <c r="D974" s="215"/>
    </row>
    <row r="975" ht="12">
      <c r="D975" s="215"/>
    </row>
    <row r="976" ht="12">
      <c r="D976" s="215"/>
    </row>
    <row r="977" ht="12">
      <c r="D977" s="215"/>
    </row>
    <row r="978" ht="12">
      <c r="D978" s="215"/>
    </row>
    <row r="979" ht="12">
      <c r="D979" s="215"/>
    </row>
    <row r="980" ht="12">
      <c r="D980" s="215"/>
    </row>
    <row r="981" ht="12">
      <c r="D981" s="215"/>
    </row>
    <row r="982" ht="12">
      <c r="D982" s="215"/>
    </row>
    <row r="983" ht="12">
      <c r="D983" s="215"/>
    </row>
    <row r="984" ht="12">
      <c r="D984" s="215"/>
    </row>
    <row r="985" ht="12">
      <c r="D985" s="215"/>
    </row>
    <row r="986" ht="12">
      <c r="D986" s="215"/>
    </row>
    <row r="987" ht="12">
      <c r="D987" s="215"/>
    </row>
    <row r="988" ht="12">
      <c r="D988" s="215"/>
    </row>
    <row r="989" ht="12">
      <c r="D989" s="215"/>
    </row>
    <row r="990" ht="12">
      <c r="D990" s="215"/>
    </row>
    <row r="991" ht="12">
      <c r="D991" s="215"/>
    </row>
    <row r="992" ht="12">
      <c r="D992" s="215"/>
    </row>
    <row r="993" ht="12">
      <c r="D993" s="215"/>
    </row>
    <row r="994" ht="12">
      <c r="D994" s="215"/>
    </row>
    <row r="995" ht="12">
      <c r="D995" s="215"/>
    </row>
    <row r="996" ht="12">
      <c r="D996" s="215"/>
    </row>
    <row r="997" ht="12">
      <c r="D997" s="215"/>
    </row>
    <row r="998" ht="12">
      <c r="D998" s="215"/>
    </row>
    <row r="999" ht="12">
      <c r="D999" s="215"/>
    </row>
    <row r="1000" ht="12">
      <c r="D1000" s="215"/>
    </row>
    <row r="1001" ht="12">
      <c r="D1001" s="215"/>
    </row>
    <row r="1002" ht="12">
      <c r="D1002" s="215"/>
    </row>
    <row r="1003" ht="12">
      <c r="D1003" s="215"/>
    </row>
    <row r="1004" ht="12">
      <c r="D1004" s="215"/>
    </row>
    <row r="1005" ht="12">
      <c r="D1005" s="215"/>
    </row>
    <row r="1006" ht="12">
      <c r="D1006" s="215"/>
    </row>
    <row r="1007" ht="12">
      <c r="D1007" s="215"/>
    </row>
    <row r="1008" ht="12">
      <c r="D1008" s="215"/>
    </row>
    <row r="1009" ht="12">
      <c r="D1009" s="215"/>
    </row>
    <row r="1010" ht="12">
      <c r="D1010" s="215"/>
    </row>
    <row r="1011" ht="12">
      <c r="D1011" s="215"/>
    </row>
    <row r="1012" ht="12">
      <c r="D1012" s="215"/>
    </row>
    <row r="1013" ht="12">
      <c r="D1013" s="215"/>
    </row>
    <row r="1014" ht="12">
      <c r="D1014" s="215"/>
    </row>
    <row r="1015" ht="12">
      <c r="D1015" s="215"/>
    </row>
    <row r="1016" ht="12">
      <c r="D1016" s="215"/>
    </row>
    <row r="1017" ht="12">
      <c r="D1017" s="215"/>
    </row>
    <row r="1018" ht="12">
      <c r="D1018" s="215"/>
    </row>
    <row r="1019" ht="12">
      <c r="D1019" s="215"/>
    </row>
    <row r="1020" ht="12">
      <c r="D1020" s="215"/>
    </row>
    <row r="1021" ht="12">
      <c r="D1021" s="215"/>
    </row>
    <row r="1022" ht="12">
      <c r="D1022" s="215"/>
    </row>
    <row r="1023" ht="12">
      <c r="D1023" s="215"/>
    </row>
    <row r="1024" ht="12">
      <c r="D1024" s="215"/>
    </row>
    <row r="1025" ht="12">
      <c r="D1025" s="215"/>
    </row>
    <row r="1026" ht="12">
      <c r="D1026" s="215"/>
    </row>
    <row r="1027" ht="12">
      <c r="D1027" s="215"/>
    </row>
    <row r="1028" ht="12">
      <c r="D1028" s="215"/>
    </row>
    <row r="1029" ht="12">
      <c r="D1029" s="215"/>
    </row>
    <row r="1030" ht="12">
      <c r="D1030" s="215"/>
    </row>
    <row r="1031" ht="12">
      <c r="D1031" s="215"/>
    </row>
    <row r="1032" ht="12">
      <c r="D1032" s="215"/>
    </row>
    <row r="1033" ht="12">
      <c r="D1033" s="215"/>
    </row>
    <row r="1034" ht="12">
      <c r="D1034" s="215"/>
    </row>
    <row r="1035" ht="12">
      <c r="D1035" s="215"/>
    </row>
    <row r="1036" ht="12">
      <c r="D1036" s="215"/>
    </row>
    <row r="1037" ht="12">
      <c r="D1037" s="215"/>
    </row>
    <row r="1038" ht="12">
      <c r="D1038" s="215"/>
    </row>
    <row r="1039" ht="12">
      <c r="D1039" s="215"/>
    </row>
    <row r="1040" ht="12">
      <c r="D1040" s="215"/>
    </row>
    <row r="1041" ht="12">
      <c r="D1041" s="215"/>
    </row>
    <row r="1042" ht="12">
      <c r="D1042" s="215"/>
    </row>
    <row r="1043" ht="12">
      <c r="D1043" s="215"/>
    </row>
    <row r="1044" ht="12">
      <c r="D1044" s="215"/>
    </row>
    <row r="1045" ht="12">
      <c r="D1045" s="215"/>
    </row>
    <row r="1046" ht="12">
      <c r="D1046" s="215"/>
    </row>
    <row r="1047" ht="12">
      <c r="D1047" s="215"/>
    </row>
    <row r="1048" ht="12">
      <c r="D1048" s="215"/>
    </row>
    <row r="1049" ht="12">
      <c r="D1049" s="215"/>
    </row>
    <row r="1050" ht="12">
      <c r="D1050" s="215"/>
    </row>
    <row r="1051" ht="12">
      <c r="D1051" s="215"/>
    </row>
    <row r="1052" ht="12">
      <c r="D1052" s="215"/>
    </row>
    <row r="1053" ht="12">
      <c r="D1053" s="215"/>
    </row>
    <row r="1054" ht="12">
      <c r="D1054" s="215"/>
    </row>
    <row r="1055" ht="12">
      <c r="D1055" s="215"/>
    </row>
    <row r="1056" ht="12">
      <c r="D1056" s="215"/>
    </row>
    <row r="1057" ht="12">
      <c r="D1057" s="215"/>
    </row>
    <row r="1058" ht="12">
      <c r="D1058" s="215"/>
    </row>
    <row r="1059" ht="12">
      <c r="D1059" s="215"/>
    </row>
    <row r="1060" ht="12">
      <c r="D1060" s="215"/>
    </row>
    <row r="1061" ht="12">
      <c r="D1061" s="215"/>
    </row>
    <row r="1062" ht="12">
      <c r="D1062" s="215"/>
    </row>
    <row r="1063" ht="12">
      <c r="D1063" s="215"/>
    </row>
    <row r="1064" ht="12">
      <c r="D1064" s="215"/>
    </row>
    <row r="1065" ht="12">
      <c r="D1065" s="215"/>
    </row>
    <row r="1066" ht="12">
      <c r="D1066" s="215"/>
    </row>
    <row r="1067" ht="12">
      <c r="D1067" s="215"/>
    </row>
    <row r="1068" ht="12">
      <c r="D1068" s="215"/>
    </row>
    <row r="1069" ht="12">
      <c r="D1069" s="215"/>
    </row>
    <row r="1070" ht="12">
      <c r="D1070" s="215"/>
    </row>
    <row r="1071" ht="12">
      <c r="D1071" s="215"/>
    </row>
    <row r="1072" ht="12">
      <c r="D1072" s="215"/>
    </row>
    <row r="1073" ht="12">
      <c r="D1073" s="215"/>
    </row>
    <row r="1074" ht="12">
      <c r="D1074" s="215"/>
    </row>
    <row r="1075" ht="12">
      <c r="D1075" s="215"/>
    </row>
    <row r="1076" ht="12">
      <c r="D1076" s="215"/>
    </row>
    <row r="1077" ht="12">
      <c r="D1077" s="215"/>
    </row>
    <row r="1078" ht="12">
      <c r="D1078" s="215"/>
    </row>
    <row r="1079" ht="12">
      <c r="D1079" s="215"/>
    </row>
    <row r="1080" ht="12">
      <c r="D1080" s="215"/>
    </row>
    <row r="1081" ht="12">
      <c r="D1081" s="215"/>
    </row>
    <row r="1082" ht="12">
      <c r="D1082" s="215"/>
    </row>
    <row r="1083" ht="12">
      <c r="D1083" s="215"/>
    </row>
    <row r="1084" ht="12">
      <c r="D1084" s="215"/>
    </row>
    <row r="1085" ht="12">
      <c r="D1085" s="215"/>
    </row>
    <row r="1086" ht="12">
      <c r="D1086" s="215"/>
    </row>
    <row r="1087" ht="12">
      <c r="D1087" s="215"/>
    </row>
    <row r="1088" ht="12">
      <c r="D1088" s="215"/>
    </row>
    <row r="1089" ht="12">
      <c r="D1089" s="215"/>
    </row>
    <row r="1090" ht="12">
      <c r="D1090" s="215"/>
    </row>
    <row r="1091" ht="12">
      <c r="D1091" s="215"/>
    </row>
    <row r="1092" ht="12">
      <c r="D1092" s="215"/>
    </row>
    <row r="1093" ht="12">
      <c r="D1093" s="215"/>
    </row>
    <row r="1094" ht="12">
      <c r="D1094" s="215"/>
    </row>
    <row r="1095" ht="12">
      <c r="D1095" s="215"/>
    </row>
    <row r="1096" ht="12">
      <c r="D1096" s="215"/>
    </row>
    <row r="1097" ht="12">
      <c r="D1097" s="215"/>
    </row>
    <row r="1098" ht="12">
      <c r="D1098" s="215"/>
    </row>
    <row r="1099" ht="12">
      <c r="D1099" s="215"/>
    </row>
    <row r="1100" ht="12">
      <c r="D1100" s="215"/>
    </row>
    <row r="1101" ht="12">
      <c r="D1101" s="215"/>
    </row>
    <row r="1102" ht="12">
      <c r="D1102" s="215"/>
    </row>
    <row r="1103" ht="12">
      <c r="D1103" s="215"/>
    </row>
    <row r="1104" ht="12">
      <c r="D1104" s="215"/>
    </row>
    <row r="1105" ht="12">
      <c r="D1105" s="215"/>
    </row>
    <row r="1106" ht="12">
      <c r="D1106" s="215"/>
    </row>
    <row r="1107" ht="12">
      <c r="D1107" s="215"/>
    </row>
    <row r="1108" ht="12">
      <c r="D1108" s="215"/>
    </row>
    <row r="1109" ht="12">
      <c r="D1109" s="215"/>
    </row>
    <row r="1110" ht="12">
      <c r="D1110" s="215"/>
    </row>
    <row r="1111" ht="12">
      <c r="D1111" s="215"/>
    </row>
    <row r="1112" ht="12">
      <c r="D1112" s="215"/>
    </row>
    <row r="1113" ht="12">
      <c r="D1113" s="215"/>
    </row>
    <row r="1114" ht="12">
      <c r="D1114" s="215"/>
    </row>
    <row r="1115" ht="12">
      <c r="D1115" s="215"/>
    </row>
    <row r="1116" ht="12">
      <c r="D1116" s="215"/>
    </row>
    <row r="1117" ht="12">
      <c r="D1117" s="215"/>
    </row>
    <row r="1118" ht="12">
      <c r="D1118" s="215"/>
    </row>
    <row r="1119" ht="12">
      <c r="D1119" s="215"/>
    </row>
    <row r="1120" ht="12">
      <c r="D1120" s="215"/>
    </row>
    <row r="1121" ht="12">
      <c r="D1121" s="215"/>
    </row>
    <row r="1122" ht="12">
      <c r="D1122" s="215"/>
    </row>
    <row r="1123" ht="12">
      <c r="D1123" s="215"/>
    </row>
    <row r="1124" ht="12">
      <c r="D1124" s="215"/>
    </row>
    <row r="1125" ht="12">
      <c r="D1125" s="215"/>
    </row>
    <row r="1126" ht="12">
      <c r="D1126" s="215"/>
    </row>
    <row r="1127" ht="12">
      <c r="D1127" s="215"/>
    </row>
    <row r="1128" ht="12">
      <c r="D1128" s="215"/>
    </row>
    <row r="1129" ht="12">
      <c r="D1129" s="215"/>
    </row>
    <row r="1130" ht="12">
      <c r="D1130" s="215"/>
    </row>
    <row r="1131" ht="12">
      <c r="D1131" s="215"/>
    </row>
    <row r="1132" ht="12">
      <c r="D1132" s="215"/>
    </row>
    <row r="1133" ht="12">
      <c r="D1133" s="215"/>
    </row>
    <row r="1134" ht="12">
      <c r="D1134" s="215"/>
    </row>
    <row r="1135" ht="12">
      <c r="D1135" s="215"/>
    </row>
    <row r="1136" ht="12">
      <c r="D1136" s="215"/>
    </row>
    <row r="1137" ht="12">
      <c r="D1137" s="215"/>
    </row>
    <row r="1138" ht="12">
      <c r="D1138" s="215"/>
    </row>
    <row r="1139" ht="12">
      <c r="D1139" s="215"/>
    </row>
    <row r="1140" ht="12">
      <c r="D1140" s="215"/>
    </row>
    <row r="1141" ht="12">
      <c r="D1141" s="215"/>
    </row>
    <row r="1142" ht="12">
      <c r="D1142" s="215"/>
    </row>
    <row r="1143" ht="12">
      <c r="D1143" s="215"/>
    </row>
    <row r="1144" ht="12">
      <c r="D1144" s="215"/>
    </row>
    <row r="1145" ht="12">
      <c r="D1145" s="215"/>
    </row>
    <row r="1146" ht="12">
      <c r="D1146" s="215"/>
    </row>
    <row r="1147" ht="12">
      <c r="D1147" s="215"/>
    </row>
    <row r="1148" ht="12">
      <c r="D1148" s="215"/>
    </row>
    <row r="1149" ht="12">
      <c r="D1149" s="215"/>
    </row>
    <row r="1150" ht="12">
      <c r="D1150" s="215"/>
    </row>
    <row r="1151" ht="12">
      <c r="D1151" s="215"/>
    </row>
    <row r="1152" ht="12">
      <c r="D1152" s="215"/>
    </row>
    <row r="1153" ht="12">
      <c r="D1153" s="215"/>
    </row>
    <row r="1154" ht="12">
      <c r="D1154" s="215"/>
    </row>
    <row r="1155" ht="12">
      <c r="D1155" s="215"/>
    </row>
    <row r="1156" ht="12">
      <c r="D1156" s="215"/>
    </row>
    <row r="1157" ht="12">
      <c r="D1157" s="215"/>
    </row>
    <row r="1158" ht="12">
      <c r="D1158" s="215"/>
    </row>
    <row r="1159" ht="12">
      <c r="D1159" s="215"/>
    </row>
    <row r="1160" ht="12">
      <c r="D1160" s="215"/>
    </row>
    <row r="1161" ht="12">
      <c r="D1161" s="215"/>
    </row>
    <row r="1162" ht="12">
      <c r="D1162" s="215"/>
    </row>
    <row r="1163" ht="12">
      <c r="D1163" s="215"/>
    </row>
    <row r="1164" ht="12">
      <c r="D1164" s="215"/>
    </row>
    <row r="1165" ht="12">
      <c r="D1165" s="215"/>
    </row>
    <row r="1166" ht="12">
      <c r="D1166" s="215"/>
    </row>
    <row r="1167" ht="12">
      <c r="D1167" s="215"/>
    </row>
    <row r="1168" ht="12">
      <c r="D1168" s="215"/>
    </row>
    <row r="1169" ht="12">
      <c r="D1169" s="215"/>
    </row>
    <row r="1170" ht="12">
      <c r="D1170" s="215"/>
    </row>
    <row r="1171" ht="12">
      <c r="D1171" s="215"/>
    </row>
    <row r="1172" ht="12">
      <c r="D1172" s="215"/>
    </row>
    <row r="1173" ht="12">
      <c r="D1173" s="215"/>
    </row>
    <row r="1174" ht="12">
      <c r="D1174" s="215"/>
    </row>
    <row r="1175" ht="12">
      <c r="D1175" s="215"/>
    </row>
    <row r="1176" ht="12">
      <c r="D1176" s="215"/>
    </row>
    <row r="1177" ht="12">
      <c r="D1177" s="215"/>
    </row>
    <row r="1178" ht="12">
      <c r="D1178" s="215"/>
    </row>
    <row r="1179" ht="12">
      <c r="D1179" s="215"/>
    </row>
    <row r="1180" ht="12">
      <c r="D1180" s="215"/>
    </row>
    <row r="1181" ht="12">
      <c r="D1181" s="215"/>
    </row>
    <row r="1182" ht="12">
      <c r="D1182" s="215"/>
    </row>
    <row r="1183" ht="12">
      <c r="D1183" s="215"/>
    </row>
    <row r="1184" ht="12">
      <c r="D1184" s="215"/>
    </row>
    <row r="1185" ht="12">
      <c r="D1185" s="215"/>
    </row>
    <row r="1186" ht="12">
      <c r="D1186" s="215"/>
    </row>
    <row r="1187" ht="12">
      <c r="D1187" s="215"/>
    </row>
    <row r="1188" ht="12">
      <c r="D1188" s="215"/>
    </row>
    <row r="1189" ht="12">
      <c r="D1189" s="215"/>
    </row>
    <row r="1190" ht="12">
      <c r="D1190" s="215"/>
    </row>
    <row r="1191" ht="12">
      <c r="D1191" s="215"/>
    </row>
    <row r="1192" ht="12">
      <c r="D1192" s="215"/>
    </row>
    <row r="1193" ht="12">
      <c r="D1193" s="215"/>
    </row>
    <row r="1194" ht="12">
      <c r="D1194" s="215"/>
    </row>
    <row r="1195" ht="12">
      <c r="D1195" s="215"/>
    </row>
    <row r="1196" ht="12">
      <c r="D1196" s="215"/>
    </row>
    <row r="1197" ht="12">
      <c r="D1197" s="215"/>
    </row>
    <row r="1198" ht="12">
      <c r="D1198" s="215"/>
    </row>
    <row r="1199" ht="12">
      <c r="D1199" s="215"/>
    </row>
    <row r="1200" ht="12">
      <c r="D1200" s="215"/>
    </row>
    <row r="1201" ht="12">
      <c r="D1201" s="215"/>
    </row>
    <row r="1202" ht="12">
      <c r="D1202" s="215"/>
    </row>
    <row r="1203" ht="12">
      <c r="D1203" s="215"/>
    </row>
    <row r="1204" ht="12">
      <c r="D1204" s="215"/>
    </row>
    <row r="1205" ht="12">
      <c r="D1205" s="215"/>
    </row>
    <row r="1206" ht="12">
      <c r="D1206" s="215"/>
    </row>
    <row r="1207" ht="12">
      <c r="D1207" s="215"/>
    </row>
    <row r="1208" ht="12">
      <c r="D1208" s="215"/>
    </row>
    <row r="1209" ht="12">
      <c r="D1209" s="215"/>
    </row>
    <row r="1210" ht="12">
      <c r="D1210" s="215"/>
    </row>
    <row r="1211" ht="12">
      <c r="D1211" s="215"/>
    </row>
    <row r="1212" ht="12">
      <c r="D1212" s="215"/>
    </row>
    <row r="1213" ht="12">
      <c r="D1213" s="215"/>
    </row>
    <row r="1214" ht="12">
      <c r="D1214" s="215"/>
    </row>
    <row r="1215" ht="12">
      <c r="D1215" s="215"/>
    </row>
    <row r="1216" ht="12">
      <c r="D1216" s="215"/>
    </row>
    <row r="1217" ht="12">
      <c r="D1217" s="215"/>
    </row>
    <row r="1218" ht="12">
      <c r="D1218" s="215"/>
    </row>
    <row r="1219" ht="12">
      <c r="D1219" s="215"/>
    </row>
    <row r="1220" ht="12">
      <c r="D1220" s="215"/>
    </row>
    <row r="1221" ht="12">
      <c r="D1221" s="215"/>
    </row>
    <row r="1222" ht="12">
      <c r="D1222" s="215"/>
    </row>
    <row r="1223" ht="12">
      <c r="D1223" s="215"/>
    </row>
    <row r="1224" ht="12">
      <c r="D1224" s="215"/>
    </row>
    <row r="1225" ht="12">
      <c r="D1225" s="215"/>
    </row>
    <row r="1226" ht="12">
      <c r="D1226" s="215"/>
    </row>
    <row r="1227" ht="12">
      <c r="D1227" s="215"/>
    </row>
    <row r="1228" ht="12">
      <c r="D1228" s="215"/>
    </row>
    <row r="1229" ht="12">
      <c r="D1229" s="215"/>
    </row>
    <row r="1230" ht="12">
      <c r="D1230" s="215"/>
    </row>
    <row r="1231" ht="12">
      <c r="D1231" s="215"/>
    </row>
    <row r="1232" ht="12">
      <c r="D1232" s="215"/>
    </row>
    <row r="1233" ht="12">
      <c r="D1233" s="215"/>
    </row>
    <row r="1234" ht="12">
      <c r="D1234" s="215"/>
    </row>
    <row r="1235" ht="12">
      <c r="D1235" s="215"/>
    </row>
    <row r="1236" ht="12">
      <c r="D1236" s="215"/>
    </row>
    <row r="1237" ht="12">
      <c r="D1237" s="215"/>
    </row>
    <row r="1238" ht="12">
      <c r="D1238" s="215"/>
    </row>
    <row r="1239" ht="12">
      <c r="D1239" s="215"/>
    </row>
    <row r="1240" ht="12">
      <c r="D1240" s="215"/>
    </row>
    <row r="1241" ht="12">
      <c r="D1241" s="215"/>
    </row>
    <row r="1242" ht="12">
      <c r="D1242" s="215"/>
    </row>
    <row r="1243" ht="12">
      <c r="D1243" s="215"/>
    </row>
    <row r="1244" ht="12">
      <c r="D1244" s="215"/>
    </row>
    <row r="1245" ht="12">
      <c r="D1245" s="215"/>
    </row>
    <row r="1246" ht="12">
      <c r="D1246" s="215"/>
    </row>
    <row r="1247" ht="12">
      <c r="D1247" s="215"/>
    </row>
    <row r="1248" ht="12">
      <c r="D1248" s="215"/>
    </row>
    <row r="1249" ht="12">
      <c r="D1249" s="215"/>
    </row>
    <row r="1250" ht="12">
      <c r="D1250" s="215"/>
    </row>
    <row r="1251" ht="12">
      <c r="D1251" s="215"/>
    </row>
    <row r="1252" ht="12">
      <c r="D1252" s="215"/>
    </row>
    <row r="1253" ht="12">
      <c r="D1253" s="215"/>
    </row>
    <row r="1254" ht="12">
      <c r="D1254" s="215"/>
    </row>
    <row r="1255" ht="12">
      <c r="D1255" s="215"/>
    </row>
    <row r="1256" ht="12">
      <c r="D1256" s="215"/>
    </row>
    <row r="1257" ht="12">
      <c r="D1257" s="215"/>
    </row>
    <row r="1258" ht="12">
      <c r="D1258" s="215"/>
    </row>
    <row r="1259" ht="12">
      <c r="D1259" s="215"/>
    </row>
    <row r="1260" ht="12">
      <c r="D1260" s="215"/>
    </row>
    <row r="1261" ht="12">
      <c r="D1261" s="215"/>
    </row>
    <row r="1262" ht="12">
      <c r="D1262" s="215"/>
    </row>
    <row r="1263" ht="12">
      <c r="D1263" s="215"/>
    </row>
    <row r="1264" ht="12">
      <c r="D1264" s="215"/>
    </row>
    <row r="1265" ht="12">
      <c r="D1265" s="215"/>
    </row>
    <row r="1266" ht="12">
      <c r="D1266" s="215"/>
    </row>
    <row r="1267" ht="12">
      <c r="D1267" s="215"/>
    </row>
    <row r="1268" ht="12">
      <c r="D1268" s="215"/>
    </row>
    <row r="1269" ht="12">
      <c r="D1269" s="215"/>
    </row>
    <row r="1270" ht="12">
      <c r="D1270" s="215"/>
    </row>
    <row r="1271" ht="12">
      <c r="D1271" s="215"/>
    </row>
    <row r="1272" ht="12">
      <c r="D1272" s="215"/>
    </row>
    <row r="1273" ht="12">
      <c r="D1273" s="215"/>
    </row>
    <row r="1274" ht="12">
      <c r="D1274" s="215"/>
    </row>
    <row r="1275" ht="12">
      <c r="D1275" s="215"/>
    </row>
    <row r="1276" ht="12">
      <c r="D1276" s="215"/>
    </row>
    <row r="1277" ht="12">
      <c r="D1277" s="215"/>
    </row>
    <row r="1278" ht="12">
      <c r="D1278" s="215"/>
    </row>
    <row r="1279" ht="12">
      <c r="D1279" s="215"/>
    </row>
    <row r="1280" ht="12">
      <c r="D1280" s="215"/>
    </row>
    <row r="1281" ht="12">
      <c r="D1281" s="215"/>
    </row>
    <row r="1282" ht="12">
      <c r="D1282" s="215"/>
    </row>
    <row r="1283" ht="12">
      <c r="D1283" s="215"/>
    </row>
    <row r="1284" ht="12">
      <c r="D1284" s="215"/>
    </row>
    <row r="1285" ht="12">
      <c r="D1285" s="215"/>
    </row>
    <row r="1286" ht="12">
      <c r="D1286" s="215"/>
    </row>
    <row r="1287" ht="12">
      <c r="D1287" s="215"/>
    </row>
    <row r="1288" ht="12">
      <c r="D1288" s="215"/>
    </row>
    <row r="1289" ht="12">
      <c r="D1289" s="215"/>
    </row>
    <row r="1290" ht="12">
      <c r="D1290" s="215"/>
    </row>
    <row r="1291" ht="12">
      <c r="D1291" s="215"/>
    </row>
    <row r="1292" ht="12">
      <c r="D1292" s="215"/>
    </row>
    <row r="1293" ht="12">
      <c r="D1293" s="215"/>
    </row>
    <row r="1294" ht="12">
      <c r="D1294" s="215"/>
    </row>
    <row r="1295" ht="12">
      <c r="D1295" s="215"/>
    </row>
    <row r="1296" ht="12">
      <c r="D1296" s="215"/>
    </row>
    <row r="1297" ht="12">
      <c r="D1297" s="215"/>
    </row>
    <row r="1298" ht="12">
      <c r="D1298" s="215"/>
    </row>
    <row r="1299" ht="12">
      <c r="D1299" s="215"/>
    </row>
    <row r="1300" ht="12">
      <c r="D1300" s="215"/>
    </row>
    <row r="1301" ht="12">
      <c r="D1301" s="215"/>
    </row>
    <row r="1302" ht="12">
      <c r="D1302" s="215"/>
    </row>
    <row r="1303" ht="12">
      <c r="D1303" s="215"/>
    </row>
    <row r="1304" ht="12">
      <c r="D1304" s="215"/>
    </row>
    <row r="1305" ht="12">
      <c r="D1305" s="215"/>
    </row>
    <row r="1306" ht="12">
      <c r="D1306" s="215"/>
    </row>
    <row r="1307" ht="12">
      <c r="D1307" s="215"/>
    </row>
    <row r="1308" ht="12">
      <c r="D1308" s="215"/>
    </row>
    <row r="1309" ht="12">
      <c r="D1309" s="215"/>
    </row>
    <row r="1310" ht="12">
      <c r="D1310" s="215"/>
    </row>
    <row r="1311" ht="12">
      <c r="D1311" s="215"/>
    </row>
    <row r="1312" ht="12">
      <c r="D1312" s="215"/>
    </row>
    <row r="1313" ht="12">
      <c r="D1313" s="215"/>
    </row>
    <row r="1314" ht="12">
      <c r="D1314" s="215"/>
    </row>
    <row r="1315" ht="12">
      <c r="D1315" s="215"/>
    </row>
    <row r="1316" ht="12">
      <c r="D1316" s="215"/>
    </row>
    <row r="1317" ht="12">
      <c r="D1317" s="215"/>
    </row>
    <row r="1318" ht="12">
      <c r="D1318" s="215"/>
    </row>
    <row r="1319" ht="12">
      <c r="D1319" s="215"/>
    </row>
    <row r="1320" ht="12">
      <c r="D1320" s="215"/>
    </row>
    <row r="1321" ht="12">
      <c r="D1321" s="215"/>
    </row>
    <row r="1322" ht="12">
      <c r="D1322" s="215"/>
    </row>
    <row r="1323" ht="12">
      <c r="D1323" s="215"/>
    </row>
    <row r="1324" ht="12">
      <c r="D1324" s="215"/>
    </row>
    <row r="1325" ht="12">
      <c r="D1325" s="215"/>
    </row>
    <row r="1326" ht="12">
      <c r="D1326" s="215"/>
    </row>
    <row r="1327" ht="12">
      <c r="D1327" s="215"/>
    </row>
    <row r="1328" ht="12">
      <c r="D1328" s="215"/>
    </row>
    <row r="1329" ht="12">
      <c r="D1329" s="215"/>
    </row>
    <row r="1330" ht="12">
      <c r="D1330" s="215"/>
    </row>
    <row r="1331" ht="12">
      <c r="D1331" s="215"/>
    </row>
    <row r="1332" ht="12">
      <c r="D1332" s="215"/>
    </row>
    <row r="1333" ht="12">
      <c r="D1333" s="215"/>
    </row>
    <row r="1334" ht="12">
      <c r="D1334" s="215"/>
    </row>
    <row r="1335" ht="12">
      <c r="D1335" s="215"/>
    </row>
    <row r="1336" ht="12">
      <c r="D1336" s="215"/>
    </row>
    <row r="1337" ht="12">
      <c r="D1337" s="215"/>
    </row>
    <row r="1338" ht="12">
      <c r="D1338" s="215"/>
    </row>
    <row r="1339" ht="12">
      <c r="D1339" s="215"/>
    </row>
    <row r="1340" ht="12">
      <c r="D1340" s="215"/>
    </row>
    <row r="1341" ht="12">
      <c r="D1341" s="215"/>
    </row>
    <row r="1342" ht="12">
      <c r="D1342" s="215"/>
    </row>
    <row r="1343" ht="12">
      <c r="D1343" s="215"/>
    </row>
    <row r="1344" ht="12">
      <c r="D1344" s="215"/>
    </row>
    <row r="1345" ht="12">
      <c r="D1345" s="215"/>
    </row>
    <row r="1346" ht="12">
      <c r="D1346" s="215"/>
    </row>
    <row r="1347" ht="12">
      <c r="D1347" s="215"/>
    </row>
    <row r="1348" ht="12">
      <c r="D1348" s="215"/>
    </row>
    <row r="1349" ht="12">
      <c r="D1349" s="215"/>
    </row>
    <row r="1350" ht="12">
      <c r="D1350" s="215"/>
    </row>
    <row r="1351" ht="12">
      <c r="D1351" s="215"/>
    </row>
    <row r="1352" ht="12">
      <c r="D1352" s="215"/>
    </row>
    <row r="1353" ht="12">
      <c r="D1353" s="215"/>
    </row>
    <row r="1354" ht="12">
      <c r="D1354" s="215"/>
    </row>
    <row r="1355" ht="12">
      <c r="D1355" s="215"/>
    </row>
    <row r="1356" ht="12">
      <c r="D1356" s="215"/>
    </row>
    <row r="1357" ht="12">
      <c r="D1357" s="215"/>
    </row>
    <row r="1358" ht="12">
      <c r="D1358" s="215"/>
    </row>
    <row r="1359" ht="12">
      <c r="D1359" s="215"/>
    </row>
    <row r="1360" ht="12">
      <c r="D1360" s="215"/>
    </row>
    <row r="1361" ht="12">
      <c r="D1361" s="215"/>
    </row>
    <row r="1362" ht="12">
      <c r="D1362" s="215"/>
    </row>
    <row r="1363" ht="12">
      <c r="D1363" s="215"/>
    </row>
    <row r="1364" ht="12">
      <c r="D1364" s="215"/>
    </row>
    <row r="1365" ht="12">
      <c r="D1365" s="215"/>
    </row>
    <row r="1366" ht="12">
      <c r="D1366" s="215"/>
    </row>
    <row r="1367" ht="12">
      <c r="D1367" s="215"/>
    </row>
    <row r="1368" ht="12">
      <c r="D1368" s="215"/>
    </row>
    <row r="1369" ht="12">
      <c r="D1369" s="215"/>
    </row>
    <row r="1370" ht="12">
      <c r="D1370" s="215"/>
    </row>
    <row r="1371" ht="12">
      <c r="D1371" s="215"/>
    </row>
    <row r="1372" ht="12">
      <c r="D1372" s="215"/>
    </row>
    <row r="1373" ht="12">
      <c r="D1373" s="215"/>
    </row>
    <row r="1374" ht="12">
      <c r="D1374" s="215"/>
    </row>
    <row r="1375" ht="12">
      <c r="D1375" s="215"/>
    </row>
    <row r="1376" ht="12">
      <c r="D1376" s="215"/>
    </row>
    <row r="1377" ht="12">
      <c r="D1377" s="215"/>
    </row>
    <row r="1378" ht="12">
      <c r="D1378" s="215"/>
    </row>
    <row r="1379" ht="12">
      <c r="D1379" s="215"/>
    </row>
    <row r="1380" ht="12">
      <c r="D1380" s="215"/>
    </row>
    <row r="1381" ht="12">
      <c r="D1381" s="215"/>
    </row>
    <row r="1382" ht="12">
      <c r="D1382" s="215"/>
    </row>
    <row r="1383" ht="12">
      <c r="D1383" s="215"/>
    </row>
    <row r="1384" ht="12">
      <c r="D1384" s="215"/>
    </row>
    <row r="1385" ht="12">
      <c r="D1385" s="215"/>
    </row>
    <row r="1386" ht="12">
      <c r="D1386" s="215"/>
    </row>
    <row r="1387" ht="12">
      <c r="D1387" s="215"/>
    </row>
    <row r="1388" ht="12">
      <c r="D1388" s="215"/>
    </row>
    <row r="1389" ht="12">
      <c r="D1389" s="215"/>
    </row>
    <row r="1390" ht="12">
      <c r="D1390" s="215"/>
    </row>
    <row r="1391" ht="12">
      <c r="D1391" s="215"/>
    </row>
    <row r="1392" ht="12">
      <c r="D1392" s="215"/>
    </row>
    <row r="1393" ht="12">
      <c r="D1393" s="215"/>
    </row>
    <row r="1394" ht="12">
      <c r="D1394" s="215"/>
    </row>
    <row r="1395" ht="12">
      <c r="D1395" s="215"/>
    </row>
    <row r="1396" ht="12">
      <c r="D1396" s="215"/>
    </row>
    <row r="1397" ht="12">
      <c r="D1397" s="215"/>
    </row>
    <row r="1398" ht="12">
      <c r="D1398" s="215"/>
    </row>
    <row r="1399" ht="12">
      <c r="D1399" s="215"/>
    </row>
    <row r="1400" ht="12">
      <c r="D1400" s="215"/>
    </row>
    <row r="1401" ht="12">
      <c r="D1401" s="215"/>
    </row>
    <row r="1402" ht="12">
      <c r="D1402" s="215"/>
    </row>
    <row r="1403" ht="12">
      <c r="D1403" s="215"/>
    </row>
    <row r="1404" ht="12">
      <c r="D1404" s="215"/>
    </row>
    <row r="1405" ht="12">
      <c r="D1405" s="215"/>
    </row>
    <row r="1406" ht="12">
      <c r="D1406" s="215"/>
    </row>
    <row r="1407" ht="12">
      <c r="D1407" s="215"/>
    </row>
    <row r="1408" ht="12">
      <c r="D1408" s="215"/>
    </row>
    <row r="1409" ht="12">
      <c r="D1409" s="215"/>
    </row>
    <row r="1410" ht="12">
      <c r="D1410" s="215"/>
    </row>
    <row r="1411" ht="12">
      <c r="D1411" s="215"/>
    </row>
    <row r="1412" ht="12">
      <c r="D1412" s="215"/>
    </row>
    <row r="1413" ht="12">
      <c r="D1413" s="215"/>
    </row>
    <row r="1414" ht="12">
      <c r="D1414" s="215"/>
    </row>
    <row r="1415" ht="12">
      <c r="D1415" s="215"/>
    </row>
    <row r="1416" ht="12">
      <c r="D1416" s="215"/>
    </row>
    <row r="1417" ht="12">
      <c r="D1417" s="215"/>
    </row>
    <row r="1418" ht="12">
      <c r="D1418" s="215"/>
    </row>
    <row r="1419" ht="12">
      <c r="D1419" s="215"/>
    </row>
    <row r="1420" ht="12">
      <c r="D1420" s="215"/>
    </row>
    <row r="1421" ht="12">
      <c r="D1421" s="215"/>
    </row>
    <row r="1422" ht="12">
      <c r="D1422" s="215"/>
    </row>
    <row r="1423" ht="12">
      <c r="D1423" s="215"/>
    </row>
    <row r="1424" ht="12">
      <c r="D1424" s="215"/>
    </row>
    <row r="1425" ht="12">
      <c r="D1425" s="215"/>
    </row>
    <row r="1426" ht="12">
      <c r="D1426" s="215"/>
    </row>
    <row r="1427" ht="12">
      <c r="D1427" s="215"/>
    </row>
    <row r="1428" ht="12">
      <c r="D1428" s="215"/>
    </row>
    <row r="1429" ht="12">
      <c r="D1429" s="215"/>
    </row>
    <row r="1430" ht="12">
      <c r="D1430" s="215"/>
    </row>
    <row r="1431" ht="12">
      <c r="D1431" s="215"/>
    </row>
    <row r="1432" ht="12">
      <c r="D1432" s="215"/>
    </row>
    <row r="1433" ht="12">
      <c r="D1433" s="215"/>
    </row>
    <row r="1434" ht="12">
      <c r="D1434" s="215"/>
    </row>
    <row r="1435" ht="12">
      <c r="D1435" s="215"/>
    </row>
    <row r="1436" ht="12">
      <c r="D1436" s="215"/>
    </row>
    <row r="1437" ht="12">
      <c r="D1437" s="215"/>
    </row>
    <row r="1438" ht="12">
      <c r="D1438" s="215"/>
    </row>
    <row r="1439" ht="12">
      <c r="D1439" s="215"/>
    </row>
    <row r="1440" ht="12">
      <c r="D1440" s="215"/>
    </row>
    <row r="1441" ht="12">
      <c r="D1441" s="215"/>
    </row>
    <row r="1442" ht="12">
      <c r="D1442" s="215"/>
    </row>
    <row r="1443" ht="12">
      <c r="D1443" s="215"/>
    </row>
    <row r="1444" ht="12">
      <c r="D1444" s="215"/>
    </row>
    <row r="1445" ht="12">
      <c r="D1445" s="215"/>
    </row>
    <row r="1446" ht="12">
      <c r="D1446" s="215"/>
    </row>
    <row r="1447" ht="12">
      <c r="D1447" s="215"/>
    </row>
    <row r="1448" ht="12">
      <c r="D1448" s="215"/>
    </row>
    <row r="1449" ht="12">
      <c r="D1449" s="215"/>
    </row>
    <row r="1450" ht="12">
      <c r="D1450" s="215"/>
    </row>
    <row r="1451" ht="12">
      <c r="D1451" s="215"/>
    </row>
    <row r="1452" ht="12">
      <c r="D1452" s="215"/>
    </row>
    <row r="1453" ht="12">
      <c r="D1453" s="215"/>
    </row>
    <row r="1454" ht="12">
      <c r="D1454" s="215"/>
    </row>
    <row r="1455" ht="12">
      <c r="D1455" s="215"/>
    </row>
    <row r="1456" ht="12">
      <c r="D1456" s="215"/>
    </row>
    <row r="1457" ht="12">
      <c r="D1457" s="215"/>
    </row>
    <row r="1458" ht="12">
      <c r="D1458" s="215"/>
    </row>
    <row r="1459" ht="12">
      <c r="D1459" s="215"/>
    </row>
    <row r="1460" ht="12">
      <c r="D1460" s="215"/>
    </row>
    <row r="1461" ht="12">
      <c r="D1461" s="215"/>
    </row>
    <row r="1462" ht="12">
      <c r="D1462" s="215"/>
    </row>
    <row r="1463" ht="12">
      <c r="D1463" s="215"/>
    </row>
    <row r="1464" ht="12">
      <c r="D1464" s="215"/>
    </row>
    <row r="1465" ht="12">
      <c r="D1465" s="215"/>
    </row>
    <row r="1466" ht="12">
      <c r="D1466" s="215"/>
    </row>
    <row r="1467" ht="12">
      <c r="D1467" s="215"/>
    </row>
    <row r="1468" ht="12">
      <c r="D1468" s="215"/>
    </row>
    <row r="1469" ht="12">
      <c r="D1469" s="215"/>
    </row>
    <row r="1470" ht="12">
      <c r="D1470" s="215"/>
    </row>
    <row r="1471" ht="12">
      <c r="D1471" s="215"/>
    </row>
    <row r="1472" ht="12">
      <c r="D1472" s="215"/>
    </row>
    <row r="1473" ht="12">
      <c r="D1473" s="215"/>
    </row>
    <row r="1474" ht="12">
      <c r="D1474" s="215"/>
    </row>
    <row r="1475" ht="12">
      <c r="D1475" s="215"/>
    </row>
    <row r="1476" ht="12">
      <c r="D1476" s="215"/>
    </row>
    <row r="1477" ht="12">
      <c r="D1477" s="215"/>
    </row>
    <row r="1478" ht="12">
      <c r="D1478" s="215"/>
    </row>
    <row r="1479" ht="12">
      <c r="D1479" s="215"/>
    </row>
    <row r="1480" ht="12">
      <c r="D1480" s="215"/>
    </row>
    <row r="1481" ht="12">
      <c r="D1481" s="215"/>
    </row>
    <row r="1482" ht="12">
      <c r="D1482" s="215"/>
    </row>
    <row r="1483" ht="12">
      <c r="D1483" s="215"/>
    </row>
    <row r="1484" ht="12">
      <c r="D1484" s="215"/>
    </row>
    <row r="1485" ht="12">
      <c r="D1485" s="215"/>
    </row>
    <row r="1486" ht="12">
      <c r="D1486" s="215"/>
    </row>
    <row r="1487" ht="12">
      <c r="D1487" s="215"/>
    </row>
    <row r="1488" ht="12">
      <c r="D1488" s="215"/>
    </row>
    <row r="1489" ht="12">
      <c r="D1489" s="215"/>
    </row>
    <row r="1490" ht="12">
      <c r="D1490" s="215"/>
    </row>
    <row r="1491" ht="12">
      <c r="D1491" s="215"/>
    </row>
    <row r="1492" ht="12">
      <c r="D1492" s="215"/>
    </row>
    <row r="1493" ht="12">
      <c r="D1493" s="215"/>
    </row>
    <row r="1494" ht="12">
      <c r="D1494" s="215"/>
    </row>
    <row r="1495" ht="12">
      <c r="D1495" s="215"/>
    </row>
    <row r="1496" ht="12">
      <c r="D1496" s="215"/>
    </row>
    <row r="1497" ht="12">
      <c r="D1497" s="215"/>
    </row>
    <row r="1498" ht="12">
      <c r="D1498" s="215"/>
    </row>
    <row r="1499" ht="12">
      <c r="D1499" s="215"/>
    </row>
    <row r="1500" ht="12">
      <c r="D1500" s="215"/>
    </row>
    <row r="1501" ht="12">
      <c r="D1501" s="215"/>
    </row>
    <row r="1502" ht="12">
      <c r="D1502" s="215"/>
    </row>
    <row r="1503" ht="12">
      <c r="D1503" s="215"/>
    </row>
    <row r="1504" ht="12">
      <c r="D1504" s="215"/>
    </row>
    <row r="1505" ht="12">
      <c r="D1505" s="215"/>
    </row>
    <row r="1506" ht="12">
      <c r="D1506" s="215"/>
    </row>
    <row r="1507" ht="12">
      <c r="D1507" s="215"/>
    </row>
    <row r="1508" ht="12">
      <c r="D1508" s="215"/>
    </row>
    <row r="1509" ht="12">
      <c r="D1509" s="215"/>
    </row>
    <row r="1510" ht="12">
      <c r="D1510" s="215"/>
    </row>
    <row r="1511" ht="12">
      <c r="D1511" s="215"/>
    </row>
    <row r="1512" ht="12">
      <c r="D1512" s="215"/>
    </row>
    <row r="1513" ht="12">
      <c r="D1513" s="215"/>
    </row>
    <row r="1514" ht="12">
      <c r="D1514" s="215"/>
    </row>
    <row r="1515" ht="12">
      <c r="D1515" s="215"/>
    </row>
    <row r="1516" ht="12">
      <c r="D1516" s="215"/>
    </row>
    <row r="1517" ht="12">
      <c r="D1517" s="215"/>
    </row>
    <row r="1518" ht="12">
      <c r="D1518" s="215"/>
    </row>
    <row r="1519" ht="12">
      <c r="D1519" s="215"/>
    </row>
    <row r="1520" ht="12">
      <c r="D1520" s="215"/>
    </row>
    <row r="1521" ht="12">
      <c r="D1521" s="215"/>
    </row>
    <row r="1522" ht="12">
      <c r="D1522" s="215"/>
    </row>
    <row r="1523" ht="12">
      <c r="D1523" s="215"/>
    </row>
    <row r="1524" ht="12">
      <c r="D1524" s="215"/>
    </row>
    <row r="1525" ht="12">
      <c r="D1525" s="215"/>
    </row>
    <row r="1526" ht="12">
      <c r="D1526" s="215"/>
    </row>
    <row r="1527" ht="12">
      <c r="D1527" s="215"/>
    </row>
    <row r="1528" ht="12">
      <c r="D1528" s="215"/>
    </row>
    <row r="1529" ht="12">
      <c r="D1529" s="215"/>
    </row>
    <row r="1530" ht="12">
      <c r="D1530" s="215"/>
    </row>
    <row r="1531" ht="12">
      <c r="D1531" s="215"/>
    </row>
    <row r="1532" ht="12">
      <c r="D1532" s="215"/>
    </row>
    <row r="1533" ht="12">
      <c r="D1533" s="215"/>
    </row>
    <row r="1534" ht="12">
      <c r="D1534" s="215"/>
    </row>
    <row r="1535" ht="12">
      <c r="D1535" s="215"/>
    </row>
    <row r="1536" ht="12">
      <c r="D1536" s="215"/>
    </row>
    <row r="1537" ht="12">
      <c r="D1537" s="215"/>
    </row>
    <row r="1538" ht="12">
      <c r="D1538" s="215"/>
    </row>
    <row r="1539" ht="12">
      <c r="D1539" s="215"/>
    </row>
    <row r="1540" ht="12">
      <c r="D1540" s="215"/>
    </row>
    <row r="1541" ht="12">
      <c r="D1541" s="215"/>
    </row>
    <row r="1542" ht="12">
      <c r="D1542" s="215"/>
    </row>
    <row r="1543" ht="12">
      <c r="D1543" s="215"/>
    </row>
    <row r="1544" ht="12">
      <c r="D1544" s="215"/>
    </row>
    <row r="1545" ht="12">
      <c r="D1545" s="215"/>
    </row>
    <row r="1546" ht="12">
      <c r="D1546" s="215"/>
    </row>
    <row r="1547" ht="12">
      <c r="D1547" s="215"/>
    </row>
    <row r="1548" ht="12">
      <c r="D1548" s="215"/>
    </row>
    <row r="1549" ht="12">
      <c r="D1549" s="215"/>
    </row>
    <row r="1550" ht="12">
      <c r="D1550" s="215"/>
    </row>
    <row r="1551" ht="12">
      <c r="D1551" s="215"/>
    </row>
    <row r="1552" ht="12">
      <c r="D1552" s="215"/>
    </row>
    <row r="1553" ht="12">
      <c r="D1553" s="215"/>
    </row>
    <row r="1554" ht="12">
      <c r="D1554" s="215"/>
    </row>
    <row r="1555" ht="12">
      <c r="D1555" s="215"/>
    </row>
    <row r="1556" ht="12">
      <c r="D1556" s="215"/>
    </row>
    <row r="1557" ht="12">
      <c r="D1557" s="215"/>
    </row>
    <row r="1558" ht="12">
      <c r="D1558" s="215"/>
    </row>
    <row r="1559" ht="12">
      <c r="D1559" s="215"/>
    </row>
    <row r="1560" ht="12">
      <c r="D1560" s="215"/>
    </row>
    <row r="1561" ht="12">
      <c r="D1561" s="215"/>
    </row>
    <row r="1562" ht="12">
      <c r="D1562" s="215"/>
    </row>
    <row r="1563" ht="12">
      <c r="D1563" s="215"/>
    </row>
    <row r="1564" ht="12">
      <c r="D1564" s="215"/>
    </row>
    <row r="1565" ht="12">
      <c r="D1565" s="215"/>
    </row>
    <row r="1566" ht="12">
      <c r="D1566" s="215"/>
    </row>
    <row r="1567" ht="12">
      <c r="D1567" s="215"/>
    </row>
    <row r="1568" ht="12">
      <c r="D1568" s="215"/>
    </row>
    <row r="1569" ht="12">
      <c r="D1569" s="215"/>
    </row>
    <row r="1570" ht="12">
      <c r="D1570" s="215"/>
    </row>
    <row r="1571" ht="12">
      <c r="D1571" s="215"/>
    </row>
    <row r="1572" ht="12">
      <c r="D1572" s="215"/>
    </row>
    <row r="1573" ht="12">
      <c r="D1573" s="215"/>
    </row>
    <row r="1574" ht="12">
      <c r="D1574" s="215"/>
    </row>
    <row r="1575" ht="12">
      <c r="D1575" s="215"/>
    </row>
    <row r="1576" ht="12">
      <c r="D1576" s="215"/>
    </row>
    <row r="1577" ht="12">
      <c r="D1577" s="215"/>
    </row>
    <row r="1578" ht="12">
      <c r="D1578" s="215"/>
    </row>
    <row r="1579" ht="12">
      <c r="D1579" s="215"/>
    </row>
    <row r="1580" ht="12">
      <c r="D1580" s="215"/>
    </row>
    <row r="1581" ht="12">
      <c r="D1581" s="215"/>
    </row>
    <row r="1582" ht="12">
      <c r="D1582" s="215"/>
    </row>
    <row r="1583" ht="12">
      <c r="D1583" s="215"/>
    </row>
    <row r="1584" ht="12">
      <c r="D1584" s="215"/>
    </row>
    <row r="1585" ht="12">
      <c r="D1585" s="215"/>
    </row>
    <row r="1586" ht="12">
      <c r="D1586" s="215"/>
    </row>
    <row r="1587" ht="12">
      <c r="D1587" s="215"/>
    </row>
    <row r="1588" ht="12">
      <c r="D1588" s="215"/>
    </row>
    <row r="1589" ht="12">
      <c r="D1589" s="215"/>
    </row>
    <row r="1590" ht="12">
      <c r="D1590" s="215"/>
    </row>
    <row r="1591" ht="12">
      <c r="D1591" s="215"/>
    </row>
    <row r="1592" ht="12">
      <c r="D1592" s="215"/>
    </row>
    <row r="1593" ht="12">
      <c r="D1593" s="215"/>
    </row>
    <row r="1594" ht="12">
      <c r="D1594" s="215"/>
    </row>
    <row r="1595" ht="12">
      <c r="D1595" s="215"/>
    </row>
    <row r="1596" ht="12">
      <c r="D1596" s="215"/>
    </row>
    <row r="1597" ht="12">
      <c r="D1597" s="215"/>
    </row>
    <row r="1598" ht="12">
      <c r="D1598" s="215"/>
    </row>
    <row r="1599" ht="12">
      <c r="D1599" s="215"/>
    </row>
    <row r="1600" ht="12">
      <c r="D1600" s="215"/>
    </row>
    <row r="1601" ht="12">
      <c r="D1601" s="215"/>
    </row>
    <row r="1602" ht="12">
      <c r="D1602" s="215"/>
    </row>
    <row r="1603" ht="12">
      <c r="D1603" s="215"/>
    </row>
    <row r="1604" ht="12">
      <c r="D1604" s="215"/>
    </row>
    <row r="1605" ht="12">
      <c r="D1605" s="215"/>
    </row>
    <row r="1606" ht="12">
      <c r="D1606" s="215"/>
    </row>
    <row r="1607" ht="12">
      <c r="D1607" s="215"/>
    </row>
    <row r="1608" ht="12">
      <c r="D1608" s="215"/>
    </row>
    <row r="1609" ht="12">
      <c r="D1609" s="215"/>
    </row>
    <row r="1610" ht="12">
      <c r="D1610" s="215"/>
    </row>
    <row r="1611" ht="12">
      <c r="D1611" s="215"/>
    </row>
    <row r="1612" ht="12">
      <c r="D1612" s="215"/>
    </row>
    <row r="1613" ht="12">
      <c r="D1613" s="215"/>
    </row>
    <row r="1614" ht="12">
      <c r="D1614" s="215"/>
    </row>
    <row r="1615" ht="12">
      <c r="D1615" s="215"/>
    </row>
    <row r="1616" ht="12">
      <c r="D1616" s="215"/>
    </row>
    <row r="1617" ht="12">
      <c r="D1617" s="215"/>
    </row>
    <row r="1618" ht="12">
      <c r="D1618" s="215"/>
    </row>
    <row r="1619" ht="12">
      <c r="D1619" s="215"/>
    </row>
    <row r="1620" ht="12">
      <c r="D1620" s="215"/>
    </row>
    <row r="1621" ht="12">
      <c r="D1621" s="215"/>
    </row>
    <row r="1622" ht="12">
      <c r="D1622" s="215"/>
    </row>
    <row r="1623" ht="12">
      <c r="D1623" s="215"/>
    </row>
    <row r="1624" ht="12">
      <c r="D1624" s="215"/>
    </row>
    <row r="1625" ht="12">
      <c r="D1625" s="215"/>
    </row>
    <row r="1626" ht="12">
      <c r="D1626" s="215"/>
    </row>
    <row r="1627" ht="12">
      <c r="D1627" s="215"/>
    </row>
    <row r="1628" ht="12">
      <c r="D1628" s="215"/>
    </row>
    <row r="1629" ht="12">
      <c r="D1629" s="215"/>
    </row>
    <row r="1630" ht="12">
      <c r="D1630" s="215"/>
    </row>
    <row r="1631" ht="12">
      <c r="D1631" s="215"/>
    </row>
    <row r="1632" ht="12">
      <c r="D1632" s="215"/>
    </row>
    <row r="1633" ht="12">
      <c r="D1633" s="215"/>
    </row>
    <row r="1634" ht="12">
      <c r="D1634" s="215"/>
    </row>
    <row r="1635" ht="12">
      <c r="D1635" s="215"/>
    </row>
    <row r="1636" ht="12">
      <c r="D1636" s="215"/>
    </row>
    <row r="1637" ht="12">
      <c r="D1637" s="215"/>
    </row>
    <row r="1638" ht="12">
      <c r="D1638" s="215"/>
    </row>
    <row r="1639" ht="12">
      <c r="D1639" s="215"/>
    </row>
    <row r="1640" ht="12">
      <c r="D1640" s="215"/>
    </row>
    <row r="1641" ht="12">
      <c r="D1641" s="215"/>
    </row>
    <row r="1642" ht="12">
      <c r="D1642" s="215"/>
    </row>
    <row r="1643" ht="12">
      <c r="D1643" s="215"/>
    </row>
    <row r="1644" ht="12">
      <c r="D1644" s="215"/>
    </row>
    <row r="1645" ht="12">
      <c r="D1645" s="215"/>
    </row>
    <row r="1646" ht="12">
      <c r="D1646" s="215"/>
    </row>
    <row r="1647" ht="12">
      <c r="D1647" s="215"/>
    </row>
    <row r="1648" ht="12">
      <c r="D1648" s="215"/>
    </row>
    <row r="1649" ht="12">
      <c r="D1649" s="215"/>
    </row>
    <row r="1650" ht="12">
      <c r="D1650" s="215"/>
    </row>
    <row r="1651" ht="12">
      <c r="D1651" s="215"/>
    </row>
    <row r="1652" ht="12">
      <c r="D1652" s="215"/>
    </row>
    <row r="1653" ht="12">
      <c r="D1653" s="215"/>
    </row>
    <row r="1654" ht="12">
      <c r="D1654" s="215"/>
    </row>
    <row r="1655" ht="12">
      <c r="D1655" s="215"/>
    </row>
    <row r="1656" ht="12">
      <c r="D1656" s="215"/>
    </row>
    <row r="1657" ht="12">
      <c r="D1657" s="215"/>
    </row>
    <row r="1658" ht="12">
      <c r="D1658" s="215"/>
    </row>
    <row r="1659" ht="12">
      <c r="D1659" s="215"/>
    </row>
    <row r="1660" ht="12">
      <c r="D1660" s="215"/>
    </row>
    <row r="1661" ht="12">
      <c r="D1661" s="215"/>
    </row>
    <row r="1662" ht="12">
      <c r="D1662" s="215"/>
    </row>
    <row r="1663" ht="12">
      <c r="D1663" s="215"/>
    </row>
    <row r="1664" ht="12">
      <c r="D1664" s="215"/>
    </row>
    <row r="1665" ht="12">
      <c r="D1665" s="215"/>
    </row>
    <row r="1666" ht="12">
      <c r="D1666" s="215"/>
    </row>
    <row r="1667" ht="12">
      <c r="D1667" s="215"/>
    </row>
    <row r="1668" ht="12">
      <c r="D1668" s="215"/>
    </row>
    <row r="1669" ht="12">
      <c r="D1669" s="215"/>
    </row>
    <row r="1670" ht="12">
      <c r="D1670" s="215"/>
    </row>
    <row r="1671" ht="12">
      <c r="D1671" s="215"/>
    </row>
    <row r="1672" ht="12">
      <c r="D1672" s="215"/>
    </row>
    <row r="1673" ht="12">
      <c r="D1673" s="215"/>
    </row>
    <row r="1674" ht="12">
      <c r="D1674" s="215"/>
    </row>
    <row r="1675" ht="12">
      <c r="D1675" s="215"/>
    </row>
    <row r="1676" ht="12">
      <c r="D1676" s="215"/>
    </row>
    <row r="1677" ht="12">
      <c r="D1677" s="215"/>
    </row>
    <row r="1678" ht="12">
      <c r="D1678" s="215"/>
    </row>
    <row r="1679" ht="12">
      <c r="D1679" s="215"/>
    </row>
    <row r="1680" ht="12">
      <c r="D1680" s="215"/>
    </row>
    <row r="1681" ht="12">
      <c r="D1681" s="215"/>
    </row>
    <row r="1682" ht="12">
      <c r="D1682" s="215"/>
    </row>
    <row r="1683" ht="12">
      <c r="D1683" s="215"/>
    </row>
    <row r="1684" ht="12">
      <c r="D1684" s="215"/>
    </row>
    <row r="1685" ht="12">
      <c r="D1685" s="215"/>
    </row>
    <row r="1686" ht="12">
      <c r="D1686" s="215"/>
    </row>
    <row r="1687" ht="12">
      <c r="D1687" s="215"/>
    </row>
    <row r="1688" ht="12">
      <c r="D1688" s="215"/>
    </row>
    <row r="1689" ht="12">
      <c r="D1689" s="215"/>
    </row>
    <row r="1690" ht="12">
      <c r="D1690" s="215"/>
    </row>
    <row r="1691" ht="12">
      <c r="D1691" s="215"/>
    </row>
    <row r="1692" ht="12">
      <c r="D1692" s="215"/>
    </row>
    <row r="1693" ht="12">
      <c r="D1693" s="215"/>
    </row>
    <row r="1694" ht="12">
      <c r="D1694" s="215"/>
    </row>
    <row r="1695" ht="12">
      <c r="D1695" s="215"/>
    </row>
    <row r="1696" ht="12">
      <c r="D1696" s="215"/>
    </row>
    <row r="1697" ht="12">
      <c r="D1697" s="215"/>
    </row>
    <row r="1698" ht="12">
      <c r="D1698" s="215"/>
    </row>
    <row r="1699" ht="12">
      <c r="D1699" s="215"/>
    </row>
    <row r="1700" ht="12">
      <c r="D1700" s="215"/>
    </row>
    <row r="1701" ht="12">
      <c r="D1701" s="215"/>
    </row>
    <row r="1702" ht="12">
      <c r="D1702" s="215"/>
    </row>
    <row r="1703" ht="12">
      <c r="D1703" s="215"/>
    </row>
    <row r="1704" ht="12">
      <c r="D1704" s="215"/>
    </row>
    <row r="1705" ht="12">
      <c r="D1705" s="215"/>
    </row>
    <row r="1706" ht="12">
      <c r="D1706" s="215"/>
    </row>
    <row r="1707" ht="12">
      <c r="D1707" s="215"/>
    </row>
    <row r="1708" ht="12">
      <c r="D1708" s="215"/>
    </row>
    <row r="1709" ht="12">
      <c r="D1709" s="215"/>
    </row>
    <row r="1710" ht="12">
      <c r="D1710" s="215"/>
    </row>
    <row r="1711" ht="12">
      <c r="D1711" s="215"/>
    </row>
    <row r="1712" ht="12">
      <c r="D1712" s="215"/>
    </row>
    <row r="1713" ht="12">
      <c r="D1713" s="215"/>
    </row>
    <row r="1714" ht="12">
      <c r="D1714" s="215"/>
    </row>
    <row r="1715" ht="12">
      <c r="D1715" s="215"/>
    </row>
    <row r="1716" ht="12">
      <c r="D1716" s="215"/>
    </row>
    <row r="1717" ht="12">
      <c r="D1717" s="215"/>
    </row>
    <row r="1718" ht="12">
      <c r="D1718" s="215"/>
    </row>
    <row r="1719" ht="12">
      <c r="D1719" s="215"/>
    </row>
    <row r="1720" ht="12">
      <c r="D1720" s="215"/>
    </row>
    <row r="1721" ht="12">
      <c r="D1721" s="215"/>
    </row>
    <row r="1722" ht="12">
      <c r="D1722" s="215"/>
    </row>
    <row r="1723" ht="12">
      <c r="D1723" s="215"/>
    </row>
    <row r="1724" ht="12">
      <c r="D1724" s="215"/>
    </row>
    <row r="1725" ht="12">
      <c r="D1725" s="215"/>
    </row>
    <row r="1726" ht="12">
      <c r="D1726" s="215"/>
    </row>
    <row r="1727" ht="12">
      <c r="D1727" s="215"/>
    </row>
    <row r="1728" ht="12">
      <c r="D1728" s="215"/>
    </row>
    <row r="1729" ht="12">
      <c r="D1729" s="215"/>
    </row>
    <row r="1730" ht="12">
      <c r="D1730" s="215"/>
    </row>
    <row r="1731" ht="12">
      <c r="D1731" s="215"/>
    </row>
    <row r="1732" ht="12">
      <c r="D1732" s="215"/>
    </row>
    <row r="1733" ht="12">
      <c r="D1733" s="215"/>
    </row>
    <row r="1734" ht="12">
      <c r="D1734" s="215"/>
    </row>
    <row r="1735" ht="12">
      <c r="D1735" s="215"/>
    </row>
    <row r="1736" ht="12">
      <c r="D1736" s="215"/>
    </row>
    <row r="1737" ht="12">
      <c r="D1737" s="215"/>
    </row>
    <row r="1738" ht="12">
      <c r="D1738" s="215"/>
    </row>
    <row r="1739" ht="12">
      <c r="D1739" s="215"/>
    </row>
    <row r="1740" ht="12">
      <c r="D1740" s="215"/>
    </row>
    <row r="1741" ht="12">
      <c r="D1741" s="215"/>
    </row>
    <row r="1742" ht="12">
      <c r="D1742" s="215"/>
    </row>
    <row r="1743" ht="12">
      <c r="D1743" s="215"/>
    </row>
    <row r="1744" ht="12">
      <c r="D1744" s="215"/>
    </row>
    <row r="1745" ht="12">
      <c r="D1745" s="215"/>
    </row>
    <row r="1746" ht="12">
      <c r="D1746" s="215"/>
    </row>
    <row r="1747" ht="12">
      <c r="D1747" s="215"/>
    </row>
    <row r="1748" ht="12">
      <c r="D1748" s="215"/>
    </row>
    <row r="1749" ht="12">
      <c r="D1749" s="215"/>
    </row>
    <row r="1750" ht="12">
      <c r="D1750" s="215"/>
    </row>
    <row r="1751" ht="12">
      <c r="D1751" s="215"/>
    </row>
    <row r="1752" ht="12">
      <c r="D1752" s="215"/>
    </row>
    <row r="1753" ht="12">
      <c r="D1753" s="215"/>
    </row>
    <row r="1754" ht="12">
      <c r="D1754" s="215"/>
    </row>
    <row r="1755" ht="12">
      <c r="D1755" s="215"/>
    </row>
    <row r="1756" ht="12">
      <c r="D1756" s="215"/>
    </row>
    <row r="1757" ht="12">
      <c r="D1757" s="215"/>
    </row>
    <row r="1758" ht="12">
      <c r="D1758" s="215"/>
    </row>
    <row r="1759" ht="12">
      <c r="D1759" s="215"/>
    </row>
    <row r="1760" ht="12">
      <c r="D1760" s="215"/>
    </row>
    <row r="1761" ht="12">
      <c r="D1761" s="215"/>
    </row>
    <row r="1762" ht="12">
      <c r="D1762" s="215"/>
    </row>
    <row r="1763" ht="12">
      <c r="D1763" s="215"/>
    </row>
    <row r="1764" ht="12">
      <c r="D1764" s="215"/>
    </row>
    <row r="1765" ht="12">
      <c r="D1765" s="215"/>
    </row>
    <row r="1766" ht="12">
      <c r="D1766" s="215"/>
    </row>
    <row r="1767" ht="12">
      <c r="D1767" s="215"/>
    </row>
    <row r="1768" ht="12">
      <c r="D1768" s="215"/>
    </row>
    <row r="1769" ht="12">
      <c r="D1769" s="215"/>
    </row>
    <row r="1770" ht="12">
      <c r="D1770" s="215"/>
    </row>
    <row r="1771" ht="12">
      <c r="D1771" s="215"/>
    </row>
    <row r="1772" ht="12">
      <c r="D1772" s="215"/>
    </row>
    <row r="1773" ht="12">
      <c r="D1773" s="215"/>
    </row>
    <row r="1774" ht="12">
      <c r="D1774" s="215"/>
    </row>
    <row r="1775" ht="12">
      <c r="D1775" s="215"/>
    </row>
    <row r="1776" ht="12">
      <c r="D1776" s="215"/>
    </row>
    <row r="1777" ht="12">
      <c r="D1777" s="215"/>
    </row>
    <row r="1778" ht="12">
      <c r="D1778" s="215"/>
    </row>
    <row r="1779" ht="12">
      <c r="D1779" s="215"/>
    </row>
    <row r="1780" ht="12">
      <c r="D1780" s="215"/>
    </row>
    <row r="1781" ht="12">
      <c r="D1781" s="215"/>
    </row>
    <row r="1782" ht="12">
      <c r="D1782" s="215"/>
    </row>
    <row r="1783" ht="12">
      <c r="D1783" s="215"/>
    </row>
    <row r="1784" ht="12">
      <c r="D1784" s="215"/>
    </row>
    <row r="1785" ht="12">
      <c r="D1785" s="215"/>
    </row>
    <row r="1786" ht="12">
      <c r="D1786" s="215"/>
    </row>
    <row r="1787" ht="12">
      <c r="D1787" s="215"/>
    </row>
    <row r="1788" ht="12">
      <c r="D1788" s="215"/>
    </row>
    <row r="1789" ht="12">
      <c r="D1789" s="215"/>
    </row>
    <row r="1790" ht="12">
      <c r="D1790" s="215"/>
    </row>
    <row r="1791" ht="12">
      <c r="D1791" s="215"/>
    </row>
    <row r="1792" ht="12">
      <c r="D1792" s="215"/>
    </row>
    <row r="1793" ht="12">
      <c r="D1793" s="215"/>
    </row>
    <row r="1794" ht="12">
      <c r="D1794" s="215"/>
    </row>
    <row r="1795" ht="12">
      <c r="D1795" s="215"/>
    </row>
    <row r="1796" ht="12">
      <c r="D1796" s="215"/>
    </row>
    <row r="1797" ht="12">
      <c r="D1797" s="215"/>
    </row>
    <row r="1798" ht="12">
      <c r="D1798" s="215"/>
    </row>
    <row r="1799" ht="12">
      <c r="D1799" s="215"/>
    </row>
    <row r="1800" ht="12">
      <c r="D1800" s="215"/>
    </row>
    <row r="1801" ht="12">
      <c r="D1801" s="215"/>
    </row>
    <row r="1802" ht="12">
      <c r="D1802" s="215"/>
    </row>
    <row r="1803" ht="12">
      <c r="D1803" s="215"/>
    </row>
    <row r="1804" ht="12">
      <c r="D1804" s="215"/>
    </row>
    <row r="1805" ht="12">
      <c r="D1805" s="215"/>
    </row>
    <row r="1806" ht="12">
      <c r="D1806" s="215"/>
    </row>
    <row r="1807" ht="12">
      <c r="D1807" s="215"/>
    </row>
    <row r="1808" ht="12">
      <c r="D1808" s="215"/>
    </row>
    <row r="1809" ht="12">
      <c r="D1809" s="215"/>
    </row>
    <row r="1810" ht="12">
      <c r="D1810" s="215"/>
    </row>
    <row r="1811" ht="12">
      <c r="D1811" s="215"/>
    </row>
    <row r="1812" ht="12">
      <c r="D1812" s="215"/>
    </row>
    <row r="1813" ht="12">
      <c r="D1813" s="215"/>
    </row>
    <row r="1814" ht="12">
      <c r="D1814" s="215"/>
    </row>
    <row r="1815" ht="12">
      <c r="D1815" s="215"/>
    </row>
    <row r="1816" ht="12">
      <c r="D1816" s="215"/>
    </row>
    <row r="1817" ht="12">
      <c r="D1817" s="215"/>
    </row>
    <row r="1818" ht="12">
      <c r="D1818" s="215"/>
    </row>
    <row r="1819" ht="12">
      <c r="D1819" s="215"/>
    </row>
    <row r="1820" ht="12">
      <c r="D1820" s="215"/>
    </row>
    <row r="1821" ht="12">
      <c r="D1821" s="215"/>
    </row>
    <row r="1822" ht="12">
      <c r="D1822" s="215"/>
    </row>
    <row r="1823" ht="12">
      <c r="D1823" s="215"/>
    </row>
    <row r="1824" ht="12">
      <c r="D1824" s="215"/>
    </row>
    <row r="1825" ht="12">
      <c r="D1825" s="215"/>
    </row>
    <row r="1826" ht="12">
      <c r="D1826" s="215"/>
    </row>
    <row r="1827" ht="12">
      <c r="D1827" s="215"/>
    </row>
    <row r="1828" ht="12">
      <c r="D1828" s="215"/>
    </row>
    <row r="1829" ht="12">
      <c r="D1829" s="215"/>
    </row>
    <row r="1830" ht="12">
      <c r="D1830" s="215"/>
    </row>
    <row r="1831" ht="12">
      <c r="D1831" s="215"/>
    </row>
    <row r="1832" ht="12">
      <c r="D1832" s="215"/>
    </row>
    <row r="1833" ht="12">
      <c r="D1833" s="215"/>
    </row>
    <row r="1834" ht="12">
      <c r="D1834" s="215"/>
    </row>
    <row r="1835" ht="12">
      <c r="D1835" s="215"/>
    </row>
    <row r="1836" ht="12">
      <c r="D1836" s="215"/>
    </row>
    <row r="1837" ht="12">
      <c r="D1837" s="215"/>
    </row>
    <row r="1838" ht="12">
      <c r="D1838" s="215"/>
    </row>
    <row r="1839" ht="12">
      <c r="D1839" s="215"/>
    </row>
    <row r="1840" ht="12">
      <c r="D1840" s="215"/>
    </row>
    <row r="1841" ht="12">
      <c r="D1841" s="215"/>
    </row>
    <row r="1842" ht="12">
      <c r="D1842" s="215"/>
    </row>
    <row r="1843" ht="12">
      <c r="D1843" s="215"/>
    </row>
    <row r="1844" ht="12">
      <c r="D1844" s="215"/>
    </row>
    <row r="1845" ht="12">
      <c r="D1845" s="215"/>
    </row>
    <row r="1846" ht="12">
      <c r="D1846" s="215"/>
    </row>
    <row r="1847" ht="12">
      <c r="D1847" s="215"/>
    </row>
    <row r="1848" ht="12">
      <c r="D1848" s="215"/>
    </row>
    <row r="1849" ht="12">
      <c r="D1849" s="215"/>
    </row>
    <row r="1850" ht="12">
      <c r="D1850" s="215"/>
    </row>
    <row r="1851" ht="12">
      <c r="D1851" s="215"/>
    </row>
    <row r="1852" ht="12">
      <c r="D1852" s="215"/>
    </row>
    <row r="1853" ht="12">
      <c r="D1853" s="215"/>
    </row>
    <row r="1854" ht="12">
      <c r="D1854" s="215"/>
    </row>
    <row r="1855" ht="12">
      <c r="D1855" s="215"/>
    </row>
    <row r="1856" ht="12">
      <c r="D1856" s="215"/>
    </row>
    <row r="1857" ht="12">
      <c r="D1857" s="215"/>
    </row>
    <row r="1858" ht="12">
      <c r="D1858" s="215"/>
    </row>
    <row r="1859" ht="12">
      <c r="D1859" s="215"/>
    </row>
    <row r="1860" ht="12">
      <c r="D1860" s="215"/>
    </row>
    <row r="1861" ht="12">
      <c r="D1861" s="215"/>
    </row>
    <row r="1862" ht="12">
      <c r="D1862" s="215"/>
    </row>
    <row r="1863" ht="12">
      <c r="D1863" s="215"/>
    </row>
    <row r="1864" ht="12">
      <c r="D1864" s="215"/>
    </row>
    <row r="1865" ht="12">
      <c r="D1865" s="215"/>
    </row>
    <row r="1866" ht="12">
      <c r="D1866" s="215"/>
    </row>
    <row r="1867" ht="12">
      <c r="D1867" s="215"/>
    </row>
    <row r="1868" ht="12">
      <c r="D1868" s="215"/>
    </row>
    <row r="1869" ht="12">
      <c r="D1869" s="215"/>
    </row>
    <row r="1870" ht="12">
      <c r="D1870" s="215"/>
    </row>
    <row r="1871" ht="12">
      <c r="D1871" s="215"/>
    </row>
    <row r="1872" ht="12">
      <c r="D1872" s="215"/>
    </row>
    <row r="1873" ht="12">
      <c r="D1873" s="215"/>
    </row>
    <row r="1874" ht="12">
      <c r="D1874" s="215"/>
    </row>
    <row r="1875" ht="12">
      <c r="D1875" s="215"/>
    </row>
    <row r="1876" ht="12">
      <c r="D1876" s="215"/>
    </row>
    <row r="1877" ht="12">
      <c r="D1877" s="215"/>
    </row>
    <row r="1878" ht="12">
      <c r="D1878" s="215"/>
    </row>
    <row r="1879" ht="12">
      <c r="D1879" s="215"/>
    </row>
    <row r="1880" ht="12">
      <c r="D1880" s="215"/>
    </row>
    <row r="1881" ht="12">
      <c r="D1881" s="215"/>
    </row>
    <row r="1882" ht="12">
      <c r="D1882" s="215"/>
    </row>
    <row r="1883" ht="12">
      <c r="D1883" s="215"/>
    </row>
    <row r="1884" ht="12">
      <c r="D1884" s="215"/>
    </row>
    <row r="1885" ht="12">
      <c r="D1885" s="215"/>
    </row>
    <row r="1886" ht="12">
      <c r="D1886" s="215"/>
    </row>
    <row r="1887" ht="12">
      <c r="D1887" s="215"/>
    </row>
    <row r="1888" ht="12">
      <c r="D1888" s="215"/>
    </row>
    <row r="1889" ht="12">
      <c r="D1889" s="215"/>
    </row>
    <row r="1890" ht="12">
      <c r="D1890" s="215"/>
    </row>
    <row r="1891" ht="12">
      <c r="D1891" s="215"/>
    </row>
    <row r="1892" ht="12">
      <c r="D1892" s="215"/>
    </row>
    <row r="1893" ht="12">
      <c r="D1893" s="215"/>
    </row>
    <row r="1894" ht="12">
      <c r="D1894" s="215"/>
    </row>
    <row r="1895" ht="12">
      <c r="D1895" s="215"/>
    </row>
    <row r="1896" ht="12">
      <c r="D1896" s="215"/>
    </row>
    <row r="1897" ht="12">
      <c r="D1897" s="215"/>
    </row>
    <row r="1898" ht="12">
      <c r="D1898" s="215"/>
    </row>
    <row r="1899" ht="12">
      <c r="D1899" s="215"/>
    </row>
    <row r="1900" ht="12">
      <c r="D1900" s="215"/>
    </row>
    <row r="1901" ht="12">
      <c r="D1901" s="215"/>
    </row>
    <row r="1902" ht="12">
      <c r="D1902" s="215"/>
    </row>
    <row r="1903" ht="12">
      <c r="D1903" s="215"/>
    </row>
    <row r="1904" ht="12">
      <c r="D1904" s="215"/>
    </row>
    <row r="1905" ht="12">
      <c r="D1905" s="215"/>
    </row>
    <row r="1906" ht="12">
      <c r="D1906" s="215"/>
    </row>
    <row r="1907" ht="12">
      <c r="D1907" s="215"/>
    </row>
    <row r="1908" ht="12">
      <c r="D1908" s="215"/>
    </row>
    <row r="1909" ht="12">
      <c r="D1909" s="215"/>
    </row>
    <row r="1910" ht="12">
      <c r="D1910" s="215"/>
    </row>
    <row r="1911" ht="12">
      <c r="D1911" s="215"/>
    </row>
    <row r="1912" ht="12">
      <c r="D1912" s="215"/>
    </row>
    <row r="1913" ht="12">
      <c r="D1913" s="215"/>
    </row>
    <row r="1914" ht="12">
      <c r="D1914" s="215"/>
    </row>
    <row r="1915" ht="12">
      <c r="D1915" s="215"/>
    </row>
    <row r="1916" ht="12">
      <c r="D1916" s="215"/>
    </row>
    <row r="1917" ht="12">
      <c r="D1917" s="215"/>
    </row>
    <row r="1918" ht="12">
      <c r="D1918" s="215"/>
    </row>
    <row r="1919" ht="12">
      <c r="D1919" s="215"/>
    </row>
    <row r="1920" ht="12">
      <c r="D1920" s="215"/>
    </row>
    <row r="1921" ht="12">
      <c r="D1921" s="215"/>
    </row>
    <row r="1922" ht="12">
      <c r="D1922" s="215"/>
    </row>
    <row r="1923" ht="12">
      <c r="D1923" s="215"/>
    </row>
    <row r="1924" ht="12">
      <c r="D1924" s="215"/>
    </row>
    <row r="1925" ht="12">
      <c r="D1925" s="215"/>
    </row>
    <row r="1926" ht="12">
      <c r="D1926" s="215"/>
    </row>
    <row r="1927" ht="12">
      <c r="D1927" s="215"/>
    </row>
    <row r="1928" ht="12">
      <c r="D1928" s="215"/>
    </row>
    <row r="1929" ht="12">
      <c r="D1929" s="215"/>
    </row>
    <row r="1930" ht="12">
      <c r="D1930" s="215"/>
    </row>
    <row r="1931" ht="12">
      <c r="D1931" s="215"/>
    </row>
    <row r="1932" ht="12">
      <c r="D1932" s="215"/>
    </row>
    <row r="1933" ht="12">
      <c r="D1933" s="215"/>
    </row>
    <row r="1934" ht="12">
      <c r="D1934" s="215"/>
    </row>
    <row r="1935" ht="12">
      <c r="D1935" s="215"/>
    </row>
    <row r="1936" ht="12">
      <c r="D1936" s="215"/>
    </row>
    <row r="1937" ht="12">
      <c r="D1937" s="215"/>
    </row>
    <row r="1938" ht="12">
      <c r="D1938" s="215"/>
    </row>
    <row r="1939" ht="12">
      <c r="D1939" s="215"/>
    </row>
    <row r="1940" ht="12">
      <c r="D1940" s="215"/>
    </row>
    <row r="1941" ht="12">
      <c r="D1941" s="215"/>
    </row>
    <row r="1942" ht="12">
      <c r="D1942" s="215"/>
    </row>
    <row r="1943" ht="12">
      <c r="D1943" s="215"/>
    </row>
    <row r="1944" ht="12">
      <c r="D1944" s="215"/>
    </row>
    <row r="1945" ht="12">
      <c r="D1945" s="215"/>
    </row>
    <row r="1946" ht="12">
      <c r="D1946" s="215"/>
    </row>
    <row r="1947" ht="12">
      <c r="D1947" s="215"/>
    </row>
    <row r="1948" ht="12">
      <c r="D1948" s="215"/>
    </row>
    <row r="1949" ht="12">
      <c r="D1949" s="215"/>
    </row>
    <row r="1950" ht="12">
      <c r="D1950" s="215"/>
    </row>
    <row r="1951" ht="12">
      <c r="D1951" s="215"/>
    </row>
    <row r="1952" ht="12">
      <c r="D1952" s="215"/>
    </row>
    <row r="1953" ht="12">
      <c r="D1953" s="215"/>
    </row>
    <row r="1954" ht="12">
      <c r="D1954" s="215"/>
    </row>
    <row r="1955" ht="12">
      <c r="D1955" s="215"/>
    </row>
    <row r="1956" ht="12">
      <c r="D1956" s="215"/>
    </row>
    <row r="1957" ht="12">
      <c r="D1957" s="215"/>
    </row>
    <row r="1958" ht="12">
      <c r="D1958" s="215"/>
    </row>
    <row r="1959" ht="12">
      <c r="D1959" s="215"/>
    </row>
    <row r="1960" ht="12">
      <c r="D1960" s="215"/>
    </row>
    <row r="1961" ht="12">
      <c r="D1961" s="215"/>
    </row>
    <row r="1962" ht="12">
      <c r="D1962" s="215"/>
    </row>
    <row r="1963" ht="12">
      <c r="D1963" s="215"/>
    </row>
    <row r="1964" ht="12">
      <c r="D1964" s="215"/>
    </row>
    <row r="1965" ht="12">
      <c r="D1965" s="215"/>
    </row>
    <row r="1966" ht="12">
      <c r="D1966" s="215"/>
    </row>
    <row r="1967" ht="12">
      <c r="D1967" s="215"/>
    </row>
    <row r="1968" ht="12">
      <c r="D1968" s="215"/>
    </row>
    <row r="1969" ht="12">
      <c r="D1969" s="215"/>
    </row>
    <row r="1970" ht="12">
      <c r="D1970" s="215"/>
    </row>
    <row r="1971" ht="12">
      <c r="D1971" s="215"/>
    </row>
    <row r="1972" ht="12">
      <c r="D1972" s="215"/>
    </row>
    <row r="1973" ht="12">
      <c r="D1973" s="215"/>
    </row>
    <row r="1974" ht="12">
      <c r="D1974" s="215"/>
    </row>
    <row r="1975" ht="12">
      <c r="D1975" s="215"/>
    </row>
    <row r="1976" ht="12">
      <c r="D1976" s="215"/>
    </row>
    <row r="1977" ht="12">
      <c r="D1977" s="215"/>
    </row>
    <row r="1978" ht="12">
      <c r="D1978" s="215"/>
    </row>
    <row r="1979" ht="12">
      <c r="D1979" s="215"/>
    </row>
    <row r="1980" ht="12">
      <c r="D1980" s="215"/>
    </row>
    <row r="1981" ht="12">
      <c r="D1981" s="215"/>
    </row>
    <row r="1982" ht="12">
      <c r="D1982" s="215"/>
    </row>
    <row r="1983" ht="12">
      <c r="D1983" s="215"/>
    </row>
    <row r="1984" ht="12">
      <c r="D1984" s="215"/>
    </row>
    <row r="1985" ht="12">
      <c r="D1985" s="215"/>
    </row>
    <row r="1986" ht="12">
      <c r="D1986" s="215"/>
    </row>
    <row r="1987" ht="12">
      <c r="D1987" s="215"/>
    </row>
    <row r="1988" ht="12">
      <c r="D1988" s="215"/>
    </row>
    <row r="1989" ht="12">
      <c r="D1989" s="215"/>
    </row>
    <row r="1990" ht="12">
      <c r="D1990" s="215"/>
    </row>
    <row r="1991" ht="12">
      <c r="D1991" s="215"/>
    </row>
    <row r="1992" ht="12">
      <c r="D1992" s="215"/>
    </row>
    <row r="1993" ht="12">
      <c r="D1993" s="215"/>
    </row>
    <row r="1994" ht="12">
      <c r="D1994" s="215"/>
    </row>
    <row r="1995" ht="12">
      <c r="D1995" s="215"/>
    </row>
    <row r="1996" ht="12">
      <c r="D1996" s="215"/>
    </row>
    <row r="1997" ht="12">
      <c r="D1997" s="215"/>
    </row>
    <row r="1998" ht="12">
      <c r="D1998" s="215"/>
    </row>
    <row r="1999" ht="12">
      <c r="D1999" s="215"/>
    </row>
    <row r="2000" ht="12">
      <c r="D2000" s="215"/>
    </row>
    <row r="2001" ht="12">
      <c r="D2001" s="215"/>
    </row>
    <row r="2002" ht="12">
      <c r="D2002" s="215"/>
    </row>
    <row r="2003" ht="12">
      <c r="D2003" s="215"/>
    </row>
    <row r="2004" ht="12">
      <c r="D2004" s="215"/>
    </row>
    <row r="2005" ht="12">
      <c r="D2005" s="215"/>
    </row>
    <row r="2006" ht="12">
      <c r="D2006" s="215"/>
    </row>
    <row r="2007" ht="12">
      <c r="D2007" s="215"/>
    </row>
    <row r="2008" ht="12">
      <c r="D2008" s="215"/>
    </row>
    <row r="2009" ht="12">
      <c r="D2009" s="215"/>
    </row>
    <row r="2010" ht="12">
      <c r="D2010" s="215"/>
    </row>
    <row r="2011" ht="12">
      <c r="D2011" s="215"/>
    </row>
    <row r="2012" ht="12">
      <c r="D2012" s="215"/>
    </row>
    <row r="2013" ht="12">
      <c r="D2013" s="215"/>
    </row>
    <row r="2014" ht="12">
      <c r="D2014" s="215"/>
    </row>
    <row r="2015" ht="12">
      <c r="D2015" s="215"/>
    </row>
    <row r="2016" ht="12">
      <c r="D2016" s="215"/>
    </row>
    <row r="2017" ht="12">
      <c r="D2017" s="215"/>
    </row>
    <row r="2018" ht="12">
      <c r="D2018" s="215"/>
    </row>
    <row r="2019" ht="12">
      <c r="D2019" s="215"/>
    </row>
    <row r="2020" ht="12">
      <c r="D2020" s="215"/>
    </row>
    <row r="2021" ht="12">
      <c r="D2021" s="215"/>
    </row>
    <row r="2022" ht="12">
      <c r="D2022" s="215"/>
    </row>
    <row r="2023" ht="12">
      <c r="D2023" s="215"/>
    </row>
    <row r="2024" ht="12">
      <c r="D2024" s="215"/>
    </row>
    <row r="2025" ht="12">
      <c r="D2025" s="215"/>
    </row>
    <row r="2026" ht="12">
      <c r="D2026" s="215"/>
    </row>
    <row r="2027" ht="12">
      <c r="D2027" s="215"/>
    </row>
    <row r="2028" ht="12">
      <c r="D2028" s="215"/>
    </row>
    <row r="2029" ht="12">
      <c r="D2029" s="215"/>
    </row>
    <row r="2030" ht="12">
      <c r="D2030" s="215"/>
    </row>
    <row r="2031" ht="12">
      <c r="D2031" s="215"/>
    </row>
    <row r="2032" ht="12">
      <c r="D2032" s="215"/>
    </row>
    <row r="2033" ht="12">
      <c r="D2033" s="215"/>
    </row>
    <row r="2034" ht="12">
      <c r="D2034" s="215"/>
    </row>
    <row r="2035" ht="12">
      <c r="D2035" s="215"/>
    </row>
    <row r="2036" ht="12">
      <c r="D2036" s="215"/>
    </row>
    <row r="2037" ht="12">
      <c r="D2037" s="215"/>
    </row>
    <row r="2038" ht="12">
      <c r="D2038" s="215"/>
    </row>
    <row r="2039" ht="12">
      <c r="D2039" s="215"/>
    </row>
    <row r="2040" ht="12">
      <c r="D2040" s="215"/>
    </row>
    <row r="2041" ht="12">
      <c r="D2041" s="215"/>
    </row>
    <row r="2042" ht="12">
      <c r="D2042" s="215"/>
    </row>
    <row r="2043" ht="12">
      <c r="D2043" s="215"/>
    </row>
    <row r="2044" ht="12">
      <c r="D2044" s="215"/>
    </row>
    <row r="2045" ht="12">
      <c r="D2045" s="215"/>
    </row>
    <row r="2046" ht="12">
      <c r="D2046" s="215"/>
    </row>
    <row r="2047" ht="12">
      <c r="D2047" s="215"/>
    </row>
    <row r="2048" ht="12">
      <c r="D2048" s="215"/>
    </row>
    <row r="2049" ht="12">
      <c r="D2049" s="215"/>
    </row>
    <row r="2050" ht="12">
      <c r="D2050" s="215"/>
    </row>
    <row r="2051" ht="12">
      <c r="D2051" s="215"/>
    </row>
    <row r="2052" ht="12">
      <c r="D2052" s="215"/>
    </row>
    <row r="2053" ht="12">
      <c r="D2053" s="215"/>
    </row>
    <row r="2054" ht="12">
      <c r="D2054" s="215"/>
    </row>
    <row r="2055" ht="12">
      <c r="D2055" s="215"/>
    </row>
    <row r="2056" ht="12">
      <c r="D2056" s="215"/>
    </row>
    <row r="2057" ht="12">
      <c r="D2057" s="215"/>
    </row>
    <row r="2058" ht="12">
      <c r="D2058" s="215"/>
    </row>
    <row r="2059" ht="12">
      <c r="D2059" s="215"/>
    </row>
    <row r="2060" ht="12">
      <c r="D2060" s="215"/>
    </row>
    <row r="2061" ht="12">
      <c r="D2061" s="215"/>
    </row>
    <row r="2062" ht="12">
      <c r="D2062" s="215"/>
    </row>
    <row r="2063" ht="12">
      <c r="D2063" s="215"/>
    </row>
    <row r="2064" ht="12">
      <c r="D2064" s="215"/>
    </row>
    <row r="2065" ht="12">
      <c r="D2065" s="215"/>
    </row>
    <row r="2066" ht="12">
      <c r="D2066" s="215"/>
    </row>
    <row r="2067" ht="12">
      <c r="D2067" s="215"/>
    </row>
    <row r="2068" ht="12">
      <c r="D2068" s="215"/>
    </row>
    <row r="2069" ht="12">
      <c r="D2069" s="215"/>
    </row>
    <row r="2070" ht="12">
      <c r="D2070" s="215"/>
    </row>
    <row r="2071" ht="12">
      <c r="D2071" s="215"/>
    </row>
    <row r="2072" ht="12">
      <c r="D2072" s="215"/>
    </row>
    <row r="2073" ht="12">
      <c r="D2073" s="215"/>
    </row>
    <row r="2074" ht="12">
      <c r="D2074" s="215"/>
    </row>
    <row r="2075" ht="12">
      <c r="D2075" s="215"/>
    </row>
    <row r="2076" ht="12">
      <c r="D2076" s="215"/>
    </row>
    <row r="2077" ht="12">
      <c r="D2077" s="215"/>
    </row>
    <row r="2078" ht="12">
      <c r="D2078" s="215"/>
    </row>
    <row r="2079" ht="12">
      <c r="D2079" s="215"/>
    </row>
    <row r="2080" ht="12">
      <c r="D2080" s="215"/>
    </row>
    <row r="2081" ht="12">
      <c r="D2081" s="215"/>
    </row>
    <row r="2082" ht="12">
      <c r="D2082" s="215"/>
    </row>
    <row r="2083" ht="12">
      <c r="D2083" s="215"/>
    </row>
    <row r="2084" ht="12">
      <c r="D2084" s="215"/>
    </row>
    <row r="2085" ht="12">
      <c r="D2085" s="215"/>
    </row>
    <row r="2086" ht="12">
      <c r="D2086" s="215"/>
    </row>
    <row r="2087" ht="12">
      <c r="D2087" s="215"/>
    </row>
    <row r="2088" ht="12">
      <c r="D2088" s="215"/>
    </row>
    <row r="2089" ht="12">
      <c r="D2089" s="215"/>
    </row>
    <row r="2090" ht="12">
      <c r="D2090" s="215"/>
    </row>
    <row r="2091" ht="12">
      <c r="D2091" s="215"/>
    </row>
    <row r="2092" ht="12">
      <c r="D2092" s="215"/>
    </row>
    <row r="2093" ht="12">
      <c r="D2093" s="215"/>
    </row>
    <row r="2094" ht="12">
      <c r="D2094" s="215"/>
    </row>
    <row r="2095" ht="12">
      <c r="D2095" s="215"/>
    </row>
    <row r="2096" ht="12">
      <c r="D2096" s="215"/>
    </row>
    <row r="2097" ht="12">
      <c r="D2097" s="215"/>
    </row>
    <row r="2098" ht="12">
      <c r="D2098" s="215"/>
    </row>
    <row r="2099" ht="12">
      <c r="D2099" s="215"/>
    </row>
    <row r="2100" ht="12">
      <c r="D2100" s="215"/>
    </row>
    <row r="2101" ht="12">
      <c r="D2101" s="215"/>
    </row>
    <row r="2102" ht="12">
      <c r="D2102" s="215"/>
    </row>
    <row r="2103" ht="12">
      <c r="D2103" s="215"/>
    </row>
    <row r="2104" ht="12">
      <c r="D2104" s="215"/>
    </row>
    <row r="2105" ht="12">
      <c r="D2105" s="215"/>
    </row>
    <row r="2106" ht="12">
      <c r="D2106" s="215"/>
    </row>
    <row r="2107" ht="12">
      <c r="D2107" s="215"/>
    </row>
    <row r="2108" ht="12">
      <c r="D2108" s="215"/>
    </row>
    <row r="2109" ht="12">
      <c r="D2109" s="215"/>
    </row>
    <row r="2110" ht="12">
      <c r="D2110" s="215"/>
    </row>
    <row r="2111" ht="12">
      <c r="D2111" s="215"/>
    </row>
    <row r="2112" ht="12">
      <c r="D2112" s="215"/>
    </row>
    <row r="2113" ht="12">
      <c r="D2113" s="215"/>
    </row>
    <row r="2114" ht="12">
      <c r="D2114" s="215"/>
    </row>
    <row r="2115" ht="12">
      <c r="D2115" s="215"/>
    </row>
    <row r="2116" ht="12">
      <c r="D2116" s="215"/>
    </row>
    <row r="2117" ht="12">
      <c r="D2117" s="215"/>
    </row>
    <row r="2118" ht="12">
      <c r="D2118" s="215"/>
    </row>
    <row r="2119" ht="12">
      <c r="D2119" s="215"/>
    </row>
    <row r="2120" ht="12">
      <c r="D2120" s="215"/>
    </row>
    <row r="2121" ht="12">
      <c r="D2121" s="215"/>
    </row>
    <row r="2122" ht="12">
      <c r="D2122" s="215"/>
    </row>
    <row r="2123" ht="12">
      <c r="D2123" s="215"/>
    </row>
    <row r="2124" ht="12">
      <c r="D2124" s="215"/>
    </row>
    <row r="2125" ht="12">
      <c r="D2125" s="215"/>
    </row>
    <row r="2126" ht="12">
      <c r="D2126" s="215"/>
    </row>
    <row r="2127" ht="12">
      <c r="D2127" s="215"/>
    </row>
    <row r="2128" ht="12">
      <c r="D2128" s="215"/>
    </row>
    <row r="2129" ht="12">
      <c r="D2129" s="215"/>
    </row>
    <row r="2130" ht="12">
      <c r="D2130" s="215"/>
    </row>
    <row r="2131" ht="12">
      <c r="D2131" s="215"/>
    </row>
    <row r="2132" ht="12">
      <c r="D2132" s="215"/>
    </row>
    <row r="2133" ht="12">
      <c r="D2133" s="215"/>
    </row>
    <row r="2134" ht="12">
      <c r="D2134" s="215"/>
    </row>
    <row r="2135" ht="12">
      <c r="D2135" s="215"/>
    </row>
    <row r="2136" ht="12">
      <c r="D2136" s="215"/>
    </row>
    <row r="2137" ht="12">
      <c r="D2137" s="215"/>
    </row>
    <row r="2138" ht="12">
      <c r="D2138" s="215"/>
    </row>
    <row r="2139" ht="12">
      <c r="D2139" s="215"/>
    </row>
    <row r="2140" ht="12">
      <c r="D2140" s="215"/>
    </row>
    <row r="2141" ht="12">
      <c r="D2141" s="215"/>
    </row>
    <row r="2142" ht="12">
      <c r="D2142" s="215"/>
    </row>
    <row r="2143" ht="12">
      <c r="D2143" s="215"/>
    </row>
    <row r="2144" ht="12">
      <c r="D2144" s="215"/>
    </row>
    <row r="2145" ht="12">
      <c r="D2145" s="215"/>
    </row>
    <row r="2146" ht="12">
      <c r="D2146" s="215"/>
    </row>
    <row r="2147" ht="12">
      <c r="D2147" s="215"/>
    </row>
    <row r="2148" ht="12">
      <c r="D2148" s="215"/>
    </row>
    <row r="2149" ht="12">
      <c r="D2149" s="215"/>
    </row>
    <row r="2150" ht="12">
      <c r="D2150" s="215"/>
    </row>
    <row r="2151" ht="12">
      <c r="D2151" s="215"/>
    </row>
    <row r="2152" ht="12">
      <c r="D2152" s="215"/>
    </row>
    <row r="2153" ht="12">
      <c r="D2153" s="215"/>
    </row>
    <row r="2154" ht="12">
      <c r="D2154" s="215"/>
    </row>
    <row r="2155" ht="12">
      <c r="D2155" s="215"/>
    </row>
    <row r="2156" ht="12">
      <c r="D2156" s="215"/>
    </row>
    <row r="2157" ht="12">
      <c r="D2157" s="215"/>
    </row>
    <row r="2158" ht="12">
      <c r="D2158" s="215"/>
    </row>
    <row r="2159" ht="12">
      <c r="D2159" s="215"/>
    </row>
    <row r="2160" ht="12">
      <c r="D2160" s="215"/>
    </row>
    <row r="2161" ht="12">
      <c r="D2161" s="215"/>
    </row>
    <row r="2162" ht="12">
      <c r="D2162" s="215"/>
    </row>
    <row r="2163" ht="12">
      <c r="D2163" s="215"/>
    </row>
    <row r="2164" ht="12">
      <c r="D2164" s="215"/>
    </row>
    <row r="2165" ht="12">
      <c r="D2165" s="215"/>
    </row>
    <row r="2166" ht="12">
      <c r="D2166" s="215"/>
    </row>
    <row r="2167" ht="12">
      <c r="D2167" s="215"/>
    </row>
    <row r="2168" ht="12">
      <c r="D2168" s="215"/>
    </row>
    <row r="2169" ht="12">
      <c r="D2169" s="215"/>
    </row>
    <row r="2170" ht="12">
      <c r="D2170" s="215"/>
    </row>
    <row r="2171" ht="12">
      <c r="D2171" s="215"/>
    </row>
    <row r="2172" ht="12">
      <c r="D2172" s="215"/>
    </row>
    <row r="2173" ht="12">
      <c r="D2173" s="215"/>
    </row>
    <row r="2174" ht="12">
      <c r="D2174" s="215"/>
    </row>
    <row r="2175" ht="12">
      <c r="D2175" s="215"/>
    </row>
    <row r="2176" ht="12">
      <c r="D2176" s="215"/>
    </row>
    <row r="2177" ht="12">
      <c r="D2177" s="215"/>
    </row>
    <row r="2178" ht="12">
      <c r="D2178" s="215"/>
    </row>
    <row r="2179" ht="12">
      <c r="D2179" s="215"/>
    </row>
    <row r="2180" ht="12">
      <c r="D2180" s="215"/>
    </row>
    <row r="2181" ht="12">
      <c r="D2181" s="215"/>
    </row>
    <row r="2182" ht="12">
      <c r="D2182" s="215"/>
    </row>
    <row r="2183" ht="12">
      <c r="D2183" s="215"/>
    </row>
    <row r="2184" ht="12">
      <c r="D2184" s="215"/>
    </row>
    <row r="2185" ht="12">
      <c r="D2185" s="215"/>
    </row>
    <row r="2186" ht="12">
      <c r="D2186" s="215"/>
    </row>
    <row r="2187" ht="12">
      <c r="D2187" s="215"/>
    </row>
    <row r="2188" ht="12">
      <c r="D2188" s="215"/>
    </row>
    <row r="2189" ht="12">
      <c r="D2189" s="215"/>
    </row>
    <row r="2190" ht="12">
      <c r="D2190" s="215"/>
    </row>
    <row r="2191" ht="12">
      <c r="D2191" s="215"/>
    </row>
    <row r="2192" ht="12">
      <c r="D2192" s="215"/>
    </row>
    <row r="2193" ht="12">
      <c r="D2193" s="215"/>
    </row>
    <row r="2194" ht="12">
      <c r="D2194" s="215"/>
    </row>
    <row r="2195" ht="12">
      <c r="D2195" s="215"/>
    </row>
    <row r="2196" ht="12">
      <c r="D2196" s="215"/>
    </row>
    <row r="2197" ht="12">
      <c r="D2197" s="215"/>
    </row>
    <row r="2198" ht="12">
      <c r="D2198" s="215"/>
    </row>
    <row r="2199" ht="12">
      <c r="D2199" s="215"/>
    </row>
    <row r="2200" ht="12">
      <c r="D2200" s="215"/>
    </row>
    <row r="2201" ht="12">
      <c r="D2201" s="215"/>
    </row>
    <row r="2202" ht="12">
      <c r="D2202" s="215"/>
    </row>
    <row r="2203" ht="12">
      <c r="D2203" s="215"/>
    </row>
    <row r="2204" ht="12">
      <c r="D2204" s="215"/>
    </row>
    <row r="2205" ht="12">
      <c r="D2205" s="215"/>
    </row>
    <row r="2206" ht="12">
      <c r="D2206" s="215"/>
    </row>
    <row r="2207" ht="12">
      <c r="D2207" s="215"/>
    </row>
    <row r="2208" ht="12">
      <c r="D2208" s="215"/>
    </row>
    <row r="2209" ht="12">
      <c r="D2209" s="215"/>
    </row>
    <row r="2210" ht="12">
      <c r="D2210" s="215"/>
    </row>
    <row r="2211" ht="12">
      <c r="D2211" s="215"/>
    </row>
    <row r="2212" ht="12">
      <c r="D2212" s="215"/>
    </row>
    <row r="2213" ht="12">
      <c r="D2213" s="215"/>
    </row>
    <row r="2214" ht="12">
      <c r="D2214" s="215"/>
    </row>
    <row r="2215" ht="12">
      <c r="D2215" s="215"/>
    </row>
    <row r="2216" ht="12">
      <c r="D2216" s="215"/>
    </row>
    <row r="2217" ht="12">
      <c r="D2217" s="215"/>
    </row>
    <row r="2218" ht="12">
      <c r="D2218" s="215"/>
    </row>
    <row r="2219" ht="12">
      <c r="D2219" s="215"/>
    </row>
    <row r="2220" ht="12">
      <c r="D2220" s="215"/>
    </row>
    <row r="2221" ht="12">
      <c r="D2221" s="215"/>
    </row>
    <row r="2222" ht="12">
      <c r="D2222" s="215"/>
    </row>
    <row r="2223" ht="12">
      <c r="D2223" s="215"/>
    </row>
    <row r="2224" ht="12">
      <c r="D2224" s="215"/>
    </row>
    <row r="2225" ht="12">
      <c r="D2225" s="215"/>
    </row>
    <row r="2226" ht="12">
      <c r="D2226" s="215"/>
    </row>
    <row r="2227" ht="12">
      <c r="D2227" s="215"/>
    </row>
    <row r="2228" ht="12">
      <c r="D2228" s="215"/>
    </row>
    <row r="2229" ht="12">
      <c r="D2229" s="215"/>
    </row>
    <row r="2230" ht="12">
      <c r="D2230" s="215"/>
    </row>
    <row r="2231" ht="12">
      <c r="D2231" s="215"/>
    </row>
    <row r="2232" ht="12">
      <c r="D2232" s="215"/>
    </row>
    <row r="2233" ht="12">
      <c r="D2233" s="215"/>
    </row>
    <row r="2234" ht="12">
      <c r="D2234" s="215"/>
    </row>
    <row r="2235" ht="12">
      <c r="D2235" s="215"/>
    </row>
    <row r="2236" ht="12">
      <c r="D2236" s="215"/>
    </row>
    <row r="2237" ht="12">
      <c r="D2237" s="215"/>
    </row>
    <row r="2238" ht="12">
      <c r="D2238" s="215"/>
    </row>
    <row r="2239" ht="12">
      <c r="D2239" s="215"/>
    </row>
    <row r="2240" ht="12">
      <c r="D2240" s="215"/>
    </row>
    <row r="2241" ht="12">
      <c r="D2241" s="215"/>
    </row>
    <row r="2242" ht="12">
      <c r="D2242" s="215"/>
    </row>
    <row r="2243" ht="12">
      <c r="D2243" s="215"/>
    </row>
    <row r="2244" ht="12">
      <c r="D2244" s="215"/>
    </row>
    <row r="2245" ht="12">
      <c r="D2245" s="215"/>
    </row>
    <row r="2246" ht="12">
      <c r="D2246" s="215"/>
    </row>
    <row r="2247" ht="12">
      <c r="D2247" s="215"/>
    </row>
    <row r="2248" ht="12">
      <c r="D2248" s="215"/>
    </row>
    <row r="2249" ht="12">
      <c r="D2249" s="215"/>
    </row>
    <row r="2250" ht="12">
      <c r="D2250" s="215"/>
    </row>
    <row r="2251" ht="12">
      <c r="D2251" s="215"/>
    </row>
    <row r="2252" ht="12">
      <c r="D2252" s="215"/>
    </row>
    <row r="2253" ht="12">
      <c r="D2253" s="215"/>
    </row>
    <row r="2254" ht="12">
      <c r="D2254" s="215"/>
    </row>
    <row r="2255" ht="12">
      <c r="D2255" s="215"/>
    </row>
    <row r="2256" ht="12">
      <c r="D2256" s="215"/>
    </row>
    <row r="2257" ht="12">
      <c r="D2257" s="215"/>
    </row>
    <row r="2258" ht="12">
      <c r="D2258" s="215"/>
    </row>
    <row r="2259" ht="12">
      <c r="D2259" s="215"/>
    </row>
    <row r="2260" ht="12">
      <c r="D2260" s="215"/>
    </row>
    <row r="2261" ht="12">
      <c r="D2261" s="215"/>
    </row>
    <row r="2262" ht="12">
      <c r="D2262" s="215"/>
    </row>
    <row r="2263" ht="12">
      <c r="D2263" s="215"/>
    </row>
    <row r="2264" ht="12">
      <c r="D2264" s="215"/>
    </row>
    <row r="2265" ht="12">
      <c r="D2265" s="215"/>
    </row>
    <row r="2266" ht="12">
      <c r="D2266" s="215"/>
    </row>
    <row r="2267" ht="12">
      <c r="D2267" s="215"/>
    </row>
    <row r="2268" ht="12">
      <c r="D2268" s="215"/>
    </row>
    <row r="2269" ht="12">
      <c r="D2269" s="215"/>
    </row>
    <row r="2270" ht="12">
      <c r="D2270" s="215"/>
    </row>
    <row r="2271" ht="12">
      <c r="D2271" s="215"/>
    </row>
    <row r="2272" ht="12">
      <c r="D2272" s="215"/>
    </row>
    <row r="2273" ht="12">
      <c r="D2273" s="215"/>
    </row>
    <row r="2274" ht="12">
      <c r="D2274" s="215"/>
    </row>
    <row r="2275" ht="12">
      <c r="D2275" s="215"/>
    </row>
    <row r="2276" ht="12">
      <c r="D2276" s="215"/>
    </row>
    <row r="2277" ht="12">
      <c r="D2277" s="215"/>
    </row>
    <row r="2278" ht="12">
      <c r="D2278" s="215"/>
    </row>
    <row r="2279" ht="12">
      <c r="D2279" s="215"/>
    </row>
    <row r="2280" ht="12">
      <c r="D2280" s="215"/>
    </row>
    <row r="2281" ht="12">
      <c r="D2281" s="215"/>
    </row>
    <row r="2282" ht="12">
      <c r="D2282" s="215"/>
    </row>
    <row r="2283" ht="12">
      <c r="D2283" s="215"/>
    </row>
    <row r="2284" ht="12">
      <c r="D2284" s="215"/>
    </row>
    <row r="2285" ht="12">
      <c r="D2285" s="215"/>
    </row>
    <row r="2286" ht="12">
      <c r="D2286" s="215"/>
    </row>
    <row r="2287" ht="12">
      <c r="D2287" s="215"/>
    </row>
    <row r="2288" ht="12">
      <c r="D2288" s="215"/>
    </row>
    <row r="2289" ht="12">
      <c r="D2289" s="215"/>
    </row>
    <row r="2290" ht="12">
      <c r="D2290" s="215"/>
    </row>
    <row r="2291" ht="12">
      <c r="D2291" s="215"/>
    </row>
    <row r="2292" ht="12">
      <c r="D2292" s="215"/>
    </row>
    <row r="2293" ht="12">
      <c r="D2293" s="215"/>
    </row>
    <row r="2294" ht="12">
      <c r="D2294" s="215"/>
    </row>
    <row r="2295" ht="12">
      <c r="D2295" s="215"/>
    </row>
    <row r="2296" ht="12">
      <c r="D2296" s="215"/>
    </row>
    <row r="2297" ht="12">
      <c r="D2297" s="215"/>
    </row>
    <row r="2298" ht="12">
      <c r="D2298" s="215"/>
    </row>
    <row r="2299" ht="12">
      <c r="D2299" s="215"/>
    </row>
    <row r="2300" ht="12">
      <c r="D2300" s="215"/>
    </row>
    <row r="2301" ht="12">
      <c r="D2301" s="215"/>
    </row>
    <row r="2302" ht="12">
      <c r="D2302" s="215"/>
    </row>
    <row r="2303" ht="12">
      <c r="D2303" s="215"/>
    </row>
    <row r="2304" ht="12">
      <c r="D2304" s="215"/>
    </row>
    <row r="2305" ht="12">
      <c r="D2305" s="215"/>
    </row>
    <row r="2306" ht="12">
      <c r="D2306" s="215"/>
    </row>
    <row r="2307" ht="12">
      <c r="D2307" s="215"/>
    </row>
    <row r="2308" ht="12">
      <c r="D2308" s="215"/>
    </row>
    <row r="2309" ht="12">
      <c r="D2309" s="215"/>
    </row>
    <row r="2310" ht="12">
      <c r="D2310" s="215"/>
    </row>
    <row r="2311" ht="12">
      <c r="D2311" s="215"/>
    </row>
    <row r="2312" ht="12">
      <c r="D2312" s="215"/>
    </row>
    <row r="2313" ht="12">
      <c r="D2313" s="215"/>
    </row>
    <row r="2314" ht="12">
      <c r="D2314" s="215"/>
    </row>
    <row r="2315" ht="12">
      <c r="D2315" s="215"/>
    </row>
    <row r="2316" ht="12">
      <c r="D2316" s="215"/>
    </row>
    <row r="2317" ht="12">
      <c r="D2317" s="215"/>
    </row>
    <row r="2318" ht="12">
      <c r="D2318" s="215"/>
    </row>
    <row r="2319" ht="12">
      <c r="D2319" s="215"/>
    </row>
    <row r="2320" ht="12">
      <c r="D2320" s="215"/>
    </row>
    <row r="2321" ht="12">
      <c r="D2321" s="215"/>
    </row>
    <row r="2322" ht="12">
      <c r="D2322" s="215"/>
    </row>
    <row r="2323" ht="12">
      <c r="D2323" s="215"/>
    </row>
    <row r="2324" ht="12">
      <c r="D2324" s="215"/>
    </row>
    <row r="2325" ht="12">
      <c r="D2325" s="215"/>
    </row>
    <row r="2326" ht="12">
      <c r="D2326" s="215"/>
    </row>
    <row r="2327" ht="12">
      <c r="D2327" s="215"/>
    </row>
    <row r="2328" ht="12">
      <c r="D2328" s="215"/>
    </row>
    <row r="2329" ht="12">
      <c r="D2329" s="215"/>
    </row>
    <row r="2330" ht="12">
      <c r="D2330" s="215"/>
    </row>
    <row r="2331" ht="12">
      <c r="D2331" s="215"/>
    </row>
    <row r="2332" ht="12">
      <c r="D2332" s="215"/>
    </row>
    <row r="2333" ht="12">
      <c r="D2333" s="215"/>
    </row>
    <row r="2334" ht="12">
      <c r="D2334" s="215"/>
    </row>
    <row r="2335" ht="12">
      <c r="D2335" s="215"/>
    </row>
    <row r="2336" ht="12">
      <c r="D2336" s="215"/>
    </row>
    <row r="2337" ht="12">
      <c r="D2337" s="215"/>
    </row>
    <row r="2338" ht="12">
      <c r="D2338" s="215"/>
    </row>
    <row r="2339" ht="12">
      <c r="D2339" s="215"/>
    </row>
    <row r="2340" ht="12">
      <c r="D2340" s="215"/>
    </row>
    <row r="2341" ht="12">
      <c r="D2341" s="215"/>
    </row>
    <row r="2342" ht="12">
      <c r="D2342" s="215"/>
    </row>
    <row r="2343" ht="12">
      <c r="D2343" s="215"/>
    </row>
    <row r="2344" ht="12">
      <c r="D2344" s="215"/>
    </row>
    <row r="2345" ht="12">
      <c r="D2345" s="215"/>
    </row>
    <row r="2346" ht="12">
      <c r="D2346" s="215"/>
    </row>
    <row r="2347" ht="12">
      <c r="D2347" s="215"/>
    </row>
    <row r="2348" ht="12">
      <c r="D2348" s="215"/>
    </row>
    <row r="2349" ht="12">
      <c r="D2349" s="215"/>
    </row>
    <row r="2350" ht="12">
      <c r="D2350" s="215"/>
    </row>
    <row r="2351" ht="12">
      <c r="D2351" s="215"/>
    </row>
    <row r="2352" ht="12">
      <c r="D2352" s="215"/>
    </row>
    <row r="2353" ht="12">
      <c r="D2353" s="215"/>
    </row>
    <row r="2354" ht="12">
      <c r="D2354" s="215"/>
    </row>
    <row r="2355" ht="12">
      <c r="D2355" s="215"/>
    </row>
    <row r="2356" ht="12">
      <c r="D2356" s="215"/>
    </row>
    <row r="2357" ht="12">
      <c r="D2357" s="215"/>
    </row>
    <row r="2358" ht="12">
      <c r="D2358" s="215"/>
    </row>
    <row r="2359" ht="12">
      <c r="D2359" s="215"/>
    </row>
    <row r="2360" ht="12">
      <c r="D2360" s="215"/>
    </row>
    <row r="2361" ht="12">
      <c r="D2361" s="215"/>
    </row>
    <row r="2362" ht="12">
      <c r="D2362" s="215"/>
    </row>
    <row r="2363" ht="12">
      <c r="D2363" s="215"/>
    </row>
    <row r="2364" ht="12">
      <c r="D2364" s="215"/>
    </row>
    <row r="2365" ht="12">
      <c r="D2365" s="215"/>
    </row>
    <row r="2366" ht="12">
      <c r="D2366" s="215"/>
    </row>
    <row r="2367" ht="12">
      <c r="D2367" s="215"/>
    </row>
    <row r="2368" ht="12">
      <c r="D2368" s="215"/>
    </row>
    <row r="2369" ht="12">
      <c r="D2369" s="215"/>
    </row>
    <row r="2370" ht="12">
      <c r="D2370" s="215"/>
    </row>
    <row r="2371" ht="12">
      <c r="D2371" s="215"/>
    </row>
    <row r="2372" ht="12">
      <c r="D2372" s="215"/>
    </row>
    <row r="2373" ht="12">
      <c r="D2373" s="215"/>
    </row>
    <row r="2374" ht="12">
      <c r="D2374" s="215"/>
    </row>
    <row r="2375" ht="12">
      <c r="D2375" s="215"/>
    </row>
    <row r="2376" ht="12">
      <c r="D2376" s="215"/>
    </row>
    <row r="2377" ht="12">
      <c r="D2377" s="215"/>
    </row>
    <row r="2378" ht="12">
      <c r="D2378" s="215"/>
    </row>
    <row r="2379" ht="12">
      <c r="D2379" s="215"/>
    </row>
    <row r="2380" ht="12">
      <c r="D2380" s="215"/>
    </row>
    <row r="2381" ht="12">
      <c r="D2381" s="215"/>
    </row>
    <row r="2382" ht="12">
      <c r="D2382" s="215"/>
    </row>
    <row r="2383" ht="12">
      <c r="D2383" s="215"/>
    </row>
    <row r="2384" ht="12">
      <c r="D2384" s="215"/>
    </row>
    <row r="2385" ht="12">
      <c r="D2385" s="215"/>
    </row>
    <row r="2386" ht="12">
      <c r="D2386" s="215"/>
    </row>
    <row r="2387" ht="12">
      <c r="D2387" s="215"/>
    </row>
    <row r="2388" ht="12">
      <c r="D2388" s="215"/>
    </row>
    <row r="2389" ht="12">
      <c r="D2389" s="215"/>
    </row>
    <row r="2390" ht="12">
      <c r="D2390" s="215"/>
    </row>
    <row r="2391" ht="12">
      <c r="D2391" s="215"/>
    </row>
    <row r="2392" ht="12">
      <c r="D2392" s="215"/>
    </row>
    <row r="2393" ht="12">
      <c r="D2393" s="215"/>
    </row>
    <row r="2394" ht="12">
      <c r="D2394" s="215"/>
    </row>
    <row r="2395" ht="12">
      <c r="D2395" s="215"/>
    </row>
    <row r="2396" ht="12">
      <c r="D2396" s="215"/>
    </row>
    <row r="2397" ht="12">
      <c r="D2397" s="215"/>
    </row>
    <row r="2398" ht="12">
      <c r="D2398" s="215"/>
    </row>
    <row r="2399" ht="12">
      <c r="D2399" s="215"/>
    </row>
    <row r="2400" ht="12">
      <c r="D2400" s="215"/>
    </row>
    <row r="2401" ht="12">
      <c r="D2401" s="215"/>
    </row>
    <row r="2402" ht="12">
      <c r="D2402" s="215"/>
    </row>
    <row r="2403" ht="12">
      <c r="D2403" s="215"/>
    </row>
    <row r="2404" ht="12">
      <c r="D2404" s="215"/>
    </row>
    <row r="2405" ht="12">
      <c r="D2405" s="215"/>
    </row>
    <row r="2406" ht="12">
      <c r="D2406" s="215"/>
    </row>
    <row r="2407" ht="12">
      <c r="D2407" s="215"/>
    </row>
    <row r="2408" ht="12">
      <c r="D2408" s="215"/>
    </row>
    <row r="2409" ht="12">
      <c r="D2409" s="215"/>
    </row>
    <row r="2410" ht="12">
      <c r="D2410" s="215"/>
    </row>
    <row r="2411" ht="12">
      <c r="D2411" s="215"/>
    </row>
    <row r="2412" ht="12">
      <c r="D2412" s="215"/>
    </row>
    <row r="2413" ht="12">
      <c r="D2413" s="215"/>
    </row>
    <row r="2414" ht="12">
      <c r="D2414" s="215"/>
    </row>
    <row r="2415" ht="12">
      <c r="D2415" s="215"/>
    </row>
    <row r="2416" ht="12">
      <c r="D2416" s="215"/>
    </row>
    <row r="2417" ht="12">
      <c r="D2417" s="215"/>
    </row>
    <row r="2418" ht="12">
      <c r="D2418" s="215"/>
    </row>
    <row r="2419" ht="12">
      <c r="D2419" s="215"/>
    </row>
    <row r="2420" ht="12">
      <c r="D2420" s="215"/>
    </row>
    <row r="2421" ht="12">
      <c r="D2421" s="215"/>
    </row>
    <row r="2422" ht="12">
      <c r="D2422" s="215"/>
    </row>
    <row r="2423" ht="12">
      <c r="D2423" s="215"/>
    </row>
    <row r="2424" ht="12">
      <c r="D2424" s="215"/>
    </row>
    <row r="2425" ht="12">
      <c r="D2425" s="215"/>
    </row>
    <row r="2426" ht="12">
      <c r="D2426" s="215"/>
    </row>
    <row r="2427" ht="12">
      <c r="D2427" s="215"/>
    </row>
    <row r="2428" ht="12">
      <c r="D2428" s="215"/>
    </row>
    <row r="2429" ht="12">
      <c r="D2429" s="215"/>
    </row>
    <row r="2430" ht="12">
      <c r="D2430" s="215"/>
    </row>
    <row r="2431" ht="12">
      <c r="D2431" s="215"/>
    </row>
    <row r="2432" ht="12">
      <c r="D2432" s="215"/>
    </row>
    <row r="2433" ht="12">
      <c r="D2433" s="215"/>
    </row>
    <row r="2434" ht="12">
      <c r="D2434" s="215"/>
    </row>
    <row r="2435" ht="12">
      <c r="D2435" s="215"/>
    </row>
    <row r="2436" ht="12">
      <c r="D2436" s="215"/>
    </row>
    <row r="2437" ht="12">
      <c r="D2437" s="215"/>
    </row>
    <row r="2438" ht="12">
      <c r="D2438" s="215"/>
    </row>
    <row r="2439" ht="12">
      <c r="D2439" s="215"/>
    </row>
    <row r="2440" ht="12">
      <c r="D2440" s="215"/>
    </row>
    <row r="2441" ht="12">
      <c r="D2441" s="215"/>
    </row>
    <row r="2442" ht="12">
      <c r="D2442" s="215"/>
    </row>
    <row r="2443" ht="12">
      <c r="D2443" s="215"/>
    </row>
    <row r="2444" ht="12">
      <c r="D2444" s="215"/>
    </row>
    <row r="2445" ht="12">
      <c r="D2445" s="215"/>
    </row>
    <row r="2446" ht="12">
      <c r="D2446" s="215"/>
    </row>
    <row r="2447" ht="12">
      <c r="D2447" s="215"/>
    </row>
    <row r="2448" ht="12">
      <c r="D2448" s="215"/>
    </row>
    <row r="2449" ht="12">
      <c r="D2449" s="215"/>
    </row>
    <row r="2450" ht="12">
      <c r="D2450" s="215"/>
    </row>
    <row r="2451" ht="12">
      <c r="D2451" s="215"/>
    </row>
    <row r="2452" ht="12">
      <c r="D2452" s="215"/>
    </row>
    <row r="2453" ht="12">
      <c r="D2453" s="215"/>
    </row>
    <row r="2454" ht="12">
      <c r="D2454" s="215"/>
    </row>
    <row r="2455" ht="12">
      <c r="D2455" s="215"/>
    </row>
    <row r="2456" ht="12">
      <c r="D2456" s="215"/>
    </row>
    <row r="2457" ht="12">
      <c r="D2457" s="215"/>
    </row>
    <row r="2458" ht="12">
      <c r="D2458" s="215"/>
    </row>
    <row r="2459" ht="12">
      <c r="D2459" s="215"/>
    </row>
    <row r="2460" ht="12">
      <c r="D2460" s="215"/>
    </row>
    <row r="2461" ht="12">
      <c r="D2461" s="215"/>
    </row>
    <row r="2462" ht="12">
      <c r="D2462" s="215"/>
    </row>
    <row r="2463" ht="12">
      <c r="D2463" s="215"/>
    </row>
    <row r="2464" ht="12">
      <c r="D2464" s="215"/>
    </row>
    <row r="2465" ht="12">
      <c r="D2465" s="215"/>
    </row>
    <row r="2466" ht="12">
      <c r="D2466" s="215"/>
    </row>
    <row r="2467" ht="12">
      <c r="D2467" s="215"/>
    </row>
    <row r="2468" ht="12">
      <c r="D2468" s="215"/>
    </row>
    <row r="2469" ht="12">
      <c r="D2469" s="215"/>
    </row>
    <row r="2470" ht="12">
      <c r="D2470" s="215"/>
    </row>
    <row r="2471" ht="12">
      <c r="D2471" s="215"/>
    </row>
    <row r="2472" ht="12">
      <c r="D2472" s="215"/>
    </row>
    <row r="2473" ht="12">
      <c r="D2473" s="215"/>
    </row>
    <row r="2474" ht="12">
      <c r="D2474" s="215"/>
    </row>
    <row r="2475" ht="12">
      <c r="D2475" s="215"/>
    </row>
    <row r="2476" ht="12">
      <c r="D2476" s="215"/>
    </row>
    <row r="2477" ht="12">
      <c r="D2477" s="215"/>
    </row>
    <row r="2478" ht="12">
      <c r="D2478" s="215"/>
    </row>
    <row r="2479" ht="12">
      <c r="D2479" s="215"/>
    </row>
    <row r="2480" ht="12">
      <c r="D2480" s="215"/>
    </row>
    <row r="2481" ht="12">
      <c r="D2481" s="215"/>
    </row>
    <row r="2482" ht="12">
      <c r="D2482" s="215"/>
    </row>
    <row r="2483" ht="12">
      <c r="D2483" s="215"/>
    </row>
    <row r="2484" ht="12">
      <c r="D2484" s="215"/>
    </row>
    <row r="2485" ht="12">
      <c r="D2485" s="215"/>
    </row>
    <row r="2486" ht="12">
      <c r="D2486" s="215"/>
    </row>
    <row r="2487" ht="12">
      <c r="D2487" s="215"/>
    </row>
    <row r="2488" ht="12">
      <c r="D2488" s="215"/>
    </row>
    <row r="2489" ht="12">
      <c r="D2489" s="215"/>
    </row>
    <row r="2490" ht="12">
      <c r="D2490" s="215"/>
    </row>
    <row r="2491" ht="12">
      <c r="D2491" s="215"/>
    </row>
    <row r="2492" ht="12">
      <c r="D2492" s="215"/>
    </row>
    <row r="2493" ht="12">
      <c r="D2493" s="215"/>
    </row>
    <row r="2494" ht="12">
      <c r="D2494" s="215"/>
    </row>
    <row r="2495" ht="12">
      <c r="D2495" s="215"/>
    </row>
    <row r="2496" ht="12">
      <c r="D2496" s="215"/>
    </row>
    <row r="2497" ht="12">
      <c r="D2497" s="215"/>
    </row>
    <row r="2498" ht="12">
      <c r="D2498" s="215"/>
    </row>
    <row r="2499" ht="12">
      <c r="D2499" s="215"/>
    </row>
    <row r="2500" ht="12">
      <c r="D2500" s="215"/>
    </row>
    <row r="2501" ht="12">
      <c r="D2501" s="215"/>
    </row>
    <row r="2502" ht="12">
      <c r="D2502" s="215"/>
    </row>
    <row r="2503" ht="12">
      <c r="D2503" s="215"/>
    </row>
    <row r="2504" ht="12">
      <c r="D2504" s="215"/>
    </row>
    <row r="2505" ht="12">
      <c r="D2505" s="215"/>
    </row>
    <row r="2506" ht="12">
      <c r="D2506" s="215"/>
    </row>
    <row r="2507" ht="12">
      <c r="D2507" s="215"/>
    </row>
    <row r="2508" ht="12">
      <c r="D2508" s="215"/>
    </row>
    <row r="2509" ht="12">
      <c r="D2509" s="215"/>
    </row>
    <row r="2510" ht="12">
      <c r="D2510" s="215"/>
    </row>
    <row r="2511" ht="12">
      <c r="D2511" s="215"/>
    </row>
    <row r="2512" ht="12">
      <c r="D2512" s="215"/>
    </row>
    <row r="2513" ht="12">
      <c r="D2513" s="215"/>
    </row>
    <row r="2514" ht="12">
      <c r="D2514" s="215"/>
    </row>
    <row r="2515" ht="12">
      <c r="D2515" s="215"/>
    </row>
    <row r="2516" ht="12">
      <c r="D2516" s="215"/>
    </row>
    <row r="2517" ht="12">
      <c r="D2517" s="215"/>
    </row>
    <row r="2518" ht="12">
      <c r="D2518" s="215"/>
    </row>
    <row r="2519" ht="12">
      <c r="D2519" s="215"/>
    </row>
    <row r="2520" ht="12">
      <c r="D2520" s="215"/>
    </row>
    <row r="2521" ht="12">
      <c r="D2521" s="215"/>
    </row>
    <row r="2522" ht="12">
      <c r="D2522" s="215"/>
    </row>
    <row r="2523" ht="12">
      <c r="D2523" s="215"/>
    </row>
    <row r="2524" ht="12">
      <c r="D2524" s="215"/>
    </row>
    <row r="2525" ht="12">
      <c r="D2525" s="215"/>
    </row>
    <row r="2526" ht="12">
      <c r="D2526" s="215"/>
    </row>
    <row r="2527" ht="12">
      <c r="D2527" s="215"/>
    </row>
    <row r="2528" ht="12">
      <c r="D2528" s="215"/>
    </row>
    <row r="2529" ht="12">
      <c r="D2529" s="215"/>
    </row>
    <row r="2530" ht="12">
      <c r="D2530" s="215"/>
    </row>
    <row r="2531" ht="12">
      <c r="D2531" s="215"/>
    </row>
    <row r="2532" ht="12">
      <c r="D2532" s="215"/>
    </row>
    <row r="2533" ht="12">
      <c r="D2533" s="215"/>
    </row>
    <row r="2534" ht="12">
      <c r="D2534" s="215"/>
    </row>
    <row r="2535" ht="12">
      <c r="D2535" s="215"/>
    </row>
    <row r="2536" ht="12">
      <c r="D2536" s="215"/>
    </row>
    <row r="2537" ht="12">
      <c r="D2537" s="215"/>
    </row>
    <row r="2538" ht="12">
      <c r="D2538" s="215"/>
    </row>
    <row r="2539" ht="12">
      <c r="D2539" s="215"/>
    </row>
    <row r="2540" ht="12">
      <c r="D2540" s="215"/>
    </row>
    <row r="2541" ht="12">
      <c r="D2541" s="215"/>
    </row>
    <row r="2542" ht="12">
      <c r="D2542" s="215"/>
    </row>
    <row r="2543" ht="12">
      <c r="D2543" s="215"/>
    </row>
    <row r="2544" ht="12">
      <c r="D2544" s="215"/>
    </row>
    <row r="2545" ht="12">
      <c r="D2545" s="215"/>
    </row>
    <row r="2546" ht="12">
      <c r="D2546" s="215"/>
    </row>
    <row r="2547" ht="12">
      <c r="D2547" s="215"/>
    </row>
    <row r="2548" ht="12">
      <c r="D2548" s="215"/>
    </row>
    <row r="2549" ht="12">
      <c r="D2549" s="215"/>
    </row>
    <row r="2550" ht="12">
      <c r="D2550" s="215"/>
    </row>
    <row r="2551" ht="12">
      <c r="D2551" s="215"/>
    </row>
    <row r="2552" ht="12">
      <c r="D2552" s="215"/>
    </row>
    <row r="2553" ht="12">
      <c r="D2553" s="215"/>
    </row>
    <row r="2554" ht="12">
      <c r="D2554" s="215"/>
    </row>
    <row r="2555" ht="12">
      <c r="D2555" s="215"/>
    </row>
    <row r="2556" ht="12">
      <c r="D2556" s="215"/>
    </row>
    <row r="2557" ht="12">
      <c r="D2557" s="215"/>
    </row>
    <row r="2558" ht="12">
      <c r="D2558" s="215"/>
    </row>
    <row r="2559" ht="12">
      <c r="D2559" s="215"/>
    </row>
    <row r="2560" ht="12">
      <c r="D2560" s="215"/>
    </row>
    <row r="2561" ht="12">
      <c r="D2561" s="215"/>
    </row>
    <row r="2562" ht="12">
      <c r="D2562" s="215"/>
    </row>
    <row r="2563" ht="12">
      <c r="D2563" s="215"/>
    </row>
    <row r="2564" ht="12">
      <c r="D2564" s="215"/>
    </row>
    <row r="2565" ht="12">
      <c r="D2565" s="215"/>
    </row>
    <row r="2566" ht="12">
      <c r="D2566" s="215"/>
    </row>
    <row r="2567" ht="12">
      <c r="D2567" s="215"/>
    </row>
    <row r="2568" ht="12">
      <c r="D2568" s="215"/>
    </row>
    <row r="2569" ht="12">
      <c r="D2569" s="215"/>
    </row>
    <row r="2570" ht="12">
      <c r="D2570" s="215"/>
    </row>
    <row r="2571" ht="12">
      <c r="D2571" s="215"/>
    </row>
    <row r="2572" ht="12">
      <c r="D2572" s="215"/>
    </row>
    <row r="2573" ht="12">
      <c r="D2573" s="215"/>
    </row>
    <row r="2574" ht="12">
      <c r="D2574" s="215"/>
    </row>
    <row r="2575" ht="12">
      <c r="D2575" s="215"/>
    </row>
    <row r="2576" ht="12">
      <c r="D2576" s="215"/>
    </row>
    <row r="2577" ht="12">
      <c r="D2577" s="215"/>
    </row>
    <row r="2578" ht="12">
      <c r="D2578" s="215"/>
    </row>
    <row r="2579" ht="12">
      <c r="D2579" s="215"/>
    </row>
    <row r="2580" ht="12">
      <c r="D2580" s="215"/>
    </row>
    <row r="2581" ht="12">
      <c r="D2581" s="215"/>
    </row>
    <row r="2582" ht="12">
      <c r="D2582" s="215"/>
    </row>
    <row r="2583" ht="12">
      <c r="D2583" s="215"/>
    </row>
    <row r="2584" ht="12">
      <c r="D2584" s="215"/>
    </row>
    <row r="2585" ht="12">
      <c r="D2585" s="215"/>
    </row>
    <row r="2586" ht="12">
      <c r="D2586" s="215"/>
    </row>
    <row r="2587" ht="12">
      <c r="D2587" s="215"/>
    </row>
    <row r="2588" ht="12">
      <c r="D2588" s="215"/>
    </row>
    <row r="2589" ht="12">
      <c r="D2589" s="215"/>
    </row>
    <row r="2590" ht="12">
      <c r="D2590" s="215"/>
    </row>
    <row r="2591" ht="12">
      <c r="D2591" s="215"/>
    </row>
    <row r="2592" ht="12">
      <c r="D2592" s="215"/>
    </row>
    <row r="2593" ht="12">
      <c r="D2593" s="215"/>
    </row>
    <row r="2594" ht="12">
      <c r="D2594" s="215"/>
    </row>
    <row r="2595" ht="12">
      <c r="D2595" s="215"/>
    </row>
    <row r="2596" ht="12">
      <c r="D2596" s="215"/>
    </row>
    <row r="2597" ht="12">
      <c r="D2597" s="215"/>
    </row>
    <row r="2598" ht="12">
      <c r="D2598" s="215"/>
    </row>
    <row r="2599" ht="12">
      <c r="D2599" s="215"/>
    </row>
    <row r="2600" ht="12">
      <c r="D2600" s="215"/>
    </row>
    <row r="2601" ht="12">
      <c r="D2601" s="215"/>
    </row>
    <row r="2602" ht="12">
      <c r="D2602" s="215"/>
    </row>
    <row r="2603" ht="12">
      <c r="D2603" s="215"/>
    </row>
    <row r="2604" ht="12">
      <c r="D2604" s="215"/>
    </row>
    <row r="2605" ht="12">
      <c r="D2605" s="215"/>
    </row>
    <row r="2606" ht="12">
      <c r="D2606" s="215"/>
    </row>
    <row r="2607" ht="12">
      <c r="D2607" s="215"/>
    </row>
    <row r="2608" ht="12">
      <c r="D2608" s="215"/>
    </row>
    <row r="2609" ht="12">
      <c r="D2609" s="215"/>
    </row>
    <row r="2610" ht="12">
      <c r="D2610" s="215"/>
    </row>
    <row r="2611" ht="12">
      <c r="D2611" s="215"/>
    </row>
    <row r="2612" ht="12">
      <c r="D2612" s="215"/>
    </row>
    <row r="2613" ht="12">
      <c r="D2613" s="215"/>
    </row>
    <row r="2614" ht="12">
      <c r="D2614" s="215"/>
    </row>
    <row r="2615" ht="12">
      <c r="D2615" s="215"/>
    </row>
    <row r="2616" ht="12">
      <c r="D2616" s="215"/>
    </row>
    <row r="2617" ht="12">
      <c r="D2617" s="215"/>
    </row>
    <row r="2618" ht="12">
      <c r="D2618" s="215"/>
    </row>
    <row r="2619" ht="12">
      <c r="D2619" s="215"/>
    </row>
    <row r="2620" ht="12">
      <c r="D2620" s="215"/>
    </row>
    <row r="2621" ht="12">
      <c r="D2621" s="215"/>
    </row>
    <row r="2622" ht="12">
      <c r="D2622" s="215"/>
    </row>
    <row r="2623" ht="12">
      <c r="D2623" s="215"/>
    </row>
    <row r="2624" ht="12">
      <c r="D2624" s="215"/>
    </row>
    <row r="2625" ht="12">
      <c r="D2625" s="215"/>
    </row>
    <row r="2626" ht="12">
      <c r="D2626" s="215"/>
    </row>
    <row r="2627" ht="12">
      <c r="D2627" s="215"/>
    </row>
    <row r="2628" ht="12">
      <c r="D2628" s="215"/>
    </row>
    <row r="2629" ht="12">
      <c r="D2629" s="215"/>
    </row>
    <row r="2630" ht="12">
      <c r="D2630" s="215"/>
    </row>
    <row r="2631" ht="12">
      <c r="D2631" s="215"/>
    </row>
    <row r="2632" ht="12">
      <c r="D2632" s="215"/>
    </row>
    <row r="2633" ht="12">
      <c r="D2633" s="215"/>
    </row>
    <row r="2634" ht="12">
      <c r="D2634" s="215"/>
    </row>
    <row r="2635" ht="12">
      <c r="D2635" s="215"/>
    </row>
    <row r="2636" ht="12">
      <c r="D2636" s="215"/>
    </row>
    <row r="2637" ht="12">
      <c r="D2637" s="215"/>
    </row>
    <row r="2638" ht="12">
      <c r="D2638" s="215"/>
    </row>
    <row r="2639" ht="12">
      <c r="D2639" s="215"/>
    </row>
    <row r="2640" ht="12">
      <c r="D2640" s="215"/>
    </row>
    <row r="2641" ht="12">
      <c r="D2641" s="215"/>
    </row>
    <row r="2642" ht="12">
      <c r="D2642" s="215"/>
    </row>
    <row r="2643" ht="12">
      <c r="D2643" s="215"/>
    </row>
    <row r="2644" ht="12">
      <c r="D2644" s="215"/>
    </row>
    <row r="2645" ht="12">
      <c r="D2645" s="215"/>
    </row>
    <row r="2646" ht="12">
      <c r="D2646" s="215"/>
    </row>
    <row r="2647" ht="12">
      <c r="D2647" s="215"/>
    </row>
    <row r="2648" ht="12">
      <c r="D2648" s="215"/>
    </row>
    <row r="2649" ht="12">
      <c r="D2649" s="215"/>
    </row>
    <row r="2650" ht="12">
      <c r="D2650" s="215"/>
    </row>
    <row r="2651" ht="12">
      <c r="D2651" s="215"/>
    </row>
    <row r="2652" ht="12">
      <c r="D2652" s="215"/>
    </row>
    <row r="2653" ht="12">
      <c r="D2653" s="215"/>
    </row>
    <row r="2654" ht="12">
      <c r="D2654" s="215"/>
    </row>
    <row r="2655" ht="12">
      <c r="D2655" s="215"/>
    </row>
    <row r="2656" ht="12">
      <c r="D2656" s="215"/>
    </row>
    <row r="2657" ht="12">
      <c r="D2657" s="215"/>
    </row>
    <row r="2658" ht="12">
      <c r="D2658" s="215"/>
    </row>
    <row r="2659" ht="12">
      <c r="D2659" s="215"/>
    </row>
    <row r="2660" ht="12">
      <c r="D2660" s="215"/>
    </row>
    <row r="2661" ht="12">
      <c r="D2661" s="215"/>
    </row>
    <row r="2662" ht="12">
      <c r="D2662" s="215"/>
    </row>
    <row r="2663" ht="12">
      <c r="D2663" s="215"/>
    </row>
    <row r="2664" ht="12">
      <c r="D2664" s="215"/>
    </row>
    <row r="2665" ht="12">
      <c r="D2665" s="215"/>
    </row>
    <row r="2666" ht="12">
      <c r="D2666" s="215"/>
    </row>
    <row r="2667" ht="12">
      <c r="D2667" s="215"/>
    </row>
    <row r="2668" ht="12">
      <c r="D2668" s="215"/>
    </row>
    <row r="2669" ht="12">
      <c r="D2669" s="215"/>
    </row>
    <row r="2670" ht="12">
      <c r="D2670" s="215"/>
    </row>
    <row r="2671" ht="12">
      <c r="D2671" s="215"/>
    </row>
    <row r="2672" ht="12">
      <c r="D2672" s="215"/>
    </row>
    <row r="2673" ht="12">
      <c r="D2673" s="215"/>
    </row>
    <row r="2674" ht="12">
      <c r="D2674" s="215"/>
    </row>
    <row r="2675" ht="12">
      <c r="D2675" s="215"/>
    </row>
    <row r="2676" ht="12">
      <c r="D2676" s="215"/>
    </row>
    <row r="2677" ht="12">
      <c r="D2677" s="215"/>
    </row>
    <row r="2678" ht="12">
      <c r="D2678" s="215"/>
    </row>
    <row r="2679" ht="12">
      <c r="D2679" s="215"/>
    </row>
    <row r="2680" ht="12">
      <c r="D2680" s="215"/>
    </row>
    <row r="2681" ht="12">
      <c r="D2681" s="215"/>
    </row>
    <row r="2682" ht="12">
      <c r="D2682" s="215"/>
    </row>
    <row r="2683" ht="12">
      <c r="D2683" s="215"/>
    </row>
    <row r="2684" ht="12">
      <c r="D2684" s="215"/>
    </row>
    <row r="2685" ht="12">
      <c r="D2685" s="215"/>
    </row>
    <row r="2686" ht="12">
      <c r="D2686" s="215"/>
    </row>
    <row r="2687" ht="12">
      <c r="D2687" s="215"/>
    </row>
    <row r="2688" ht="12">
      <c r="D2688" s="215"/>
    </row>
    <row r="2689" ht="12">
      <c r="D2689" s="215"/>
    </row>
    <row r="2690" ht="12">
      <c r="D2690" s="215"/>
    </row>
    <row r="2691" ht="12">
      <c r="D2691" s="215"/>
    </row>
    <row r="2692" ht="12">
      <c r="D2692" s="215"/>
    </row>
    <row r="2693" ht="12">
      <c r="D2693" s="215"/>
    </row>
    <row r="2694" ht="12">
      <c r="D2694" s="215"/>
    </row>
    <row r="2695" ht="12">
      <c r="D2695" s="215"/>
    </row>
    <row r="2696" ht="12">
      <c r="D2696" s="215"/>
    </row>
    <row r="2697" ht="12">
      <c r="D2697" s="215"/>
    </row>
    <row r="2698" ht="12">
      <c r="D2698" s="215"/>
    </row>
    <row r="2699" ht="12">
      <c r="D2699" s="215"/>
    </row>
    <row r="2700" ht="12">
      <c r="D2700" s="215"/>
    </row>
    <row r="2701" ht="12">
      <c r="D2701" s="215"/>
    </row>
    <row r="2702" ht="12">
      <c r="D2702" s="215"/>
    </row>
    <row r="2703" ht="12">
      <c r="D2703" s="215"/>
    </row>
    <row r="2704" ht="12">
      <c r="D2704" s="215"/>
    </row>
    <row r="2705" ht="12">
      <c r="D2705" s="215"/>
    </row>
    <row r="2706" ht="12">
      <c r="D2706" s="215"/>
    </row>
    <row r="2707" ht="12">
      <c r="D2707" s="215"/>
    </row>
    <row r="2708" ht="12">
      <c r="D2708" s="215"/>
    </row>
    <row r="2709" ht="12">
      <c r="D2709" s="215"/>
    </row>
    <row r="2710" ht="12">
      <c r="D2710" s="215"/>
    </row>
    <row r="2711" ht="12">
      <c r="D2711" s="215"/>
    </row>
    <row r="2712" ht="12">
      <c r="D2712" s="215"/>
    </row>
    <row r="2713" ht="12">
      <c r="D2713" s="215"/>
    </row>
    <row r="2714" ht="12">
      <c r="D2714" s="215"/>
    </row>
    <row r="2715" ht="12">
      <c r="D2715" s="215"/>
    </row>
    <row r="2716" ht="12">
      <c r="D2716" s="215"/>
    </row>
    <row r="2717" ht="12">
      <c r="D2717" s="215"/>
    </row>
    <row r="2718" ht="12">
      <c r="D2718" s="215"/>
    </row>
    <row r="2719" ht="12">
      <c r="D2719" s="215"/>
    </row>
    <row r="2720" ht="12">
      <c r="D2720" s="215"/>
    </row>
    <row r="2721" ht="12">
      <c r="D2721" s="215"/>
    </row>
    <row r="2722" ht="12">
      <c r="D2722" s="215"/>
    </row>
    <row r="2723" ht="12">
      <c r="D2723" s="215"/>
    </row>
    <row r="2724" ht="12">
      <c r="D2724" s="215"/>
    </row>
    <row r="2725" ht="12">
      <c r="D2725" s="215"/>
    </row>
    <row r="2726" ht="12">
      <c r="D2726" s="215"/>
    </row>
    <row r="2727" ht="12">
      <c r="D2727" s="215"/>
    </row>
    <row r="2728" ht="12">
      <c r="D2728" s="215"/>
    </row>
    <row r="2729" ht="12">
      <c r="D2729" s="215"/>
    </row>
    <row r="2730" ht="12">
      <c r="D2730" s="215"/>
    </row>
    <row r="2731" ht="12">
      <c r="D2731" s="215"/>
    </row>
    <row r="2732" ht="12">
      <c r="D2732" s="215"/>
    </row>
    <row r="2733" ht="12">
      <c r="D2733" s="215"/>
    </row>
    <row r="2734" ht="12">
      <c r="D2734" s="215"/>
    </row>
    <row r="2735" ht="12">
      <c r="D2735" s="215"/>
    </row>
    <row r="2736" ht="12">
      <c r="D2736" s="215"/>
    </row>
    <row r="2737" ht="12">
      <c r="D2737" s="215"/>
    </row>
    <row r="2738" ht="12">
      <c r="D2738" s="215"/>
    </row>
    <row r="2739" ht="12">
      <c r="D2739" s="215"/>
    </row>
    <row r="2740" ht="12">
      <c r="D2740" s="215"/>
    </row>
    <row r="2741" ht="12">
      <c r="D2741" s="215"/>
    </row>
    <row r="2742" ht="12">
      <c r="D2742" s="215"/>
    </row>
    <row r="2743" ht="12">
      <c r="D2743" s="215"/>
    </row>
    <row r="2744" ht="12">
      <c r="D2744" s="215"/>
    </row>
    <row r="2745" ht="12">
      <c r="D2745" s="215"/>
    </row>
    <row r="2746" ht="12">
      <c r="D2746" s="215"/>
    </row>
    <row r="2747" ht="12">
      <c r="D2747" s="215"/>
    </row>
    <row r="2748" ht="12">
      <c r="D2748" s="215"/>
    </row>
    <row r="2749" ht="12">
      <c r="D2749" s="215"/>
    </row>
    <row r="2750" ht="12">
      <c r="D2750" s="215"/>
    </row>
    <row r="2751" ht="12">
      <c r="D2751" s="215"/>
    </row>
    <row r="2752" ht="12">
      <c r="D2752" s="215"/>
    </row>
    <row r="2753" ht="12">
      <c r="D2753" s="215"/>
    </row>
    <row r="2754" ht="12">
      <c r="D2754" s="215"/>
    </row>
    <row r="2755" ht="12">
      <c r="D2755" s="215"/>
    </row>
    <row r="2756" ht="12">
      <c r="D2756" s="215"/>
    </row>
    <row r="2757" ht="12">
      <c r="D2757" s="215"/>
    </row>
    <row r="2758" ht="12">
      <c r="D2758" s="215"/>
    </row>
    <row r="2759" ht="12">
      <c r="D2759" s="215"/>
    </row>
    <row r="2760" ht="12">
      <c r="D2760" s="215"/>
    </row>
    <row r="2761" ht="12">
      <c r="D2761" s="215"/>
    </row>
    <row r="2762" ht="12">
      <c r="D2762" s="215"/>
    </row>
    <row r="2763" ht="12">
      <c r="D2763" s="215"/>
    </row>
    <row r="2764" ht="12">
      <c r="D2764" s="215"/>
    </row>
    <row r="2765" ht="12">
      <c r="D2765" s="215"/>
    </row>
    <row r="2766" ht="12">
      <c r="D2766" s="215"/>
    </row>
    <row r="2767" ht="12">
      <c r="D2767" s="215"/>
    </row>
    <row r="2768" ht="12">
      <c r="D2768" s="215"/>
    </row>
    <row r="2769" ht="12">
      <c r="D2769" s="215"/>
    </row>
    <row r="2770" ht="12">
      <c r="D2770" s="215"/>
    </row>
    <row r="2771" ht="12">
      <c r="D2771" s="215"/>
    </row>
    <row r="2772" ht="12">
      <c r="D2772" s="215"/>
    </row>
    <row r="2773" ht="12">
      <c r="D2773" s="215"/>
    </row>
    <row r="2774" ht="12">
      <c r="D2774" s="215"/>
    </row>
    <row r="2775" ht="12">
      <c r="D2775" s="215"/>
    </row>
    <row r="2776" ht="12">
      <c r="D2776" s="215"/>
    </row>
    <row r="2777" ht="12">
      <c r="D2777" s="215"/>
    </row>
    <row r="2778" ht="12">
      <c r="D2778" s="215"/>
    </row>
    <row r="2779" ht="12">
      <c r="D2779" s="215"/>
    </row>
    <row r="2780" ht="12">
      <c r="D2780" s="215"/>
    </row>
    <row r="2781" ht="12">
      <c r="D2781" s="215"/>
    </row>
    <row r="2782" ht="12">
      <c r="D2782" s="215"/>
    </row>
    <row r="2783" ht="12">
      <c r="D2783" s="215"/>
    </row>
    <row r="2784" ht="12">
      <c r="D2784" s="215"/>
    </row>
    <row r="2785" ht="12">
      <c r="D2785" s="215"/>
    </row>
    <row r="2786" ht="12">
      <c r="D2786" s="215"/>
    </row>
    <row r="2787" ht="12">
      <c r="D2787" s="215"/>
    </row>
    <row r="2788" ht="12">
      <c r="D2788" s="215"/>
    </row>
    <row r="2789" ht="12">
      <c r="D2789" s="215"/>
    </row>
    <row r="2790" ht="12">
      <c r="D2790" s="215"/>
    </row>
    <row r="2791" ht="12">
      <c r="D2791" s="215"/>
    </row>
    <row r="2792" ht="12">
      <c r="D2792" s="215"/>
    </row>
    <row r="2793" ht="12">
      <c r="D2793" s="215"/>
    </row>
    <row r="2794" ht="12">
      <c r="D2794" s="215"/>
    </row>
    <row r="2795" ht="12">
      <c r="D2795" s="215"/>
    </row>
    <row r="2796" ht="12">
      <c r="D2796" s="215"/>
    </row>
    <row r="2797" ht="12">
      <c r="D2797" s="215"/>
    </row>
    <row r="2798" ht="12">
      <c r="D2798" s="215"/>
    </row>
    <row r="2799" ht="12">
      <c r="D2799" s="215"/>
    </row>
    <row r="2800" ht="12">
      <c r="D2800" s="215"/>
    </row>
    <row r="2801" ht="12">
      <c r="D2801" s="215"/>
    </row>
    <row r="2802" ht="12">
      <c r="D2802" s="215"/>
    </row>
    <row r="2803" ht="12">
      <c r="D2803" s="215"/>
    </row>
    <row r="2804" ht="12">
      <c r="D2804" s="215"/>
    </row>
    <row r="2805" ht="12">
      <c r="D2805" s="215"/>
    </row>
    <row r="2806" ht="12">
      <c r="D2806" s="215"/>
    </row>
    <row r="2807" ht="12">
      <c r="D2807" s="215"/>
    </row>
    <row r="2808" ht="12">
      <c r="D2808" s="215"/>
    </row>
    <row r="2809" ht="12">
      <c r="D2809" s="215"/>
    </row>
    <row r="2810" ht="12">
      <c r="D2810" s="215"/>
    </row>
    <row r="2811" ht="12">
      <c r="D2811" s="215"/>
    </row>
    <row r="2812" ht="12">
      <c r="D2812" s="215"/>
    </row>
    <row r="2813" ht="12">
      <c r="D2813" s="215"/>
    </row>
    <row r="2814" ht="12">
      <c r="D2814" s="215"/>
    </row>
    <row r="2815" ht="12">
      <c r="D2815" s="215"/>
    </row>
    <row r="2816" ht="12">
      <c r="D2816" s="215"/>
    </row>
    <row r="2817" ht="12">
      <c r="D2817" s="215"/>
    </row>
    <row r="2818" ht="12">
      <c r="D2818" s="215"/>
    </row>
    <row r="2819" ht="12">
      <c r="D2819" s="215"/>
    </row>
    <row r="2820" ht="12">
      <c r="D2820" s="215"/>
    </row>
    <row r="2821" ht="12">
      <c r="D2821" s="215"/>
    </row>
    <row r="2822" ht="12">
      <c r="D2822" s="215"/>
    </row>
    <row r="2823" ht="12">
      <c r="D2823" s="215"/>
    </row>
    <row r="2824" ht="12">
      <c r="D2824" s="215"/>
    </row>
    <row r="2825" ht="12">
      <c r="D2825" s="215"/>
    </row>
    <row r="2826" ht="12">
      <c r="D2826" s="215"/>
    </row>
    <row r="2827" ht="12">
      <c r="D2827" s="215"/>
    </row>
    <row r="2828" ht="12">
      <c r="D2828" s="215"/>
    </row>
    <row r="2829" ht="12">
      <c r="D2829" s="215"/>
    </row>
    <row r="2830" ht="12">
      <c r="D2830" s="215"/>
    </row>
    <row r="2831" ht="12">
      <c r="D2831" s="215"/>
    </row>
    <row r="2832" ht="12">
      <c r="D2832" s="215"/>
    </row>
    <row r="2833" ht="12">
      <c r="D2833" s="215"/>
    </row>
    <row r="2834" ht="12">
      <c r="D2834" s="215"/>
    </row>
    <row r="2835" ht="12">
      <c r="D2835" s="215"/>
    </row>
    <row r="2836" ht="12">
      <c r="D2836" s="215"/>
    </row>
    <row r="2837" ht="12">
      <c r="D2837" s="215"/>
    </row>
    <row r="2838" ht="12">
      <c r="D2838" s="215"/>
    </row>
    <row r="2839" ht="12">
      <c r="D2839" s="215"/>
    </row>
    <row r="2840" ht="12">
      <c r="D2840" s="215"/>
    </row>
    <row r="2841" ht="12">
      <c r="D2841" s="215"/>
    </row>
    <row r="2842" ht="12">
      <c r="D2842" s="215"/>
    </row>
    <row r="2843" ht="12">
      <c r="D2843" s="215"/>
    </row>
    <row r="2844" ht="12">
      <c r="D2844" s="215"/>
    </row>
    <row r="2845" ht="12">
      <c r="D2845" s="215"/>
    </row>
    <row r="2846" ht="12">
      <c r="D2846" s="215"/>
    </row>
    <row r="2847" ht="12">
      <c r="D2847" s="215"/>
    </row>
    <row r="2848" ht="12">
      <c r="D2848" s="215"/>
    </row>
    <row r="2849" ht="12">
      <c r="D2849" s="215"/>
    </row>
    <row r="2850" ht="12">
      <c r="D2850" s="215"/>
    </row>
    <row r="2851" ht="12">
      <c r="D2851" s="215"/>
    </row>
    <row r="2852" ht="12">
      <c r="D2852" s="215"/>
    </row>
    <row r="2853" ht="12">
      <c r="D2853" s="215"/>
    </row>
    <row r="2854" ht="12">
      <c r="D2854" s="215"/>
    </row>
    <row r="2855" ht="12">
      <c r="D2855" s="215"/>
    </row>
    <row r="2856" ht="12">
      <c r="D2856" s="215"/>
    </row>
    <row r="2857" ht="12">
      <c r="D2857" s="215"/>
    </row>
    <row r="2858" ht="12">
      <c r="D2858" s="215"/>
    </row>
    <row r="2859" ht="12">
      <c r="D2859" s="215"/>
    </row>
    <row r="2860" ht="12">
      <c r="D2860" s="215"/>
    </row>
    <row r="2861" ht="12">
      <c r="D2861" s="215"/>
    </row>
    <row r="2862" ht="12">
      <c r="D2862" s="215"/>
    </row>
    <row r="2863" ht="12">
      <c r="D2863" s="215"/>
    </row>
    <row r="2864" ht="12">
      <c r="D2864" s="215"/>
    </row>
    <row r="2865" ht="12">
      <c r="D2865" s="215"/>
    </row>
    <row r="2866" ht="12">
      <c r="D2866" s="215"/>
    </row>
    <row r="2867" ht="12">
      <c r="D2867" s="215"/>
    </row>
    <row r="2868" ht="12">
      <c r="D2868" s="215"/>
    </row>
    <row r="2869" ht="12">
      <c r="D2869" s="215"/>
    </row>
    <row r="2870" ht="12">
      <c r="D2870" s="215"/>
    </row>
    <row r="2871" ht="12">
      <c r="D2871" s="215"/>
    </row>
    <row r="2872" ht="12">
      <c r="D2872" s="215"/>
    </row>
    <row r="2873" ht="12">
      <c r="D2873" s="215"/>
    </row>
    <row r="2874" ht="12">
      <c r="D2874" s="215"/>
    </row>
    <row r="2875" ht="12">
      <c r="D2875" s="215"/>
    </row>
    <row r="2876" ht="12">
      <c r="D2876" s="215"/>
    </row>
    <row r="2877" ht="12">
      <c r="D2877" s="215"/>
    </row>
    <row r="2878" ht="12">
      <c r="D2878" s="215"/>
    </row>
    <row r="2879" ht="12">
      <c r="D2879" s="215"/>
    </row>
    <row r="2880" ht="12">
      <c r="D2880" s="215"/>
    </row>
    <row r="2881" ht="12">
      <c r="D2881" s="215"/>
    </row>
    <row r="2882" ht="12">
      <c r="D2882" s="215"/>
    </row>
    <row r="2883" ht="12">
      <c r="D2883" s="215"/>
    </row>
    <row r="2884" ht="12">
      <c r="D2884" s="215"/>
    </row>
    <row r="2885" ht="12">
      <c r="D2885" s="215"/>
    </row>
    <row r="2886" ht="12">
      <c r="D2886" s="215"/>
    </row>
    <row r="2887" ht="12">
      <c r="D2887" s="215"/>
    </row>
    <row r="2888" ht="12">
      <c r="D2888" s="215"/>
    </row>
    <row r="2889" ht="12">
      <c r="D2889" s="215"/>
    </row>
    <row r="2890" ht="12">
      <c r="D2890" s="215"/>
    </row>
    <row r="2891" ht="12">
      <c r="D2891" s="215"/>
    </row>
    <row r="2892" ht="12">
      <c r="D2892" s="215"/>
    </row>
    <row r="2893" ht="12">
      <c r="D2893" s="215"/>
    </row>
    <row r="2894" ht="12">
      <c r="D2894" s="215"/>
    </row>
    <row r="2895" ht="12">
      <c r="D2895" s="215"/>
    </row>
    <row r="2896" ht="12">
      <c r="D2896" s="215"/>
    </row>
    <row r="2897" ht="12">
      <c r="D2897" s="215"/>
    </row>
    <row r="2898" ht="12">
      <c r="D2898" s="215"/>
    </row>
    <row r="2899" ht="12">
      <c r="D2899" s="215"/>
    </row>
    <row r="2900" ht="12">
      <c r="D2900" s="215"/>
    </row>
    <row r="2901" ht="12">
      <c r="D2901" s="215"/>
    </row>
    <row r="2902" ht="12">
      <c r="D2902" s="215"/>
    </row>
    <row r="2903" ht="12">
      <c r="D2903" s="215"/>
    </row>
    <row r="2904" ht="12">
      <c r="D2904" s="215"/>
    </row>
    <row r="2905" ht="12">
      <c r="D2905" s="215"/>
    </row>
    <row r="2906" ht="12">
      <c r="D2906" s="215"/>
    </row>
    <row r="2907" ht="12">
      <c r="D2907" s="215"/>
    </row>
    <row r="2908" ht="12">
      <c r="D2908" s="215"/>
    </row>
    <row r="2909" ht="12">
      <c r="D2909" s="215"/>
    </row>
    <row r="2910" ht="12">
      <c r="D2910" s="215"/>
    </row>
    <row r="2911" ht="12">
      <c r="D2911" s="215"/>
    </row>
    <row r="2912" ht="12">
      <c r="D2912" s="215"/>
    </row>
    <row r="2913" ht="12">
      <c r="D2913" s="215"/>
    </row>
    <row r="2914" ht="12">
      <c r="D2914" s="215"/>
    </row>
    <row r="2915" ht="12">
      <c r="D2915" s="215"/>
    </row>
    <row r="2916" ht="12">
      <c r="D2916" s="215"/>
    </row>
    <row r="2917" ht="12">
      <c r="D2917" s="215"/>
    </row>
    <row r="2918" ht="12">
      <c r="D2918" s="215"/>
    </row>
    <row r="2919" ht="12">
      <c r="D2919" s="215"/>
    </row>
    <row r="2920" ht="12">
      <c r="D2920" s="215"/>
    </row>
    <row r="2921" ht="12">
      <c r="D2921" s="215"/>
    </row>
    <row r="2922" ht="12">
      <c r="D2922" s="215"/>
    </row>
    <row r="2923" ht="12">
      <c r="D2923" s="215"/>
    </row>
    <row r="2924" ht="12">
      <c r="D2924" s="215"/>
    </row>
    <row r="2925" ht="12">
      <c r="D2925" s="215"/>
    </row>
    <row r="2926" ht="12">
      <c r="D2926" s="215"/>
    </row>
    <row r="2927" ht="12">
      <c r="D2927" s="215"/>
    </row>
    <row r="2928" ht="12">
      <c r="D2928" s="215"/>
    </row>
    <row r="2929" ht="12">
      <c r="D2929" s="215"/>
    </row>
    <row r="2930" ht="12">
      <c r="D2930" s="215"/>
    </row>
    <row r="2931" ht="12">
      <c r="D2931" s="215"/>
    </row>
    <row r="2932" ht="12">
      <c r="D2932" s="215"/>
    </row>
    <row r="2933" ht="12">
      <c r="D2933" s="215"/>
    </row>
    <row r="2934" ht="12">
      <c r="D2934" s="215"/>
    </row>
    <row r="2935" ht="12">
      <c r="D2935" s="215"/>
    </row>
    <row r="2936" ht="12">
      <c r="D2936" s="215"/>
    </row>
    <row r="2937" ht="12">
      <c r="D2937" s="215"/>
    </row>
    <row r="2938" ht="12">
      <c r="D2938" s="215"/>
    </row>
    <row r="2939" ht="12">
      <c r="D2939" s="215"/>
    </row>
    <row r="2940" ht="12">
      <c r="D2940" s="215"/>
    </row>
    <row r="2941" ht="12">
      <c r="D2941" s="215"/>
    </row>
    <row r="2942" ht="12">
      <c r="D2942" s="215"/>
    </row>
    <row r="2943" ht="12">
      <c r="D2943" s="215"/>
    </row>
    <row r="2944" ht="12">
      <c r="D2944" s="215"/>
    </row>
    <row r="2945" ht="12">
      <c r="D2945" s="215"/>
    </row>
    <row r="2946" ht="12">
      <c r="D2946" s="215"/>
    </row>
    <row r="2947" ht="12">
      <c r="D2947" s="215"/>
    </row>
    <row r="2948" ht="12">
      <c r="D2948" s="215"/>
    </row>
    <row r="2949" ht="12">
      <c r="D2949" s="215"/>
    </row>
    <row r="2950" ht="12">
      <c r="D2950" s="215"/>
    </row>
    <row r="2951" ht="12">
      <c r="D2951" s="215"/>
    </row>
    <row r="2952" ht="12">
      <c r="D2952" s="215"/>
    </row>
    <row r="2953" ht="12">
      <c r="D2953" s="215"/>
    </row>
    <row r="2954" ht="12">
      <c r="D2954" s="215"/>
    </row>
    <row r="2955" ht="12">
      <c r="D2955" s="215"/>
    </row>
    <row r="2956" ht="12">
      <c r="D2956" s="215"/>
    </row>
    <row r="2957" ht="12">
      <c r="D2957" s="215"/>
    </row>
    <row r="2958" ht="12">
      <c r="D2958" s="215"/>
    </row>
    <row r="2959" ht="12">
      <c r="D2959" s="215"/>
    </row>
    <row r="2960" ht="12">
      <c r="D2960" s="215"/>
    </row>
    <row r="2961" ht="12">
      <c r="D2961" s="215"/>
    </row>
    <row r="2962" ht="12">
      <c r="D2962" s="215"/>
    </row>
    <row r="2963" ht="12">
      <c r="D2963" s="215"/>
    </row>
    <row r="2964" ht="12">
      <c r="D2964" s="215"/>
    </row>
    <row r="2965" ht="12">
      <c r="D2965" s="215"/>
    </row>
    <row r="2966" ht="12">
      <c r="D2966" s="215"/>
    </row>
    <row r="2967" ht="12">
      <c r="D2967" s="215"/>
    </row>
    <row r="2968" ht="12">
      <c r="D2968" s="215"/>
    </row>
    <row r="2969" ht="12">
      <c r="D2969" s="215"/>
    </row>
    <row r="2970" ht="12">
      <c r="D2970" s="215"/>
    </row>
    <row r="2971" ht="12">
      <c r="D2971" s="215"/>
    </row>
    <row r="2972" ht="12">
      <c r="D2972" s="215"/>
    </row>
    <row r="2973" ht="12">
      <c r="D2973" s="215"/>
    </row>
    <row r="2974" ht="12">
      <c r="D2974" s="215"/>
    </row>
    <row r="2975" ht="12">
      <c r="D2975" s="215"/>
    </row>
    <row r="2976" ht="12">
      <c r="D2976" s="215"/>
    </row>
    <row r="2977" ht="12">
      <c r="D2977" s="215"/>
    </row>
    <row r="2978" ht="12">
      <c r="D2978" s="215"/>
    </row>
    <row r="2979" ht="12">
      <c r="D2979" s="215"/>
    </row>
    <row r="2980" ht="12">
      <c r="D2980" s="215"/>
    </row>
    <row r="2981" ht="12">
      <c r="D2981" s="215"/>
    </row>
    <row r="2982" ht="12">
      <c r="D2982" s="215"/>
    </row>
    <row r="2983" ht="12">
      <c r="D2983" s="215"/>
    </row>
    <row r="2984" ht="12">
      <c r="D2984" s="215"/>
    </row>
    <row r="2985" ht="12">
      <c r="D2985" s="215"/>
    </row>
    <row r="2986" ht="12">
      <c r="D2986" s="215"/>
    </row>
    <row r="2987" ht="12">
      <c r="D2987" s="215"/>
    </row>
    <row r="2988" ht="12">
      <c r="D2988" s="215"/>
    </row>
    <row r="2989" ht="12">
      <c r="D2989" s="215"/>
    </row>
    <row r="2990" ht="12">
      <c r="D2990" s="215"/>
    </row>
    <row r="2991" ht="12">
      <c r="D2991" s="215"/>
    </row>
    <row r="2992" ht="12">
      <c r="D2992" s="215"/>
    </row>
    <row r="2993" ht="12">
      <c r="D2993" s="215"/>
    </row>
    <row r="2994" ht="12">
      <c r="D2994" s="215"/>
    </row>
    <row r="2995" ht="12">
      <c r="D2995" s="215"/>
    </row>
    <row r="2996" ht="12">
      <c r="D2996" s="215"/>
    </row>
    <row r="2997" ht="12">
      <c r="D2997" s="215"/>
    </row>
    <row r="2998" ht="12">
      <c r="D2998" s="215"/>
    </row>
    <row r="2999" ht="12">
      <c r="D2999" s="215"/>
    </row>
    <row r="3000" ht="12">
      <c r="D3000" s="215"/>
    </row>
    <row r="3001" ht="12">
      <c r="D3001" s="215"/>
    </row>
    <row r="3002" ht="12">
      <c r="D3002" s="215"/>
    </row>
    <row r="3003" ht="12">
      <c r="D3003" s="215"/>
    </row>
    <row r="3004" ht="12">
      <c r="D3004" s="215"/>
    </row>
    <row r="3005" ht="12">
      <c r="D3005" s="215"/>
    </row>
    <row r="3006" ht="12">
      <c r="D3006" s="215"/>
    </row>
    <row r="3007" ht="12">
      <c r="D3007" s="215"/>
    </row>
    <row r="3008" ht="12">
      <c r="D3008" s="215"/>
    </row>
    <row r="3009" ht="12">
      <c r="D3009" s="215"/>
    </row>
    <row r="3010" ht="12">
      <c r="D3010" s="215"/>
    </row>
    <row r="3011" ht="12">
      <c r="D3011" s="215"/>
    </row>
    <row r="3012" ht="12">
      <c r="D3012" s="215"/>
    </row>
    <row r="3013" ht="12">
      <c r="D3013" s="215"/>
    </row>
    <row r="3014" ht="12">
      <c r="D3014" s="215"/>
    </row>
    <row r="3015" ht="12">
      <c r="D3015" s="215"/>
    </row>
    <row r="3016" ht="12">
      <c r="D3016" s="215"/>
    </row>
    <row r="3017" ht="12">
      <c r="D3017" s="215"/>
    </row>
    <row r="3018" ht="12">
      <c r="D3018" s="215"/>
    </row>
    <row r="3019" ht="12">
      <c r="D3019" s="215"/>
    </row>
    <row r="3020" ht="12">
      <c r="D3020" s="215"/>
    </row>
    <row r="3021" ht="12">
      <c r="D3021" s="215"/>
    </row>
    <row r="3022" ht="12">
      <c r="D3022" s="215"/>
    </row>
    <row r="3023" ht="12">
      <c r="D3023" s="215"/>
    </row>
    <row r="3024" ht="12">
      <c r="D3024" s="215"/>
    </row>
    <row r="3025" ht="12">
      <c r="D3025" s="215"/>
    </row>
    <row r="3026" ht="12">
      <c r="D3026" s="215"/>
    </row>
    <row r="3027" ht="12">
      <c r="D3027" s="215"/>
    </row>
    <row r="3028" ht="12">
      <c r="D3028" s="215"/>
    </row>
    <row r="3029" ht="12">
      <c r="D3029" s="215"/>
    </row>
    <row r="3030" ht="12">
      <c r="D3030" s="215"/>
    </row>
    <row r="3031" ht="12">
      <c r="D3031" s="215"/>
    </row>
    <row r="3032" ht="12">
      <c r="D3032" s="215"/>
    </row>
    <row r="3033" ht="12">
      <c r="D3033" s="215"/>
    </row>
    <row r="3034" ht="12">
      <c r="D3034" s="215"/>
    </row>
    <row r="3035" ht="12">
      <c r="D3035" s="215"/>
    </row>
    <row r="3036" ht="12">
      <c r="D3036" s="215"/>
    </row>
    <row r="3037" ht="12">
      <c r="D3037" s="215"/>
    </row>
    <row r="3038" ht="12">
      <c r="D3038" s="215"/>
    </row>
    <row r="3039" ht="12">
      <c r="D3039" s="215"/>
    </row>
    <row r="3040" ht="12">
      <c r="D3040" s="215"/>
    </row>
    <row r="3041" ht="12">
      <c r="D3041" s="215"/>
    </row>
    <row r="3042" ht="12">
      <c r="D3042" s="215"/>
    </row>
    <row r="3043" ht="12">
      <c r="D3043" s="215"/>
    </row>
    <row r="3044" ht="12">
      <c r="D3044" s="215"/>
    </row>
    <row r="3045" ht="12">
      <c r="D3045" s="215"/>
    </row>
    <row r="3046" ht="12">
      <c r="D3046" s="215"/>
    </row>
    <row r="3047" ht="12">
      <c r="D3047" s="215"/>
    </row>
    <row r="3048" ht="12">
      <c r="D3048" s="215"/>
    </row>
    <row r="3049" ht="12">
      <c r="D3049" s="215"/>
    </row>
    <row r="3050" ht="12">
      <c r="D3050" s="215"/>
    </row>
    <row r="3051" ht="12">
      <c r="D3051" s="215"/>
    </row>
    <row r="3052" ht="12">
      <c r="D3052" s="215"/>
    </row>
    <row r="3053" ht="12">
      <c r="D3053" s="215"/>
    </row>
    <row r="3054" ht="12">
      <c r="D3054" s="215"/>
    </row>
    <row r="3055" ht="12">
      <c r="D3055" s="215"/>
    </row>
    <row r="3056" ht="12">
      <c r="D3056" s="215"/>
    </row>
    <row r="3057" ht="12">
      <c r="D3057" s="215"/>
    </row>
    <row r="3058" ht="12">
      <c r="D3058" s="215"/>
    </row>
    <row r="3059" ht="12">
      <c r="D3059" s="215"/>
    </row>
    <row r="3060" ht="12">
      <c r="D3060" s="215"/>
    </row>
    <row r="3061" ht="12">
      <c r="D3061" s="215"/>
    </row>
    <row r="3062" ht="12">
      <c r="D3062" s="215"/>
    </row>
    <row r="3063" ht="12">
      <c r="D3063" s="215"/>
    </row>
    <row r="3064" ht="12">
      <c r="D3064" s="215"/>
    </row>
    <row r="3065" ht="12">
      <c r="D3065" s="215"/>
    </row>
    <row r="3066" ht="12">
      <c r="D3066" s="215"/>
    </row>
    <row r="3067" ht="12">
      <c r="D3067" s="215"/>
    </row>
    <row r="3068" ht="12">
      <c r="D3068" s="215"/>
    </row>
    <row r="3069" ht="12">
      <c r="D3069" s="215"/>
    </row>
    <row r="3070" ht="12">
      <c r="D3070" s="215"/>
    </row>
    <row r="3071" ht="12">
      <c r="D3071" s="215"/>
    </row>
    <row r="3072" ht="12">
      <c r="D3072" s="215"/>
    </row>
    <row r="3073" ht="12">
      <c r="D3073" s="215"/>
    </row>
    <row r="3074" ht="12">
      <c r="D3074" s="215"/>
    </row>
    <row r="3075" ht="12">
      <c r="D3075" s="215"/>
    </row>
    <row r="3076" ht="12">
      <c r="D3076" s="215"/>
    </row>
    <row r="3077" ht="12">
      <c r="D3077" s="215"/>
    </row>
    <row r="3078" ht="12">
      <c r="D3078" s="215"/>
    </row>
    <row r="3079" ht="12">
      <c r="D3079" s="215"/>
    </row>
    <row r="3080" ht="12">
      <c r="D3080" s="215"/>
    </row>
    <row r="3081" ht="12">
      <c r="D3081" s="215"/>
    </row>
    <row r="3082" ht="12">
      <c r="D3082" s="215"/>
    </row>
    <row r="3083" ht="12">
      <c r="D3083" s="215"/>
    </row>
    <row r="3084" ht="12">
      <c r="D3084" s="215"/>
    </row>
    <row r="3085" ht="12">
      <c r="D3085" s="215"/>
    </row>
    <row r="3086" ht="12">
      <c r="D3086" s="215"/>
    </row>
    <row r="3087" ht="12">
      <c r="D3087" s="215"/>
    </row>
    <row r="3088" ht="12">
      <c r="D3088" s="215"/>
    </row>
    <row r="3089" ht="12">
      <c r="D3089" s="215"/>
    </row>
    <row r="3090" ht="12">
      <c r="D3090" s="215"/>
    </row>
    <row r="3091" ht="12">
      <c r="D3091" s="215"/>
    </row>
    <row r="3092" ht="12">
      <c r="D3092" s="215"/>
    </row>
    <row r="3093" ht="12">
      <c r="D3093" s="215"/>
    </row>
    <row r="3094" ht="12">
      <c r="D3094" s="215"/>
    </row>
    <row r="3095" ht="12">
      <c r="D3095" s="215"/>
    </row>
    <row r="3096" ht="12">
      <c r="D3096" s="215"/>
    </row>
    <row r="3097" ht="12">
      <c r="D3097" s="215"/>
    </row>
    <row r="3098" ht="12">
      <c r="D3098" s="215"/>
    </row>
    <row r="3099" ht="12">
      <c r="D3099" s="215"/>
    </row>
    <row r="3100" ht="12">
      <c r="D3100" s="215"/>
    </row>
    <row r="3101" ht="12">
      <c r="D3101" s="215"/>
    </row>
    <row r="3102" ht="12">
      <c r="D3102" s="215"/>
    </row>
    <row r="3103" ht="12">
      <c r="D3103" s="215"/>
    </row>
    <row r="3104" ht="12">
      <c r="D3104" s="215"/>
    </row>
    <row r="3105" ht="12">
      <c r="D3105" s="215"/>
    </row>
    <row r="3106" ht="12">
      <c r="D3106" s="215"/>
    </row>
    <row r="3107" ht="12">
      <c r="D3107" s="215"/>
    </row>
    <row r="3108" ht="12">
      <c r="D3108" s="215"/>
    </row>
    <row r="3109" ht="12">
      <c r="D3109" s="215"/>
    </row>
    <row r="3110" ht="12">
      <c r="D3110" s="215"/>
    </row>
    <row r="3111" ht="12">
      <c r="D3111" s="215"/>
    </row>
    <row r="3112" ht="12">
      <c r="D3112" s="215"/>
    </row>
    <row r="3113" ht="12">
      <c r="D3113" s="215"/>
    </row>
    <row r="3114" ht="12">
      <c r="D3114" s="215"/>
    </row>
    <row r="3115" ht="12">
      <c r="D3115" s="215"/>
    </row>
    <row r="3116" ht="12">
      <c r="D3116" s="215"/>
    </row>
    <row r="3117" ht="12">
      <c r="D3117" s="215"/>
    </row>
    <row r="3118" ht="12">
      <c r="D3118" s="215"/>
    </row>
    <row r="3119" ht="12">
      <c r="D3119" s="215"/>
    </row>
    <row r="3120" ht="12">
      <c r="D3120" s="215"/>
    </row>
    <row r="3121" ht="12">
      <c r="D3121" s="215"/>
    </row>
    <row r="3122" ht="12">
      <c r="D3122" s="215"/>
    </row>
    <row r="3123" ht="12">
      <c r="D3123" s="215"/>
    </row>
    <row r="3124" ht="12">
      <c r="D3124" s="215"/>
    </row>
    <row r="3125" ht="12">
      <c r="D3125" s="215"/>
    </row>
    <row r="3126" ht="12">
      <c r="D3126" s="215"/>
    </row>
    <row r="3127" ht="12">
      <c r="D3127" s="215"/>
    </row>
    <row r="3128" ht="12">
      <c r="D3128" s="215"/>
    </row>
    <row r="3129" ht="12">
      <c r="D3129" s="215"/>
    </row>
    <row r="3130" ht="12">
      <c r="D3130" s="215"/>
    </row>
    <row r="3131" ht="12">
      <c r="D3131" s="215"/>
    </row>
    <row r="3132" ht="12">
      <c r="D3132" s="215"/>
    </row>
    <row r="3133" ht="12">
      <c r="D3133" s="215"/>
    </row>
    <row r="3134" ht="12">
      <c r="D3134" s="215"/>
    </row>
    <row r="3135" ht="12">
      <c r="D3135" s="215"/>
    </row>
    <row r="3136" ht="12">
      <c r="D3136" s="215"/>
    </row>
    <row r="3137" ht="12">
      <c r="D3137" s="215"/>
    </row>
    <row r="3138" ht="12">
      <c r="D3138" s="215"/>
    </row>
    <row r="3139" ht="12">
      <c r="D3139" s="215"/>
    </row>
    <row r="3140" ht="12">
      <c r="D3140" s="215"/>
    </row>
    <row r="3141" ht="12">
      <c r="D3141" s="215"/>
    </row>
    <row r="3142" ht="12">
      <c r="D3142" s="215"/>
    </row>
    <row r="3143" ht="12">
      <c r="D3143" s="215"/>
    </row>
    <row r="3144" ht="12">
      <c r="D3144" s="215"/>
    </row>
    <row r="3145" ht="12">
      <c r="D3145" s="215"/>
    </row>
    <row r="3146" ht="12">
      <c r="D3146" s="215"/>
    </row>
    <row r="3147" ht="12">
      <c r="D3147" s="215"/>
    </row>
    <row r="3148" ht="12">
      <c r="D3148" s="215"/>
    </row>
    <row r="3149" ht="12">
      <c r="D3149" s="215"/>
    </row>
    <row r="3150" ht="12">
      <c r="D3150" s="215"/>
    </row>
    <row r="3151" ht="12">
      <c r="D3151" s="215"/>
    </row>
    <row r="3152" ht="12">
      <c r="D3152" s="215"/>
    </row>
    <row r="3153" ht="12">
      <c r="D3153" s="215"/>
    </row>
    <row r="3154" ht="12">
      <c r="D3154" s="215"/>
    </row>
    <row r="3155" ht="12">
      <c r="D3155" s="215"/>
    </row>
    <row r="3156" ht="12">
      <c r="D3156" s="215"/>
    </row>
    <row r="3157" ht="12">
      <c r="D3157" s="215"/>
    </row>
    <row r="3158" ht="12">
      <c r="D3158" s="215"/>
    </row>
    <row r="3159" ht="12">
      <c r="D3159" s="215"/>
    </row>
    <row r="3160" ht="12">
      <c r="D3160" s="215"/>
    </row>
    <row r="3161" ht="12">
      <c r="D3161" s="215"/>
    </row>
    <row r="3162" ht="12">
      <c r="D3162" s="215"/>
    </row>
    <row r="3163" ht="12">
      <c r="D3163" s="215"/>
    </row>
    <row r="3164" ht="12">
      <c r="D3164" s="215"/>
    </row>
    <row r="3165" ht="12">
      <c r="D3165" s="215"/>
    </row>
    <row r="3166" ht="12">
      <c r="D3166" s="215"/>
    </row>
    <row r="3167" ht="12">
      <c r="D3167" s="215"/>
    </row>
    <row r="3168" ht="12">
      <c r="D3168" s="215"/>
    </row>
    <row r="3169" ht="12">
      <c r="D3169" s="215"/>
    </row>
    <row r="3170" ht="12">
      <c r="D3170" s="215"/>
    </row>
    <row r="3171" ht="12">
      <c r="D3171" s="215"/>
    </row>
    <row r="3172" ht="12">
      <c r="D3172" s="215"/>
    </row>
    <row r="3173" ht="12">
      <c r="D3173" s="215"/>
    </row>
    <row r="3174" ht="12">
      <c r="D3174" s="215"/>
    </row>
    <row r="3175" ht="12">
      <c r="D3175" s="215"/>
    </row>
    <row r="3176" ht="12">
      <c r="D3176" s="215"/>
    </row>
    <row r="3177" ht="12">
      <c r="D3177" s="215"/>
    </row>
    <row r="3178" ht="12">
      <c r="D3178" s="215"/>
    </row>
    <row r="3179" ht="12">
      <c r="D3179" s="215"/>
    </row>
    <row r="3180" ht="12">
      <c r="D3180" s="215"/>
    </row>
    <row r="3181" ht="12">
      <c r="D3181" s="215"/>
    </row>
    <row r="3182" ht="12">
      <c r="D3182" s="215"/>
    </row>
    <row r="3183" ht="12">
      <c r="D3183" s="215"/>
    </row>
    <row r="3184" ht="12">
      <c r="D3184" s="215"/>
    </row>
    <row r="3185" ht="12">
      <c r="D3185" s="215"/>
    </row>
    <row r="3186" ht="12">
      <c r="D3186" s="215"/>
    </row>
    <row r="3187" ht="12">
      <c r="D3187" s="215"/>
    </row>
    <row r="3188" ht="12">
      <c r="D3188" s="215"/>
    </row>
    <row r="3189" ht="12">
      <c r="D3189" s="215"/>
    </row>
    <row r="3190" ht="12">
      <c r="D3190" s="215"/>
    </row>
    <row r="3191" ht="12">
      <c r="D3191" s="215"/>
    </row>
    <row r="3192" ht="12">
      <c r="D3192" s="215"/>
    </row>
    <row r="3193" ht="12">
      <c r="D3193" s="215"/>
    </row>
    <row r="3194" ht="12">
      <c r="D3194" s="215"/>
    </row>
    <row r="3195" ht="12">
      <c r="D3195" s="215"/>
    </row>
    <row r="3196" ht="12">
      <c r="D3196" s="215"/>
    </row>
    <row r="3197" ht="12">
      <c r="D3197" s="215"/>
    </row>
    <row r="3198" ht="12">
      <c r="D3198" s="215"/>
    </row>
    <row r="3199" ht="12">
      <c r="D3199" s="215"/>
    </row>
    <row r="3200" ht="12">
      <c r="D3200" s="215"/>
    </row>
    <row r="3201" ht="12">
      <c r="D3201" s="215"/>
    </row>
    <row r="3202" ht="12">
      <c r="D3202" s="215"/>
    </row>
    <row r="3203" ht="12">
      <c r="D3203" s="215"/>
    </row>
    <row r="3204" ht="12">
      <c r="D3204" s="215"/>
    </row>
    <row r="3205" ht="12">
      <c r="D3205" s="215"/>
    </row>
    <row r="3206" ht="12">
      <c r="D3206" s="215"/>
    </row>
    <row r="3207" ht="12">
      <c r="D3207" s="215"/>
    </row>
    <row r="3208" ht="12">
      <c r="D3208" s="215"/>
    </row>
    <row r="3209" ht="12">
      <c r="D3209" s="215"/>
    </row>
    <row r="3210" ht="12">
      <c r="D3210" s="215"/>
    </row>
    <row r="3211" ht="12">
      <c r="D3211" s="215"/>
    </row>
    <row r="3212" ht="12">
      <c r="D3212" s="215"/>
    </row>
    <row r="3213" ht="12">
      <c r="D3213" s="215"/>
    </row>
    <row r="3214" ht="12">
      <c r="D3214" s="215"/>
    </row>
    <row r="3215" ht="12">
      <c r="D3215" s="215"/>
    </row>
    <row r="3216" ht="12">
      <c r="D3216" s="215"/>
    </row>
    <row r="3217" ht="12">
      <c r="D3217" s="215"/>
    </row>
    <row r="3218" ht="12">
      <c r="D3218" s="215"/>
    </row>
    <row r="3219" ht="12">
      <c r="D3219" s="215"/>
    </row>
    <row r="3220" ht="12">
      <c r="D3220" s="215"/>
    </row>
    <row r="3221" ht="12">
      <c r="D3221" s="215"/>
    </row>
    <row r="3222" ht="12">
      <c r="D3222" s="215"/>
    </row>
    <row r="3223" ht="12">
      <c r="D3223" s="215"/>
    </row>
    <row r="3224" ht="12">
      <c r="D3224" s="215"/>
    </row>
    <row r="3225" ht="12">
      <c r="D3225" s="215"/>
    </row>
    <row r="3226" ht="12">
      <c r="D3226" s="215"/>
    </row>
    <row r="3227" ht="12">
      <c r="D3227" s="215"/>
    </row>
    <row r="3228" ht="12">
      <c r="D3228" s="215"/>
    </row>
    <row r="3229" ht="12">
      <c r="D3229" s="215"/>
    </row>
    <row r="3230" ht="12">
      <c r="D3230" s="215"/>
    </row>
    <row r="3231" ht="12">
      <c r="D3231" s="215"/>
    </row>
    <row r="3232" ht="12">
      <c r="D3232" s="215"/>
    </row>
    <row r="3233" ht="12">
      <c r="D3233" s="215"/>
    </row>
    <row r="3234" ht="12">
      <c r="D3234" s="215"/>
    </row>
    <row r="3235" ht="12">
      <c r="D3235" s="215"/>
    </row>
    <row r="3236" ht="12">
      <c r="D3236" s="215"/>
    </row>
    <row r="3237" ht="12">
      <c r="D3237" s="215"/>
    </row>
    <row r="3238" ht="12">
      <c r="D3238" s="215"/>
    </row>
    <row r="3239" ht="12">
      <c r="D3239" s="215"/>
    </row>
    <row r="3240" ht="12">
      <c r="D3240" s="215"/>
    </row>
    <row r="3241" ht="12">
      <c r="D3241" s="215"/>
    </row>
    <row r="3242" ht="12">
      <c r="D3242" s="215"/>
    </row>
    <row r="3243" ht="12">
      <c r="D3243" s="215"/>
    </row>
    <row r="3244" ht="12">
      <c r="D3244" s="215"/>
    </row>
    <row r="3245" ht="12">
      <c r="D3245" s="215"/>
    </row>
    <row r="3246" ht="12">
      <c r="D3246" s="215"/>
    </row>
    <row r="3247" ht="12">
      <c r="D3247" s="215"/>
    </row>
    <row r="3248" ht="12">
      <c r="D3248" s="215"/>
    </row>
    <row r="3249" ht="12">
      <c r="D3249" s="215"/>
    </row>
    <row r="3250" ht="12">
      <c r="D3250" s="215"/>
    </row>
    <row r="3251" ht="12">
      <c r="D3251" s="215"/>
    </row>
    <row r="3252" ht="12">
      <c r="D3252" s="215"/>
    </row>
    <row r="3253" ht="12">
      <c r="D3253" s="215"/>
    </row>
    <row r="3254" ht="12">
      <c r="D3254" s="215"/>
    </row>
    <row r="3255" ht="12">
      <c r="D3255" s="215"/>
    </row>
    <row r="3256" ht="12">
      <c r="D3256" s="215"/>
    </row>
    <row r="3257" ht="12">
      <c r="D3257" s="215"/>
    </row>
    <row r="3258" ht="12">
      <c r="D3258" s="215"/>
    </row>
    <row r="3259" ht="12">
      <c r="D3259" s="215"/>
    </row>
    <row r="3260" ht="12">
      <c r="D3260" s="215"/>
    </row>
    <row r="3261" ht="12">
      <c r="D3261" s="215"/>
    </row>
    <row r="3262" ht="12">
      <c r="D3262" s="215"/>
    </row>
    <row r="3263" ht="12">
      <c r="D3263" s="215"/>
    </row>
    <row r="3264" ht="12">
      <c r="D3264" s="215"/>
    </row>
    <row r="3265" ht="12">
      <c r="D3265" s="215"/>
    </row>
    <row r="3266" ht="12">
      <c r="D3266" s="215"/>
    </row>
    <row r="3267" ht="12">
      <c r="D3267" s="215"/>
    </row>
    <row r="3268" ht="12">
      <c r="D3268" s="215"/>
    </row>
    <row r="3269" ht="12">
      <c r="D3269" s="215"/>
    </row>
    <row r="3270" ht="12">
      <c r="D3270" s="215"/>
    </row>
    <row r="3271" ht="12">
      <c r="D3271" s="215"/>
    </row>
    <row r="3272" ht="12">
      <c r="D3272" s="215"/>
    </row>
    <row r="3273" ht="12">
      <c r="D3273" s="215"/>
    </row>
    <row r="3274" ht="12">
      <c r="D3274" s="215"/>
    </row>
    <row r="3275" ht="12">
      <c r="D3275" s="215"/>
    </row>
    <row r="3276" ht="12">
      <c r="D3276" s="215"/>
    </row>
    <row r="3277" ht="12">
      <c r="D3277" s="215"/>
    </row>
    <row r="3278" ht="12">
      <c r="D3278" s="215"/>
    </row>
    <row r="3279" ht="12">
      <c r="D3279" s="215"/>
    </row>
    <row r="3280" ht="12">
      <c r="D3280" s="215"/>
    </row>
    <row r="3281" ht="12">
      <c r="D3281" s="215"/>
    </row>
    <row r="3282" ht="12">
      <c r="D3282" s="215"/>
    </row>
    <row r="3283" ht="12">
      <c r="D3283" s="215"/>
    </row>
    <row r="3284" ht="12">
      <c r="D3284" s="215"/>
    </row>
    <row r="3285" ht="12">
      <c r="D3285" s="215"/>
    </row>
    <row r="3286" ht="12">
      <c r="D3286" s="215"/>
    </row>
    <row r="3287" ht="12">
      <c r="D3287" s="215"/>
    </row>
    <row r="3288" ht="12">
      <c r="D3288" s="215"/>
    </row>
    <row r="3289" ht="12">
      <c r="D3289" s="215"/>
    </row>
    <row r="3290" ht="12">
      <c r="D3290" s="215"/>
    </row>
    <row r="3291" ht="12">
      <c r="D3291" s="215"/>
    </row>
    <row r="3292" ht="12">
      <c r="D3292" s="215"/>
    </row>
    <row r="3293" ht="12">
      <c r="D3293" s="215"/>
    </row>
    <row r="3294" ht="12">
      <c r="D3294" s="215"/>
    </row>
    <row r="3295" ht="12">
      <c r="D3295" s="215"/>
    </row>
    <row r="3296" ht="12">
      <c r="D3296" s="215"/>
    </row>
    <row r="3297" ht="12">
      <c r="D3297" s="215"/>
    </row>
    <row r="3298" ht="12">
      <c r="D3298" s="215"/>
    </row>
    <row r="3299" ht="12">
      <c r="D3299" s="215"/>
    </row>
    <row r="3300" ht="12">
      <c r="D3300" s="215"/>
    </row>
    <row r="3301" ht="12">
      <c r="D3301" s="215"/>
    </row>
    <row r="3302" ht="12">
      <c r="D3302" s="215"/>
    </row>
    <row r="3303" ht="12">
      <c r="D3303" s="215"/>
    </row>
    <row r="3304" ht="12">
      <c r="D3304" s="215"/>
    </row>
    <row r="3305" ht="12">
      <c r="D3305" s="215"/>
    </row>
    <row r="3306" ht="12">
      <c r="D3306" s="215"/>
    </row>
    <row r="3307" ht="12">
      <c r="D3307" s="215"/>
    </row>
    <row r="3308" ht="12">
      <c r="D3308" s="215"/>
    </row>
    <row r="3309" ht="12">
      <c r="D3309" s="215"/>
    </row>
    <row r="3310" ht="12">
      <c r="D3310" s="215"/>
    </row>
    <row r="3311" ht="12">
      <c r="D3311" s="215"/>
    </row>
    <row r="3312" ht="12">
      <c r="D3312" s="215"/>
    </row>
    <row r="3313" ht="12">
      <c r="D3313" s="215"/>
    </row>
    <row r="3314" ht="12">
      <c r="D3314" s="215"/>
    </row>
    <row r="3315" ht="12">
      <c r="D3315" s="215"/>
    </row>
    <row r="3316" ht="12">
      <c r="D3316" s="215"/>
    </row>
    <row r="3317" ht="12">
      <c r="D3317" s="215"/>
    </row>
    <row r="3318" ht="12">
      <c r="D3318" s="215"/>
    </row>
    <row r="3319" ht="12">
      <c r="D3319" s="215"/>
    </row>
    <row r="3320" ht="12">
      <c r="D3320" s="215"/>
    </row>
    <row r="3321" ht="12">
      <c r="D3321" s="215"/>
    </row>
    <row r="3322" ht="12">
      <c r="D3322" s="215"/>
    </row>
    <row r="3323" ht="12">
      <c r="D3323" s="215"/>
    </row>
    <row r="3324" ht="12">
      <c r="D3324" s="215"/>
    </row>
    <row r="3325" ht="12">
      <c r="D3325" s="215"/>
    </row>
    <row r="3326" ht="12">
      <c r="D3326" s="215"/>
    </row>
    <row r="3327" ht="12">
      <c r="D3327" s="215"/>
    </row>
    <row r="3328" ht="12">
      <c r="D3328" s="215"/>
    </row>
    <row r="3329" ht="12">
      <c r="D3329" s="215"/>
    </row>
    <row r="3330" ht="12">
      <c r="D3330" s="215"/>
    </row>
    <row r="3331" ht="12">
      <c r="D3331" s="215"/>
    </row>
    <row r="3332" ht="12">
      <c r="D3332" s="215"/>
    </row>
    <row r="3333" ht="12">
      <c r="D3333" s="215"/>
    </row>
    <row r="3334" ht="12">
      <c r="D3334" s="215"/>
    </row>
    <row r="3335" ht="12">
      <c r="D3335" s="215"/>
    </row>
    <row r="3336" ht="12">
      <c r="D3336" s="215"/>
    </row>
    <row r="3337" ht="12">
      <c r="D3337" s="215"/>
    </row>
    <row r="3338" ht="12">
      <c r="D3338" s="215"/>
    </row>
    <row r="3339" ht="12">
      <c r="D3339" s="215"/>
    </row>
    <row r="3340" ht="12">
      <c r="D3340" s="215"/>
    </row>
    <row r="3341" ht="12">
      <c r="D3341" s="215"/>
    </row>
    <row r="3342" ht="12">
      <c r="D3342" s="215"/>
    </row>
    <row r="3343" ht="12">
      <c r="D3343" s="215"/>
    </row>
    <row r="3344" ht="12">
      <c r="D3344" s="215"/>
    </row>
    <row r="3345" ht="12">
      <c r="D3345" s="215"/>
    </row>
    <row r="3346" ht="12">
      <c r="D3346" s="215"/>
    </row>
    <row r="3347" ht="12">
      <c r="D3347" s="215"/>
    </row>
    <row r="3348" ht="12">
      <c r="D3348" s="215"/>
    </row>
    <row r="3349" ht="12">
      <c r="D3349" s="215"/>
    </row>
    <row r="3350" ht="12">
      <c r="D3350" s="215"/>
    </row>
    <row r="3351" ht="12">
      <c r="D3351" s="215"/>
    </row>
    <row r="3352" ht="12">
      <c r="D3352" s="215"/>
    </row>
    <row r="3353" ht="12">
      <c r="D3353" s="215"/>
    </row>
    <row r="3354" ht="12">
      <c r="D3354" s="215"/>
    </row>
    <row r="3355" ht="12">
      <c r="D3355" s="215"/>
    </row>
    <row r="3356" ht="12">
      <c r="D3356" s="215"/>
    </row>
    <row r="3357" ht="12">
      <c r="D3357" s="215"/>
    </row>
    <row r="3358" ht="12">
      <c r="D3358" s="215"/>
    </row>
    <row r="3359" ht="12">
      <c r="D3359" s="215"/>
    </row>
    <row r="3360" ht="12">
      <c r="D3360" s="215"/>
    </row>
    <row r="3361" ht="12">
      <c r="D3361" s="215"/>
    </row>
    <row r="3362" ht="12">
      <c r="D3362" s="215"/>
    </row>
    <row r="3363" ht="12">
      <c r="D3363" s="215"/>
    </row>
    <row r="3364" ht="12">
      <c r="D3364" s="215"/>
    </row>
    <row r="3365" ht="12">
      <c r="D3365" s="215"/>
    </row>
    <row r="3366" ht="12">
      <c r="D3366" s="215"/>
    </row>
    <row r="3367" ht="12">
      <c r="D3367" s="215"/>
    </row>
    <row r="3368" ht="12">
      <c r="D3368" s="215"/>
    </row>
    <row r="3369" ht="12">
      <c r="D3369" s="215"/>
    </row>
    <row r="3370" ht="12">
      <c r="D3370" s="215"/>
    </row>
    <row r="3371" ht="12">
      <c r="D3371" s="215"/>
    </row>
    <row r="3372" ht="12">
      <c r="D3372" s="215"/>
    </row>
    <row r="3373" ht="12">
      <c r="D3373" s="215"/>
    </row>
    <row r="3374" ht="12">
      <c r="D3374" s="215"/>
    </row>
    <row r="3375" ht="12">
      <c r="D3375" s="215"/>
    </row>
    <row r="3376" ht="12">
      <c r="D3376" s="215"/>
    </row>
    <row r="3377" ht="12">
      <c r="D3377" s="215"/>
    </row>
    <row r="3378" ht="12">
      <c r="D3378" s="215"/>
    </row>
    <row r="3379" ht="12">
      <c r="D3379" s="215"/>
    </row>
    <row r="3380" ht="12">
      <c r="D3380" s="215"/>
    </row>
    <row r="3381" ht="12">
      <c r="D3381" s="215"/>
    </row>
    <row r="3382" ht="12">
      <c r="D3382" s="215"/>
    </row>
    <row r="3383" ht="12">
      <c r="D3383" s="215"/>
    </row>
    <row r="3384" ht="12">
      <c r="D3384" s="215"/>
    </row>
    <row r="3385" ht="12">
      <c r="D3385" s="215"/>
    </row>
    <row r="3386" ht="12">
      <c r="D3386" s="215"/>
    </row>
    <row r="3387" ht="12">
      <c r="D3387" s="215"/>
    </row>
    <row r="3388" ht="12">
      <c r="D3388" s="215"/>
    </row>
    <row r="3389" ht="12">
      <c r="D3389" s="215"/>
    </row>
    <row r="3390" ht="12">
      <c r="D3390" s="215"/>
    </row>
    <row r="3391" ht="12">
      <c r="D3391" s="215"/>
    </row>
    <row r="3392" ht="12">
      <c r="D3392" s="215"/>
    </row>
    <row r="3393" ht="12">
      <c r="D3393" s="215"/>
    </row>
    <row r="3394" ht="12">
      <c r="D3394" s="215"/>
    </row>
    <row r="3395" ht="12">
      <c r="D3395" s="215"/>
    </row>
    <row r="3396" ht="12">
      <c r="D3396" s="215"/>
    </row>
    <row r="3397" ht="12">
      <c r="D3397" s="215"/>
    </row>
    <row r="3398" ht="12">
      <c r="D3398" s="215"/>
    </row>
    <row r="3399" ht="12">
      <c r="D3399" s="215"/>
    </row>
    <row r="3400" ht="12">
      <c r="D3400" s="215"/>
    </row>
    <row r="3401" ht="12">
      <c r="D3401" s="215"/>
    </row>
    <row r="3402" ht="12">
      <c r="D3402" s="215"/>
    </row>
    <row r="3403" ht="12">
      <c r="D3403" s="215"/>
    </row>
    <row r="3404" ht="12">
      <c r="D3404" s="215"/>
    </row>
    <row r="3405" ht="12">
      <c r="D3405" s="215"/>
    </row>
    <row r="3406" ht="12">
      <c r="D3406" s="215"/>
    </row>
    <row r="3407" ht="12">
      <c r="D3407" s="215"/>
    </row>
    <row r="3408" ht="12">
      <c r="D3408" s="215"/>
    </row>
    <row r="3409" ht="12">
      <c r="D3409" s="215"/>
    </row>
    <row r="3410" ht="12">
      <c r="D3410" s="215"/>
    </row>
    <row r="3411" ht="12">
      <c r="D3411" s="215"/>
    </row>
    <row r="3412" ht="12">
      <c r="D3412" s="215"/>
    </row>
    <row r="3413" ht="12">
      <c r="D3413" s="215"/>
    </row>
    <row r="3414" ht="12">
      <c r="D3414" s="215"/>
    </row>
    <row r="3415" ht="12">
      <c r="D3415" s="215"/>
    </row>
    <row r="3416" ht="12">
      <c r="D3416" s="215"/>
    </row>
    <row r="3417" ht="12">
      <c r="D3417" s="215"/>
    </row>
    <row r="3418" ht="12">
      <c r="D3418" s="215"/>
    </row>
    <row r="3419" ht="12">
      <c r="D3419" s="215"/>
    </row>
    <row r="3420" ht="12">
      <c r="D3420" s="215"/>
    </row>
    <row r="3421" ht="12">
      <c r="D3421" s="215"/>
    </row>
    <row r="3422" ht="12">
      <c r="D3422" s="215"/>
    </row>
    <row r="3423" ht="12">
      <c r="D3423" s="215"/>
    </row>
    <row r="3424" ht="12">
      <c r="D3424" s="215"/>
    </row>
    <row r="3425" ht="12">
      <c r="D3425" s="215"/>
    </row>
    <row r="3426" ht="12">
      <c r="D3426" s="215"/>
    </row>
    <row r="3427" ht="12">
      <c r="D3427" s="215"/>
    </row>
    <row r="3428" ht="12">
      <c r="D3428" s="215"/>
    </row>
    <row r="3429" ht="12">
      <c r="D3429" s="215"/>
    </row>
    <row r="3430" ht="12">
      <c r="D3430" s="215"/>
    </row>
    <row r="3431" ht="12">
      <c r="D3431" s="215"/>
    </row>
    <row r="3432" ht="12">
      <c r="D3432" s="215"/>
    </row>
    <row r="3433" ht="12">
      <c r="D3433" s="215"/>
    </row>
    <row r="3434" ht="12">
      <c r="D3434" s="215"/>
    </row>
    <row r="3435" ht="12">
      <c r="D3435" s="215"/>
    </row>
    <row r="3436" ht="12">
      <c r="D3436" s="215"/>
    </row>
    <row r="3437" ht="12">
      <c r="D3437" s="215"/>
    </row>
    <row r="3438" ht="12">
      <c r="D3438" s="215"/>
    </row>
    <row r="3439" ht="12">
      <c r="D3439" s="215"/>
    </row>
    <row r="3440" ht="12">
      <c r="D3440" s="215"/>
    </row>
    <row r="3441" ht="12">
      <c r="D3441" s="215"/>
    </row>
    <row r="3442" ht="12">
      <c r="D3442" s="215"/>
    </row>
    <row r="3443" ht="12">
      <c r="D3443" s="215"/>
    </row>
    <row r="3444" ht="12">
      <c r="D3444" s="215"/>
    </row>
    <row r="3445" ht="12">
      <c r="D3445" s="215"/>
    </row>
    <row r="3446" ht="12">
      <c r="D3446" s="215"/>
    </row>
    <row r="3447" ht="12">
      <c r="D3447" s="215"/>
    </row>
    <row r="3448" ht="12">
      <c r="D3448" s="215"/>
    </row>
    <row r="3449" ht="12">
      <c r="D3449" s="215"/>
    </row>
    <row r="3450" ht="12">
      <c r="D3450" s="215"/>
    </row>
    <row r="3451" ht="12">
      <c r="D3451" s="215"/>
    </row>
    <row r="3452" ht="12">
      <c r="D3452" s="215"/>
    </row>
    <row r="3453" ht="12">
      <c r="D3453" s="215"/>
    </row>
    <row r="3454" ht="12">
      <c r="D3454" s="215"/>
    </row>
    <row r="3455" ht="12">
      <c r="D3455" s="215"/>
    </row>
    <row r="3456" ht="12">
      <c r="D3456" s="215"/>
    </row>
    <row r="3457" ht="12">
      <c r="D3457" s="215"/>
    </row>
    <row r="3458" ht="12">
      <c r="D3458" s="215"/>
    </row>
    <row r="3459" ht="12">
      <c r="D3459" s="215"/>
    </row>
    <row r="3460" ht="12">
      <c r="D3460" s="215"/>
    </row>
    <row r="3461" ht="12">
      <c r="D3461" s="215"/>
    </row>
    <row r="3462" ht="12">
      <c r="D3462" s="215"/>
    </row>
    <row r="3463" ht="12">
      <c r="D3463" s="215"/>
    </row>
    <row r="3464" ht="12">
      <c r="D3464" s="215"/>
    </row>
    <row r="3465" ht="12">
      <c r="D3465" s="215"/>
    </row>
    <row r="3466" ht="12">
      <c r="D3466" s="215"/>
    </row>
    <row r="3467" ht="12">
      <c r="D3467" s="215"/>
    </row>
    <row r="3468" ht="12">
      <c r="D3468" s="215"/>
    </row>
    <row r="3469" ht="12">
      <c r="D3469" s="215"/>
    </row>
    <row r="3470" ht="12">
      <c r="D3470" s="215"/>
    </row>
    <row r="3471" ht="12">
      <c r="D3471" s="215"/>
    </row>
    <row r="3472" ht="12">
      <c r="D3472" s="215"/>
    </row>
    <row r="3473" ht="12">
      <c r="D3473" s="215"/>
    </row>
    <row r="3474" ht="12">
      <c r="D3474" s="215"/>
    </row>
    <row r="3475" ht="12">
      <c r="D3475" s="215"/>
    </row>
    <row r="3476" ht="12">
      <c r="D3476" s="215"/>
    </row>
    <row r="3477" ht="12">
      <c r="D3477" s="215"/>
    </row>
    <row r="3478" ht="12">
      <c r="D3478" s="215"/>
    </row>
    <row r="3479" ht="12">
      <c r="D3479" s="215"/>
    </row>
    <row r="3480" ht="12">
      <c r="D3480" s="215"/>
    </row>
    <row r="3481" ht="12">
      <c r="D3481" s="215"/>
    </row>
    <row r="3482" ht="12">
      <c r="D3482" s="215"/>
    </row>
    <row r="3483" ht="12">
      <c r="D3483" s="215"/>
    </row>
    <row r="3484" ht="12">
      <c r="D3484" s="215"/>
    </row>
    <row r="3485" ht="12">
      <c r="D3485" s="215"/>
    </row>
    <row r="3486" ht="12">
      <c r="D3486" s="215"/>
    </row>
    <row r="3487" ht="12">
      <c r="D3487" s="215"/>
    </row>
    <row r="3488" ht="12">
      <c r="D3488" s="215"/>
    </row>
    <row r="3489" ht="12">
      <c r="D3489" s="215"/>
    </row>
    <row r="3490" ht="12">
      <c r="D3490" s="215"/>
    </row>
    <row r="3491" ht="12">
      <c r="D3491" s="215"/>
    </row>
    <row r="3492" ht="12">
      <c r="D3492" s="215"/>
    </row>
    <row r="3493" ht="12">
      <c r="D3493" s="215"/>
    </row>
    <row r="3494" ht="12">
      <c r="D3494" s="215"/>
    </row>
    <row r="3495" ht="12">
      <c r="D3495" s="215"/>
    </row>
    <row r="3496" ht="12">
      <c r="D3496" s="215"/>
    </row>
    <row r="3497" ht="12">
      <c r="D3497" s="215"/>
    </row>
    <row r="3498" ht="12">
      <c r="D3498" s="215"/>
    </row>
    <row r="3499" ht="12">
      <c r="D3499" s="215"/>
    </row>
    <row r="3500" ht="12">
      <c r="D3500" s="215"/>
    </row>
    <row r="3501" ht="12">
      <c r="D3501" s="215"/>
    </row>
    <row r="3502" ht="12">
      <c r="D3502" s="215"/>
    </row>
    <row r="3503" ht="12">
      <c r="D3503" s="215"/>
    </row>
    <row r="3504" ht="12">
      <c r="D3504" s="215"/>
    </row>
    <row r="3505" ht="12">
      <c r="D3505" s="215"/>
    </row>
    <row r="3506" ht="12">
      <c r="D3506" s="215"/>
    </row>
    <row r="3507" ht="12">
      <c r="D3507" s="215"/>
    </row>
    <row r="3508" ht="12">
      <c r="D3508" s="215"/>
    </row>
    <row r="3509" ht="12">
      <c r="D3509" s="215"/>
    </row>
    <row r="3510" ht="12">
      <c r="D3510" s="215"/>
    </row>
    <row r="3511" ht="12">
      <c r="D3511" s="215"/>
    </row>
    <row r="3512" ht="12">
      <c r="D3512" s="215"/>
    </row>
    <row r="3513" ht="12">
      <c r="D3513" s="215"/>
    </row>
    <row r="3514" ht="12">
      <c r="D3514" s="215"/>
    </row>
    <row r="3515" ht="12">
      <c r="D3515" s="215"/>
    </row>
    <row r="3516" ht="12">
      <c r="D3516" s="215"/>
    </row>
    <row r="3517" ht="12">
      <c r="D3517" s="215"/>
    </row>
    <row r="3518" ht="12">
      <c r="D3518" s="215"/>
    </row>
    <row r="3519" ht="12">
      <c r="D3519" s="215"/>
    </row>
    <row r="3520" ht="12">
      <c r="D3520" s="215"/>
    </row>
    <row r="3521" ht="12">
      <c r="D3521" s="215"/>
    </row>
    <row r="3522" ht="12">
      <c r="D3522" s="215"/>
    </row>
    <row r="3523" ht="12">
      <c r="D3523" s="215"/>
    </row>
    <row r="3524" ht="12">
      <c r="D3524" s="215"/>
    </row>
    <row r="3525" ht="12">
      <c r="D3525" s="215"/>
    </row>
    <row r="3526" ht="12">
      <c r="D3526" s="215"/>
    </row>
    <row r="3527" ht="12">
      <c r="D3527" s="215"/>
    </row>
    <row r="3528" ht="12">
      <c r="D3528" s="215"/>
    </row>
    <row r="3529" ht="12">
      <c r="D3529" s="215"/>
    </row>
    <row r="3530" ht="12">
      <c r="D3530" s="215"/>
    </row>
    <row r="3531" ht="12">
      <c r="D3531" s="215"/>
    </row>
    <row r="3532" ht="12">
      <c r="D3532" s="215"/>
    </row>
    <row r="3533" ht="12">
      <c r="D3533" s="215"/>
    </row>
    <row r="3534" ht="12">
      <c r="D3534" s="215"/>
    </row>
    <row r="3535" ht="12">
      <c r="D3535" s="215"/>
    </row>
    <row r="3536" ht="12">
      <c r="D3536" s="215"/>
    </row>
    <row r="3537" ht="12">
      <c r="D3537" s="215"/>
    </row>
    <row r="3538" ht="12">
      <c r="D3538" s="215"/>
    </row>
    <row r="3539" ht="12">
      <c r="D3539" s="215"/>
    </row>
    <row r="3540" ht="12">
      <c r="D3540" s="215"/>
    </row>
    <row r="3541" ht="12">
      <c r="D3541" s="215"/>
    </row>
    <row r="3542" ht="12">
      <c r="D3542" s="215"/>
    </row>
    <row r="3543" ht="12">
      <c r="D3543" s="215"/>
    </row>
    <row r="3544" ht="12">
      <c r="D3544" s="215"/>
    </row>
    <row r="3545" ht="12">
      <c r="D3545" s="215"/>
    </row>
    <row r="3546" ht="12">
      <c r="D3546" s="215"/>
    </row>
    <row r="3547" ht="12">
      <c r="D3547" s="215"/>
    </row>
    <row r="3548" ht="12">
      <c r="D3548" s="215"/>
    </row>
    <row r="3549" ht="12">
      <c r="D3549" s="215"/>
    </row>
    <row r="3550" ht="12">
      <c r="D3550" s="215"/>
    </row>
    <row r="3551" ht="12">
      <c r="D3551" s="215"/>
    </row>
    <row r="3552" ht="12">
      <c r="D3552" s="215"/>
    </row>
    <row r="3553" ht="12">
      <c r="D3553" s="215"/>
    </row>
    <row r="3554" ht="12">
      <c r="D3554" s="215"/>
    </row>
    <row r="3555" ht="12">
      <c r="D3555" s="215"/>
    </row>
    <row r="3556" ht="12">
      <c r="D3556" s="215"/>
    </row>
    <row r="3557" ht="12">
      <c r="D3557" s="215"/>
    </row>
    <row r="3558" ht="12">
      <c r="D3558" s="215"/>
    </row>
    <row r="3559" ht="12">
      <c r="D3559" s="215"/>
    </row>
    <row r="3560" ht="12">
      <c r="D3560" s="215"/>
    </row>
    <row r="3561" ht="12">
      <c r="D3561" s="215"/>
    </row>
    <row r="3562" ht="12">
      <c r="D3562" s="215"/>
    </row>
    <row r="3563" ht="12">
      <c r="D3563" s="215"/>
    </row>
    <row r="3564" ht="12">
      <c r="D3564" s="215"/>
    </row>
    <row r="3565" ht="12">
      <c r="D3565" s="215"/>
    </row>
    <row r="3566" ht="12">
      <c r="D3566" s="215"/>
    </row>
    <row r="3567" ht="12">
      <c r="D3567" s="215"/>
    </row>
    <row r="3568" ht="12">
      <c r="D3568" s="215"/>
    </row>
    <row r="3569" ht="12">
      <c r="D3569" s="215"/>
    </row>
    <row r="3570" ht="12">
      <c r="D3570" s="215"/>
    </row>
    <row r="3571" ht="12">
      <c r="D3571" s="215"/>
    </row>
    <row r="3572" ht="12">
      <c r="D3572" s="215"/>
    </row>
    <row r="3573" ht="12">
      <c r="D3573" s="215"/>
    </row>
    <row r="3574" ht="12">
      <c r="D3574" s="215"/>
    </row>
    <row r="3575" ht="12">
      <c r="D3575" s="215"/>
    </row>
    <row r="3576" ht="12">
      <c r="D3576" s="215"/>
    </row>
    <row r="3577" ht="12">
      <c r="D3577" s="215"/>
    </row>
    <row r="3578" ht="12">
      <c r="D3578" s="215"/>
    </row>
    <row r="3579" ht="12">
      <c r="D3579" s="215"/>
    </row>
    <row r="3580" ht="12">
      <c r="D3580" s="215"/>
    </row>
    <row r="3581" ht="12">
      <c r="D3581" s="215"/>
    </row>
    <row r="3582" ht="12">
      <c r="D3582" s="215"/>
    </row>
    <row r="3583" ht="12">
      <c r="D3583" s="215"/>
    </row>
    <row r="3584" ht="12">
      <c r="D3584" s="215"/>
    </row>
    <row r="3585" ht="12">
      <c r="D3585" s="215"/>
    </row>
    <row r="3586" ht="12">
      <c r="D3586" s="215"/>
    </row>
    <row r="3587" ht="12">
      <c r="D3587" s="215"/>
    </row>
    <row r="3588" ht="12">
      <c r="D3588" s="215"/>
    </row>
    <row r="3589" ht="12">
      <c r="D3589" s="215"/>
    </row>
    <row r="3590" ht="12">
      <c r="D3590" s="215"/>
    </row>
    <row r="3591" ht="12">
      <c r="D3591" s="215"/>
    </row>
    <row r="3592" ht="12">
      <c r="D3592" s="215"/>
    </row>
    <row r="3593" ht="12">
      <c r="D3593" s="215"/>
    </row>
    <row r="3594" ht="12">
      <c r="D3594" s="215"/>
    </row>
    <row r="3595" ht="12">
      <c r="D3595" s="215"/>
    </row>
    <row r="3596" ht="12">
      <c r="D3596" s="215"/>
    </row>
    <row r="3597" ht="12">
      <c r="D3597" s="215"/>
    </row>
    <row r="3598" ht="12">
      <c r="D3598" s="215"/>
    </row>
    <row r="3599" ht="12">
      <c r="D3599" s="215"/>
    </row>
    <row r="3600" ht="12">
      <c r="D3600" s="215"/>
    </row>
    <row r="3601" ht="12">
      <c r="D3601" s="215"/>
    </row>
    <row r="3602" ht="12">
      <c r="D3602" s="215"/>
    </row>
    <row r="3603" ht="12">
      <c r="D3603" s="215"/>
    </row>
    <row r="3604" ht="12">
      <c r="D3604" s="215"/>
    </row>
    <row r="3605" ht="12">
      <c r="D3605" s="215"/>
    </row>
    <row r="3606" ht="12">
      <c r="D3606" s="215"/>
    </row>
    <row r="3607" ht="12">
      <c r="D3607" s="215"/>
    </row>
    <row r="3608" ht="12">
      <c r="D3608" s="215"/>
    </row>
    <row r="3609" ht="12">
      <c r="D3609" s="215"/>
    </row>
    <row r="3610" ht="12">
      <c r="D3610" s="215"/>
    </row>
    <row r="3611" ht="12">
      <c r="D3611" s="215"/>
    </row>
    <row r="3612" ht="12">
      <c r="D3612" s="215"/>
    </row>
    <row r="3613" ht="12">
      <c r="D3613" s="215"/>
    </row>
    <row r="3614" ht="12">
      <c r="D3614" s="215"/>
    </row>
    <row r="3615" ht="12">
      <c r="D3615" s="215"/>
    </row>
    <row r="3616" ht="12">
      <c r="D3616" s="215"/>
    </row>
    <row r="3617" ht="12">
      <c r="D3617" s="215"/>
    </row>
    <row r="3618" ht="12">
      <c r="D3618" s="215"/>
    </row>
    <row r="3619" ht="12">
      <c r="D3619" s="215"/>
    </row>
    <row r="3620" ht="12">
      <c r="D3620" s="215"/>
    </row>
    <row r="3621" ht="12">
      <c r="D3621" s="215"/>
    </row>
    <row r="3622" ht="12">
      <c r="D3622" s="215"/>
    </row>
    <row r="3623" ht="12">
      <c r="D3623" s="215"/>
    </row>
    <row r="3624" ht="12">
      <c r="D3624" s="215"/>
    </row>
    <row r="3625" ht="12">
      <c r="D3625" s="215"/>
    </row>
    <row r="3626" ht="12">
      <c r="D3626" s="215"/>
    </row>
    <row r="3627" ht="12">
      <c r="D3627" s="215"/>
    </row>
    <row r="3628" ht="12">
      <c r="D3628" s="215"/>
    </row>
    <row r="3629" ht="12">
      <c r="D3629" s="215"/>
    </row>
    <row r="3630" ht="12">
      <c r="D3630" s="215"/>
    </row>
    <row r="3631" ht="12">
      <c r="D3631" s="215"/>
    </row>
    <row r="3632" ht="12">
      <c r="D3632" s="215"/>
    </row>
    <row r="3633" ht="12">
      <c r="D3633" s="215"/>
    </row>
    <row r="3634" ht="12">
      <c r="D3634" s="215"/>
    </row>
    <row r="3635" ht="12">
      <c r="D3635" s="215"/>
    </row>
    <row r="3636" ht="12">
      <c r="D3636" s="215"/>
    </row>
    <row r="3637" ht="12">
      <c r="D3637" s="215"/>
    </row>
    <row r="3638" ht="12">
      <c r="D3638" s="215"/>
    </row>
    <row r="3639" ht="12">
      <c r="D3639" s="215"/>
    </row>
    <row r="3640" ht="12">
      <c r="D3640" s="215"/>
    </row>
    <row r="3641" ht="12">
      <c r="D3641" s="215"/>
    </row>
    <row r="3642" ht="12">
      <c r="D3642" s="215"/>
    </row>
    <row r="3643" ht="12">
      <c r="D3643" s="215"/>
    </row>
    <row r="3644" ht="12">
      <c r="D3644" s="215"/>
    </row>
    <row r="3645" ht="12">
      <c r="D3645" s="215"/>
    </row>
    <row r="3646" ht="12">
      <c r="D3646" s="215"/>
    </row>
    <row r="3647" ht="12">
      <c r="D3647" s="215"/>
    </row>
    <row r="3648" ht="12">
      <c r="D3648" s="215"/>
    </row>
    <row r="3649" ht="12">
      <c r="D3649" s="215"/>
    </row>
    <row r="3650" ht="12">
      <c r="D3650" s="215"/>
    </row>
    <row r="3651" ht="12">
      <c r="D3651" s="215"/>
    </row>
    <row r="3652" ht="12">
      <c r="D3652" s="215"/>
    </row>
    <row r="3653" ht="12">
      <c r="D3653" s="215"/>
    </row>
    <row r="3654" ht="12">
      <c r="D3654" s="215"/>
    </row>
    <row r="3655" ht="12">
      <c r="D3655" s="215"/>
    </row>
    <row r="3656" ht="12">
      <c r="D3656" s="215"/>
    </row>
    <row r="3657" ht="12">
      <c r="D3657" s="215"/>
    </row>
    <row r="3658" ht="12">
      <c r="D3658" s="215"/>
    </row>
    <row r="3659" ht="12">
      <c r="D3659" s="215"/>
    </row>
    <row r="3660" ht="12">
      <c r="D3660" s="215"/>
    </row>
    <row r="3661" ht="12">
      <c r="D3661" s="215"/>
    </row>
    <row r="3662" ht="12">
      <c r="D3662" s="215"/>
    </row>
    <row r="3663" ht="12">
      <c r="D3663" s="215"/>
    </row>
    <row r="3664" ht="12">
      <c r="D3664" s="215"/>
    </row>
    <row r="3665" ht="12">
      <c r="D3665" s="215"/>
    </row>
    <row r="3666" ht="12">
      <c r="D3666" s="215"/>
    </row>
    <row r="3667" ht="12">
      <c r="D3667" s="215"/>
    </row>
    <row r="3668" ht="12">
      <c r="D3668" s="215"/>
    </row>
    <row r="3669" ht="12">
      <c r="D3669" s="215"/>
    </row>
    <row r="3670" ht="12">
      <c r="D3670" s="215"/>
    </row>
    <row r="3671" ht="12">
      <c r="D3671" s="215"/>
    </row>
    <row r="3672" ht="12">
      <c r="D3672" s="215"/>
    </row>
    <row r="3673" ht="12">
      <c r="D3673" s="215"/>
    </row>
    <row r="3674" ht="12">
      <c r="D3674" s="215"/>
    </row>
    <row r="3675" ht="12">
      <c r="D3675" s="215"/>
    </row>
    <row r="3676" ht="12">
      <c r="D3676" s="215"/>
    </row>
    <row r="3677" ht="12">
      <c r="D3677" s="215"/>
    </row>
    <row r="3678" ht="12">
      <c r="D3678" s="215"/>
    </row>
    <row r="3679" ht="12">
      <c r="D3679" s="215"/>
    </row>
    <row r="3680" ht="12">
      <c r="D3680" s="215"/>
    </row>
    <row r="3681" ht="12">
      <c r="D3681" s="215"/>
    </row>
    <row r="3682" ht="12">
      <c r="D3682" s="215"/>
    </row>
    <row r="3683" ht="12">
      <c r="D3683" s="215"/>
    </row>
    <row r="3684" ht="12">
      <c r="D3684" s="215"/>
    </row>
    <row r="3685" ht="12">
      <c r="D3685" s="215"/>
    </row>
    <row r="3686" ht="12">
      <c r="D3686" s="215"/>
    </row>
    <row r="3687" ht="12">
      <c r="D3687" s="215"/>
    </row>
    <row r="3688" ht="12">
      <c r="D3688" s="215"/>
    </row>
    <row r="3689" ht="12">
      <c r="D3689" s="215"/>
    </row>
    <row r="3690" ht="12">
      <c r="D3690" s="215"/>
    </row>
    <row r="3691" ht="12">
      <c r="D3691" s="215"/>
    </row>
    <row r="3692" ht="12">
      <c r="D3692" s="215"/>
    </row>
    <row r="3693" ht="12">
      <c r="D3693" s="215"/>
    </row>
    <row r="3694" ht="12">
      <c r="D3694" s="215"/>
    </row>
    <row r="3695" ht="12">
      <c r="D3695" s="215"/>
    </row>
    <row r="3696" ht="12">
      <c r="D3696" s="215"/>
    </row>
    <row r="3697" ht="12">
      <c r="D3697" s="215"/>
    </row>
    <row r="3698" ht="12">
      <c r="D3698" s="215"/>
    </row>
    <row r="3699" ht="12">
      <c r="D3699" s="215"/>
    </row>
    <row r="3700" ht="12">
      <c r="D3700" s="215"/>
    </row>
    <row r="3701" ht="12">
      <c r="D3701" s="215"/>
    </row>
    <row r="3702" ht="12">
      <c r="D3702" s="215"/>
    </row>
    <row r="3703" ht="12">
      <c r="D3703" s="215"/>
    </row>
    <row r="3704" ht="12">
      <c r="D3704" s="215"/>
    </row>
    <row r="3705" ht="12">
      <c r="D3705" s="215"/>
    </row>
    <row r="3706" ht="12">
      <c r="D3706" s="215"/>
    </row>
    <row r="3707" ht="12">
      <c r="D3707" s="215"/>
    </row>
    <row r="3708" ht="12">
      <c r="D3708" s="215"/>
    </row>
    <row r="3709" ht="12">
      <c r="D3709" s="215"/>
    </row>
    <row r="3710" ht="12">
      <c r="D3710" s="215"/>
    </row>
    <row r="3711" ht="12">
      <c r="D3711" s="215"/>
    </row>
    <row r="3712" ht="12">
      <c r="D3712" s="215"/>
    </row>
    <row r="3713" ht="12">
      <c r="D3713" s="215"/>
    </row>
    <row r="3714" ht="12">
      <c r="D3714" s="215"/>
    </row>
    <row r="3715" ht="12">
      <c r="D3715" s="215"/>
    </row>
    <row r="3716" ht="12">
      <c r="D3716" s="215"/>
    </row>
    <row r="3717" ht="12">
      <c r="D3717" s="215"/>
    </row>
    <row r="3718" ht="12">
      <c r="D3718" s="215"/>
    </row>
    <row r="3719" ht="12">
      <c r="D3719" s="215"/>
    </row>
    <row r="3720" ht="12">
      <c r="D3720" s="215"/>
    </row>
    <row r="3721" ht="12">
      <c r="D3721" s="215"/>
    </row>
    <row r="3722" ht="12">
      <c r="D3722" s="215"/>
    </row>
    <row r="3723" ht="12">
      <c r="D3723" s="215"/>
    </row>
    <row r="3724" ht="12">
      <c r="D3724" s="215"/>
    </row>
    <row r="3725" ht="12">
      <c r="D3725" s="215"/>
    </row>
    <row r="3726" ht="12">
      <c r="D3726" s="215"/>
    </row>
    <row r="3727" ht="12">
      <c r="D3727" s="215"/>
    </row>
    <row r="3728" ht="12">
      <c r="D3728" s="215"/>
    </row>
    <row r="3729" ht="12">
      <c r="D3729" s="215"/>
    </row>
    <row r="3730" ht="12">
      <c r="D3730" s="215"/>
    </row>
    <row r="3731" ht="12">
      <c r="D3731" s="215"/>
    </row>
    <row r="3732" ht="12">
      <c r="D3732" s="215"/>
    </row>
    <row r="3733" ht="12">
      <c r="D3733" s="215"/>
    </row>
    <row r="3734" ht="12">
      <c r="D3734" s="215"/>
    </row>
    <row r="3735" ht="12">
      <c r="D3735" s="215"/>
    </row>
    <row r="3736" ht="12">
      <c r="D3736" s="215"/>
    </row>
    <row r="3737" ht="12">
      <c r="D3737" s="215"/>
    </row>
    <row r="3738" ht="12">
      <c r="D3738" s="215"/>
    </row>
    <row r="3739" ht="12">
      <c r="D3739" s="215"/>
    </row>
    <row r="3740" ht="12">
      <c r="D3740" s="215"/>
    </row>
    <row r="3741" ht="12">
      <c r="D3741" s="215"/>
    </row>
    <row r="3742" ht="12">
      <c r="D3742" s="215"/>
    </row>
    <row r="3743" ht="12">
      <c r="D3743" s="215"/>
    </row>
    <row r="3744" ht="12">
      <c r="D3744" s="215"/>
    </row>
    <row r="3745" ht="12">
      <c r="D3745" s="215"/>
    </row>
    <row r="3746" ht="12">
      <c r="D3746" s="215"/>
    </row>
    <row r="3747" ht="12">
      <c r="D3747" s="215"/>
    </row>
    <row r="3748" ht="12">
      <c r="D3748" s="215"/>
    </row>
    <row r="3749" ht="12">
      <c r="D3749" s="215"/>
    </row>
    <row r="3750" ht="12">
      <c r="D3750" s="215"/>
    </row>
    <row r="3751" ht="12">
      <c r="D3751" s="215"/>
    </row>
    <row r="3752" ht="12">
      <c r="D3752" s="215"/>
    </row>
    <row r="3753" ht="12">
      <c r="D3753" s="215"/>
    </row>
    <row r="3754" ht="12">
      <c r="D3754" s="215"/>
    </row>
    <row r="3755" ht="12">
      <c r="D3755" s="215"/>
    </row>
    <row r="3756" ht="12">
      <c r="D3756" s="215"/>
    </row>
    <row r="3757" ht="12">
      <c r="D3757" s="215"/>
    </row>
    <row r="3758" ht="12">
      <c r="D3758" s="215"/>
    </row>
    <row r="3759" ht="12">
      <c r="D3759" s="215"/>
    </row>
    <row r="3760" ht="12">
      <c r="D3760" s="215"/>
    </row>
    <row r="3761" ht="12">
      <c r="D3761" s="215"/>
    </row>
    <row r="3762" ht="12">
      <c r="D3762" s="215"/>
    </row>
    <row r="3763" ht="12">
      <c r="D3763" s="215"/>
    </row>
    <row r="3764" ht="12">
      <c r="D3764" s="215"/>
    </row>
    <row r="3765" ht="12">
      <c r="D3765" s="215"/>
    </row>
    <row r="3766" ht="12">
      <c r="D3766" s="215"/>
    </row>
    <row r="3767" ht="12">
      <c r="D3767" s="215"/>
    </row>
    <row r="3768" ht="12">
      <c r="D3768" s="215"/>
    </row>
    <row r="3769" ht="12">
      <c r="D3769" s="215"/>
    </row>
    <row r="3770" ht="12">
      <c r="D3770" s="215"/>
    </row>
    <row r="3771" ht="12">
      <c r="D3771" s="215"/>
    </row>
    <row r="3772" ht="12">
      <c r="D3772" s="215"/>
    </row>
    <row r="3773" ht="12">
      <c r="D3773" s="215"/>
    </row>
    <row r="3774" ht="12">
      <c r="D3774" s="215"/>
    </row>
    <row r="3775" ht="12">
      <c r="D3775" s="215"/>
    </row>
    <row r="3776" ht="12">
      <c r="D3776" s="215"/>
    </row>
    <row r="3777" ht="12">
      <c r="D3777" s="215"/>
    </row>
    <row r="3778" ht="12">
      <c r="D3778" s="215"/>
    </row>
    <row r="3779" ht="12">
      <c r="D3779" s="215"/>
    </row>
    <row r="3780" ht="12">
      <c r="D3780" s="215"/>
    </row>
    <row r="3781" ht="12">
      <c r="D3781" s="215"/>
    </row>
    <row r="3782" ht="12">
      <c r="D3782" s="215"/>
    </row>
    <row r="3783" ht="12">
      <c r="D3783" s="215"/>
    </row>
    <row r="3784" ht="12">
      <c r="D3784" s="215"/>
    </row>
    <row r="3785" ht="12">
      <c r="D3785" s="215"/>
    </row>
    <row r="3786" ht="12">
      <c r="D3786" s="215"/>
    </row>
    <row r="3787" ht="12">
      <c r="D3787" s="215"/>
    </row>
    <row r="3788" ht="12">
      <c r="D3788" s="215"/>
    </row>
    <row r="3789" ht="12">
      <c r="D3789" s="215"/>
    </row>
    <row r="3790" ht="12">
      <c r="D3790" s="215"/>
    </row>
    <row r="3791" ht="12">
      <c r="D3791" s="215"/>
    </row>
    <row r="3792" ht="12">
      <c r="D3792" s="215"/>
    </row>
    <row r="3793" ht="12">
      <c r="D3793" s="215"/>
    </row>
    <row r="3794" ht="12">
      <c r="D3794" s="215"/>
    </row>
    <row r="3795" ht="12">
      <c r="D3795" s="215"/>
    </row>
    <row r="3796" ht="12">
      <c r="D3796" s="215"/>
    </row>
    <row r="3797" ht="12">
      <c r="D3797" s="215"/>
    </row>
    <row r="3798" ht="12">
      <c r="D3798" s="215"/>
    </row>
    <row r="3799" ht="12">
      <c r="D3799" s="215"/>
    </row>
    <row r="3800" ht="12">
      <c r="D3800" s="215"/>
    </row>
    <row r="3801" ht="12">
      <c r="D3801" s="215"/>
    </row>
    <row r="3802" ht="12">
      <c r="D3802" s="215"/>
    </row>
    <row r="3803" ht="12">
      <c r="D3803" s="215"/>
    </row>
    <row r="3804" ht="12">
      <c r="D3804" s="215"/>
    </row>
    <row r="3805" ht="12">
      <c r="D3805" s="215"/>
    </row>
    <row r="3806" ht="12">
      <c r="D3806" s="215"/>
    </row>
    <row r="3807" ht="12">
      <c r="D3807" s="215"/>
    </row>
    <row r="3808" ht="12">
      <c r="D3808" s="215"/>
    </row>
    <row r="3809" ht="12">
      <c r="D3809" s="215"/>
    </row>
    <row r="3810" ht="12">
      <c r="D3810" s="215"/>
    </row>
    <row r="3811" ht="12">
      <c r="D3811" s="215"/>
    </row>
    <row r="3812" ht="12">
      <c r="D3812" s="215"/>
    </row>
    <row r="3813" ht="12">
      <c r="D3813" s="215"/>
    </row>
    <row r="3814" ht="12">
      <c r="D3814" s="215"/>
    </row>
    <row r="3815" ht="12">
      <c r="D3815" s="215"/>
    </row>
    <row r="3816" ht="12">
      <c r="D3816" s="215"/>
    </row>
    <row r="3817" ht="12">
      <c r="D3817" s="215"/>
    </row>
    <row r="3818" ht="12">
      <c r="D3818" s="215"/>
    </row>
    <row r="3819" ht="12">
      <c r="D3819" s="215"/>
    </row>
    <row r="3820" ht="12">
      <c r="D3820" s="215"/>
    </row>
    <row r="3821" ht="12">
      <c r="D3821" s="215"/>
    </row>
    <row r="3822" ht="12">
      <c r="D3822" s="215"/>
    </row>
    <row r="3823" ht="12">
      <c r="D3823" s="215"/>
    </row>
    <row r="3824" ht="12">
      <c r="D3824" s="215"/>
    </row>
    <row r="3825" ht="12">
      <c r="D3825" s="215"/>
    </row>
    <row r="3826" ht="12">
      <c r="D3826" s="215"/>
    </row>
    <row r="3827" ht="12">
      <c r="D3827" s="215"/>
    </row>
    <row r="3828" ht="12">
      <c r="D3828" s="215"/>
    </row>
    <row r="3829" ht="12">
      <c r="D3829" s="215"/>
    </row>
    <row r="3830" ht="12">
      <c r="D3830" s="215"/>
    </row>
    <row r="3831" ht="12">
      <c r="D3831" s="215"/>
    </row>
    <row r="3832" ht="12">
      <c r="D3832" s="215"/>
    </row>
    <row r="3833" ht="12">
      <c r="D3833" s="215"/>
    </row>
    <row r="3834" ht="12">
      <c r="D3834" s="215"/>
    </row>
    <row r="3835" ht="12">
      <c r="D3835" s="215"/>
    </row>
    <row r="3836" ht="12">
      <c r="D3836" s="215"/>
    </row>
    <row r="3837" ht="12">
      <c r="D3837" s="215"/>
    </row>
    <row r="3838" ht="12">
      <c r="D3838" s="215"/>
    </row>
    <row r="3839" ht="12">
      <c r="D3839" s="215"/>
    </row>
    <row r="3840" ht="12">
      <c r="D3840" s="215"/>
    </row>
    <row r="3841" ht="12">
      <c r="D3841" s="215"/>
    </row>
    <row r="3842" ht="12">
      <c r="D3842" s="215"/>
    </row>
    <row r="3843" ht="12">
      <c r="D3843" s="215"/>
    </row>
    <row r="3844" ht="12">
      <c r="D3844" s="215"/>
    </row>
    <row r="3845" ht="12">
      <c r="D3845" s="215"/>
    </row>
    <row r="3846" ht="12">
      <c r="D3846" s="215"/>
    </row>
    <row r="3847" ht="12">
      <c r="D3847" s="215"/>
    </row>
    <row r="3848" ht="12">
      <c r="D3848" s="215"/>
    </row>
    <row r="3849" ht="12">
      <c r="D3849" s="215"/>
    </row>
    <row r="3850" ht="12">
      <c r="D3850" s="215"/>
    </row>
    <row r="3851" ht="12">
      <c r="D3851" s="215"/>
    </row>
    <row r="3852" ht="12">
      <c r="D3852" s="215"/>
    </row>
    <row r="3853" ht="12">
      <c r="D3853" s="215"/>
    </row>
    <row r="3854" ht="12">
      <c r="D3854" s="215"/>
    </row>
    <row r="3855" ht="12">
      <c r="D3855" s="215"/>
    </row>
    <row r="3856" ht="12">
      <c r="D3856" s="215"/>
    </row>
    <row r="3857" ht="12">
      <c r="D3857" s="215"/>
    </row>
    <row r="3858" ht="12">
      <c r="D3858" s="215"/>
    </row>
    <row r="3859" ht="12">
      <c r="D3859" s="215"/>
    </row>
    <row r="3860" ht="12">
      <c r="D3860" s="215"/>
    </row>
    <row r="3861" ht="12">
      <c r="D3861" s="215"/>
    </row>
    <row r="3862" ht="12">
      <c r="D3862" s="215"/>
    </row>
    <row r="3863" ht="12">
      <c r="D3863" s="215"/>
    </row>
    <row r="3864" ht="12">
      <c r="D3864" s="215"/>
    </row>
    <row r="3865" ht="12">
      <c r="D3865" s="215"/>
    </row>
    <row r="3866" ht="12">
      <c r="D3866" s="215"/>
    </row>
    <row r="3867" ht="12">
      <c r="D3867" s="215"/>
    </row>
    <row r="3868" ht="12">
      <c r="D3868" s="215"/>
    </row>
    <row r="3869" ht="12">
      <c r="D3869" s="215"/>
    </row>
    <row r="3870" ht="12">
      <c r="D3870" s="215"/>
    </row>
    <row r="3871" ht="12">
      <c r="D3871" s="215"/>
    </row>
    <row r="3872" ht="12">
      <c r="D3872" s="215"/>
    </row>
    <row r="3873" ht="12">
      <c r="D3873" s="215"/>
    </row>
    <row r="3874" ht="12">
      <c r="D3874" s="215"/>
    </row>
    <row r="3875" ht="12">
      <c r="D3875" s="215"/>
    </row>
    <row r="3876" ht="12">
      <c r="D3876" s="215"/>
    </row>
    <row r="3877" ht="12">
      <c r="D3877" s="215"/>
    </row>
    <row r="3878" ht="12">
      <c r="D3878" s="215"/>
    </row>
    <row r="3879" ht="12">
      <c r="D3879" s="215"/>
    </row>
    <row r="3880" ht="12">
      <c r="D3880" s="215"/>
    </row>
    <row r="3881" ht="12">
      <c r="D3881" s="215"/>
    </row>
    <row r="3882" ht="12">
      <c r="D3882" s="215"/>
    </row>
    <row r="3883" ht="12">
      <c r="D3883" s="215"/>
    </row>
    <row r="3884" ht="12">
      <c r="D3884" s="215"/>
    </row>
    <row r="3885" ht="12">
      <c r="D3885" s="215"/>
    </row>
    <row r="3886" ht="12">
      <c r="D3886" s="215"/>
    </row>
    <row r="3887" ht="12">
      <c r="D3887" s="215"/>
    </row>
    <row r="3888" ht="12">
      <c r="D3888" s="215"/>
    </row>
    <row r="3889" ht="12">
      <c r="D3889" s="215"/>
    </row>
    <row r="3890" ht="12">
      <c r="D3890" s="215"/>
    </row>
    <row r="3891" ht="12">
      <c r="D3891" s="215"/>
    </row>
    <row r="3892" ht="12">
      <c r="D3892" s="215"/>
    </row>
    <row r="3893" ht="12">
      <c r="D3893" s="215"/>
    </row>
    <row r="3894" ht="12">
      <c r="D3894" s="215"/>
    </row>
    <row r="3895" ht="12">
      <c r="D3895" s="215"/>
    </row>
    <row r="3896" ht="12">
      <c r="D3896" s="215"/>
    </row>
    <row r="3897" ht="12">
      <c r="D3897" s="215"/>
    </row>
    <row r="3898" ht="12">
      <c r="D3898" s="215"/>
    </row>
    <row r="3899" ht="12">
      <c r="D3899" s="215"/>
    </row>
    <row r="3900" ht="12">
      <c r="D3900" s="215"/>
    </row>
    <row r="3901" ht="12">
      <c r="D3901" s="215"/>
    </row>
    <row r="3902" ht="12">
      <c r="D3902" s="215"/>
    </row>
    <row r="3903" ht="12">
      <c r="D3903" s="215"/>
    </row>
    <row r="3904" ht="12">
      <c r="D3904" s="215"/>
    </row>
    <row r="3905" ht="12">
      <c r="D3905" s="215"/>
    </row>
    <row r="3906" ht="12">
      <c r="D3906" s="215"/>
    </row>
    <row r="3907" ht="12">
      <c r="D3907" s="215"/>
    </row>
    <row r="3908" ht="12">
      <c r="D3908" s="215"/>
    </row>
    <row r="3909" ht="12">
      <c r="D3909" s="215"/>
    </row>
    <row r="3910" ht="12">
      <c r="D3910" s="215"/>
    </row>
    <row r="3911" ht="12">
      <c r="D3911" s="215"/>
    </row>
    <row r="3912" ht="12">
      <c r="D3912" s="215"/>
    </row>
    <row r="3913" ht="12">
      <c r="D3913" s="215"/>
    </row>
    <row r="3914" ht="12">
      <c r="D3914" s="215"/>
    </row>
    <row r="3915" ht="12">
      <c r="D3915" s="215"/>
    </row>
    <row r="3916" ht="12">
      <c r="D3916" s="215"/>
    </row>
    <row r="3917" ht="12">
      <c r="D3917" s="215"/>
    </row>
    <row r="3918" ht="12">
      <c r="D3918" s="215"/>
    </row>
    <row r="3919" ht="12">
      <c r="D3919" s="215"/>
    </row>
    <row r="3920" ht="12">
      <c r="D3920" s="215"/>
    </row>
    <row r="3921" ht="12">
      <c r="D3921" s="215"/>
    </row>
    <row r="3922" ht="12">
      <c r="D3922" s="215"/>
    </row>
    <row r="3923" ht="12">
      <c r="D3923" s="215"/>
    </row>
    <row r="3924" ht="12">
      <c r="D3924" s="215"/>
    </row>
    <row r="3925" ht="12">
      <c r="D3925" s="215"/>
    </row>
    <row r="3926" ht="12">
      <c r="D3926" s="215"/>
    </row>
    <row r="3927" ht="12">
      <c r="D3927" s="215"/>
    </row>
    <row r="3928" ht="12">
      <c r="D3928" s="215"/>
    </row>
    <row r="3929" ht="12">
      <c r="D3929" s="215"/>
    </row>
    <row r="3930" ht="12">
      <c r="D3930" s="215"/>
    </row>
    <row r="3931" ht="12">
      <c r="D3931" s="215"/>
    </row>
    <row r="3932" ht="12">
      <c r="D3932" s="215"/>
    </row>
    <row r="3933" ht="12">
      <c r="D3933" s="215"/>
    </row>
    <row r="3934" ht="12">
      <c r="D3934" s="215"/>
    </row>
    <row r="3935" ht="12">
      <c r="D3935" s="215"/>
    </row>
    <row r="3936" ht="12">
      <c r="D3936" s="215"/>
    </row>
    <row r="3937" ht="12">
      <c r="D3937" s="215"/>
    </row>
    <row r="3938" ht="12">
      <c r="D3938" s="215"/>
    </row>
    <row r="3939" ht="12">
      <c r="D3939" s="215"/>
    </row>
    <row r="3940" ht="12">
      <c r="D3940" s="215"/>
    </row>
    <row r="3941" ht="12">
      <c r="D3941" s="215"/>
    </row>
    <row r="3942" ht="12">
      <c r="D3942" s="215"/>
    </row>
    <row r="3943" ht="12">
      <c r="D3943" s="215"/>
    </row>
    <row r="3944" ht="12">
      <c r="D3944" s="215"/>
    </row>
    <row r="3945" ht="12">
      <c r="D3945" s="215"/>
    </row>
    <row r="3946" ht="12">
      <c r="D3946" s="215"/>
    </row>
    <row r="3947" ht="12">
      <c r="D3947" s="215"/>
    </row>
    <row r="3948" ht="12">
      <c r="D3948" s="215"/>
    </row>
    <row r="3949" ht="12">
      <c r="D3949" s="215"/>
    </row>
    <row r="3950" ht="12">
      <c r="D3950" s="215"/>
    </row>
    <row r="3951" ht="12">
      <c r="D3951" s="215"/>
    </row>
    <row r="3952" ht="12">
      <c r="D3952" s="215"/>
    </row>
    <row r="3953" ht="12">
      <c r="D3953" s="215"/>
    </row>
    <row r="3954" ht="12">
      <c r="D3954" s="215"/>
    </row>
    <row r="3955" ht="12">
      <c r="D3955" s="215"/>
    </row>
    <row r="3956" ht="12">
      <c r="D3956" s="215"/>
    </row>
    <row r="3957" ht="12">
      <c r="D3957" s="215"/>
    </row>
    <row r="3958" ht="12">
      <c r="D3958" s="215"/>
    </row>
    <row r="3959" ht="12">
      <c r="D3959" s="215"/>
    </row>
    <row r="3960" ht="12">
      <c r="D3960" s="215"/>
    </row>
    <row r="3961" ht="12">
      <c r="D3961" s="215"/>
    </row>
    <row r="3962" ht="12">
      <c r="D3962" s="215"/>
    </row>
    <row r="3963" ht="12">
      <c r="D3963" s="215"/>
    </row>
    <row r="3964" ht="12">
      <c r="D3964" s="215"/>
    </row>
    <row r="3965" ht="12">
      <c r="D3965" s="215"/>
    </row>
    <row r="3966" ht="12">
      <c r="D3966" s="215"/>
    </row>
    <row r="3967" ht="12">
      <c r="D3967" s="215"/>
    </row>
    <row r="3968" ht="12">
      <c r="D3968" s="215"/>
    </row>
    <row r="3969" ht="12">
      <c r="D3969" s="215"/>
    </row>
    <row r="3970" ht="12">
      <c r="D3970" s="215"/>
    </row>
    <row r="3971" ht="12">
      <c r="D3971" s="215"/>
    </row>
    <row r="3972" ht="12">
      <c r="D3972" s="215"/>
    </row>
    <row r="3973" ht="12">
      <c r="D3973" s="215"/>
    </row>
    <row r="3974" ht="12">
      <c r="D3974" s="215"/>
    </row>
    <row r="3975" ht="12">
      <c r="D3975" s="215"/>
    </row>
    <row r="3976" ht="12">
      <c r="D3976" s="215"/>
    </row>
    <row r="3977" ht="12">
      <c r="D3977" s="215"/>
    </row>
    <row r="3978" ht="12">
      <c r="D3978" s="215"/>
    </row>
    <row r="3979" ht="12">
      <c r="D3979" s="215"/>
    </row>
    <row r="3980" ht="12">
      <c r="D3980" s="215"/>
    </row>
    <row r="3981" ht="12">
      <c r="D3981" s="215"/>
    </row>
    <row r="3982" ht="12">
      <c r="D3982" s="215"/>
    </row>
    <row r="3983" ht="12">
      <c r="D3983" s="215"/>
    </row>
    <row r="3984" ht="12">
      <c r="D3984" s="215"/>
    </row>
    <row r="3985" ht="12">
      <c r="D3985" s="215"/>
    </row>
    <row r="3986" ht="12">
      <c r="D3986" s="215"/>
    </row>
    <row r="3987" ht="12">
      <c r="D3987" s="215"/>
    </row>
    <row r="3988" ht="12">
      <c r="D3988" s="215"/>
    </row>
    <row r="3989" ht="12">
      <c r="D3989" s="215"/>
    </row>
    <row r="3990" ht="12">
      <c r="D3990" s="215"/>
    </row>
    <row r="3991" ht="12">
      <c r="D3991" s="215"/>
    </row>
    <row r="3992" ht="12">
      <c r="D3992" s="215"/>
    </row>
    <row r="3993" ht="12">
      <c r="D3993" s="215"/>
    </row>
    <row r="3994" ht="12">
      <c r="D3994" s="215"/>
    </row>
    <row r="3995" ht="12">
      <c r="D3995" s="215"/>
    </row>
    <row r="3996" ht="12">
      <c r="D3996" s="215"/>
    </row>
    <row r="3997" ht="12">
      <c r="D3997" s="215"/>
    </row>
    <row r="3998" ht="12">
      <c r="D3998" s="215"/>
    </row>
    <row r="3999" ht="12">
      <c r="D3999" s="215"/>
    </row>
    <row r="4000" ht="12">
      <c r="D4000" s="215"/>
    </row>
    <row r="4001" ht="12">
      <c r="D4001" s="215"/>
    </row>
    <row r="4002" ht="12">
      <c r="D4002" s="215"/>
    </row>
    <row r="4003" ht="12">
      <c r="D4003" s="215"/>
    </row>
    <row r="4004" ht="12">
      <c r="D4004" s="215"/>
    </row>
    <row r="4005" ht="12">
      <c r="D4005" s="215"/>
    </row>
    <row r="4006" ht="12">
      <c r="D4006" s="215"/>
    </row>
    <row r="4007" ht="12">
      <c r="D4007" s="215"/>
    </row>
    <row r="4008" ht="12">
      <c r="D4008" s="215"/>
    </row>
    <row r="4009" ht="12">
      <c r="D4009" s="215"/>
    </row>
    <row r="4010" ht="12">
      <c r="D4010" s="215"/>
    </row>
    <row r="4011" ht="12">
      <c r="D4011" s="215"/>
    </row>
    <row r="4012" ht="12">
      <c r="D4012" s="215"/>
    </row>
    <row r="4013" ht="12">
      <c r="D4013" s="215"/>
    </row>
    <row r="4014" ht="12">
      <c r="D4014" s="215"/>
    </row>
    <row r="4015" ht="12">
      <c r="D4015" s="215"/>
    </row>
    <row r="4016" ht="12">
      <c r="D4016" s="215"/>
    </row>
    <row r="4017" ht="12">
      <c r="D4017" s="215"/>
    </row>
    <row r="4018" ht="12">
      <c r="D4018" s="215"/>
    </row>
    <row r="4019" ht="12">
      <c r="D4019" s="215"/>
    </row>
    <row r="4020" ht="12">
      <c r="D4020" s="215"/>
    </row>
    <row r="4021" ht="12">
      <c r="D4021" s="215"/>
    </row>
    <row r="4022" ht="12">
      <c r="D4022" s="215"/>
    </row>
    <row r="4023" ht="12">
      <c r="D4023" s="215"/>
    </row>
    <row r="4024" ht="12">
      <c r="D4024" s="215"/>
    </row>
    <row r="4025" ht="12">
      <c r="D4025" s="215"/>
    </row>
    <row r="4026" ht="12">
      <c r="D4026" s="215"/>
    </row>
    <row r="4027" ht="12">
      <c r="D4027" s="215"/>
    </row>
    <row r="4028" ht="12">
      <c r="D4028" s="215"/>
    </row>
    <row r="4029" ht="12">
      <c r="D4029" s="215"/>
    </row>
    <row r="4030" ht="12">
      <c r="D4030" s="215"/>
    </row>
    <row r="4031" ht="12">
      <c r="D4031" s="215"/>
    </row>
    <row r="4032" ht="12">
      <c r="D4032" s="215"/>
    </row>
    <row r="4033" ht="12">
      <c r="D4033" s="215"/>
    </row>
    <row r="4034" ht="12">
      <c r="D4034" s="215"/>
    </row>
    <row r="4035" ht="12">
      <c r="D4035" s="215"/>
    </row>
    <row r="4036" ht="12">
      <c r="D4036" s="215"/>
    </row>
    <row r="4037" ht="12">
      <c r="D4037" s="215"/>
    </row>
    <row r="4038" ht="12">
      <c r="D4038" s="215"/>
    </row>
    <row r="4039" ht="12">
      <c r="D4039" s="215"/>
    </row>
    <row r="4040" ht="12">
      <c r="D4040" s="215"/>
    </row>
    <row r="4041" ht="12">
      <c r="D4041" s="215"/>
    </row>
    <row r="4042" ht="12">
      <c r="D4042" s="215"/>
    </row>
    <row r="4043" ht="12">
      <c r="D4043" s="215"/>
    </row>
    <row r="4044" ht="12">
      <c r="D4044" s="215"/>
    </row>
    <row r="4045" ht="12">
      <c r="D4045" s="215"/>
    </row>
    <row r="4046" ht="12">
      <c r="D4046" s="215"/>
    </row>
    <row r="4047" ht="12">
      <c r="D4047" s="215"/>
    </row>
    <row r="4048" ht="12">
      <c r="D4048" s="215"/>
    </row>
    <row r="4049" ht="12">
      <c r="D4049" s="215"/>
    </row>
    <row r="4050" ht="12">
      <c r="D4050" s="215"/>
    </row>
    <row r="4051" ht="12">
      <c r="D4051" s="215"/>
    </row>
    <row r="4052" ht="12">
      <c r="D4052" s="215"/>
    </row>
    <row r="4053" ht="12">
      <c r="D4053" s="215"/>
    </row>
    <row r="4054" ht="12">
      <c r="D4054" s="215"/>
    </row>
    <row r="4055" ht="12">
      <c r="D4055" s="215"/>
    </row>
    <row r="4056" ht="12">
      <c r="D4056" s="215"/>
    </row>
    <row r="4057" ht="12">
      <c r="D4057" s="215"/>
    </row>
    <row r="4058" ht="12">
      <c r="D4058" s="215"/>
    </row>
    <row r="4059" ht="12">
      <c r="D4059" s="215"/>
    </row>
    <row r="4060" ht="12">
      <c r="D4060" s="215"/>
    </row>
    <row r="4061" ht="12">
      <c r="D4061" s="215"/>
    </row>
    <row r="4062" ht="12">
      <c r="D4062" s="215"/>
    </row>
    <row r="4063" ht="12">
      <c r="D4063" s="215"/>
    </row>
    <row r="4064" ht="12">
      <c r="D4064" s="215"/>
    </row>
    <row r="4065" ht="12">
      <c r="D4065" s="215"/>
    </row>
    <row r="4066" ht="12">
      <c r="D4066" s="215"/>
    </row>
    <row r="4067" ht="12">
      <c r="D4067" s="215"/>
    </row>
    <row r="4068" ht="12">
      <c r="D4068" s="215"/>
    </row>
    <row r="4069" ht="12">
      <c r="D4069" s="215"/>
    </row>
    <row r="4070" ht="12">
      <c r="D4070" s="215"/>
    </row>
    <row r="4071" ht="12">
      <c r="D4071" s="215"/>
    </row>
    <row r="4072" ht="12">
      <c r="D4072" s="215"/>
    </row>
    <row r="4073" ht="12">
      <c r="D4073" s="215"/>
    </row>
    <row r="4074" ht="12">
      <c r="D4074" s="215"/>
    </row>
    <row r="4075" ht="12">
      <c r="D4075" s="215"/>
    </row>
    <row r="4076" ht="12">
      <c r="D4076" s="215"/>
    </row>
    <row r="4077" ht="12">
      <c r="D4077" s="215"/>
    </row>
    <row r="4078" ht="12">
      <c r="D4078" s="215"/>
    </row>
    <row r="4079" ht="12">
      <c r="D4079" s="215"/>
    </row>
    <row r="4080" ht="12">
      <c r="D4080" s="215"/>
    </row>
    <row r="4081" ht="12">
      <c r="D4081" s="215"/>
    </row>
    <row r="4082" ht="12">
      <c r="D4082" s="215"/>
    </row>
    <row r="4083" ht="12">
      <c r="D4083" s="215"/>
    </row>
    <row r="4084" ht="12">
      <c r="D4084" s="215"/>
    </row>
    <row r="4085" ht="12">
      <c r="D4085" s="215"/>
    </row>
    <row r="4086" ht="12">
      <c r="D4086" s="215"/>
    </row>
    <row r="4087" ht="12">
      <c r="D4087" s="215"/>
    </row>
    <row r="4088" ht="12">
      <c r="D4088" s="215"/>
    </row>
    <row r="4089" ht="12">
      <c r="D4089" s="215"/>
    </row>
    <row r="4090" ht="12">
      <c r="D4090" s="215"/>
    </row>
    <row r="4091" ht="12">
      <c r="D4091" s="215"/>
    </row>
    <row r="4092" ht="12">
      <c r="D4092" s="215"/>
    </row>
    <row r="4093" ht="12">
      <c r="D4093" s="215"/>
    </row>
    <row r="4094" ht="12">
      <c r="D4094" s="215"/>
    </row>
    <row r="4095" ht="12">
      <c r="D4095" s="215"/>
    </row>
    <row r="4096" ht="12">
      <c r="D4096" s="215"/>
    </row>
    <row r="4097" ht="12">
      <c r="D4097" s="215"/>
    </row>
    <row r="4098" ht="12">
      <c r="D4098" s="215"/>
    </row>
    <row r="4099" ht="12">
      <c r="D4099" s="215"/>
    </row>
    <row r="4100" ht="12">
      <c r="D4100" s="215"/>
    </row>
    <row r="4101" ht="12">
      <c r="D4101" s="215"/>
    </row>
    <row r="4102" ht="12">
      <c r="D4102" s="215"/>
    </row>
    <row r="4103" ht="12">
      <c r="D4103" s="215"/>
    </row>
    <row r="4104" ht="12">
      <c r="D4104" s="215"/>
    </row>
    <row r="4105" ht="12">
      <c r="D4105" s="215"/>
    </row>
    <row r="4106" ht="12">
      <c r="D4106" s="215"/>
    </row>
    <row r="4107" ht="12">
      <c r="D4107" s="215"/>
    </row>
    <row r="4108" ht="12">
      <c r="D4108" s="215"/>
    </row>
    <row r="4109" ht="12">
      <c r="D4109" s="215"/>
    </row>
    <row r="4110" ht="12">
      <c r="D4110" s="215"/>
    </row>
    <row r="4111" ht="12">
      <c r="D4111" s="215"/>
    </row>
    <row r="4112" ht="12">
      <c r="D4112" s="215"/>
    </row>
    <row r="4113" ht="12">
      <c r="D4113" s="215"/>
    </row>
    <row r="4114" ht="12">
      <c r="D4114" s="215"/>
    </row>
    <row r="4115" ht="12">
      <c r="D4115" s="215"/>
    </row>
    <row r="4116" ht="12">
      <c r="D4116" s="215"/>
    </row>
    <row r="4117" ht="12">
      <c r="D4117" s="215"/>
    </row>
    <row r="4118" ht="12">
      <c r="D4118" s="215"/>
    </row>
    <row r="4119" ht="12">
      <c r="D4119" s="215"/>
    </row>
    <row r="4120" ht="12">
      <c r="D4120" s="215"/>
    </row>
    <row r="4121" ht="12">
      <c r="D4121" s="215"/>
    </row>
    <row r="4122" ht="12">
      <c r="D4122" s="215"/>
    </row>
    <row r="4123" ht="12">
      <c r="D4123" s="215"/>
    </row>
    <row r="4124" ht="12">
      <c r="D4124" s="215"/>
    </row>
    <row r="4125" ht="12">
      <c r="D4125" s="215"/>
    </row>
    <row r="4126" ht="12">
      <c r="D4126" s="215"/>
    </row>
    <row r="4127" ht="12">
      <c r="D4127" s="215"/>
    </row>
    <row r="4128" ht="12">
      <c r="D4128" s="215"/>
    </row>
    <row r="4129" ht="12">
      <c r="D4129" s="215"/>
    </row>
    <row r="4130" ht="12">
      <c r="D4130" s="215"/>
    </row>
    <row r="4131" ht="12">
      <c r="D4131" s="215"/>
    </row>
    <row r="4132" ht="12">
      <c r="D4132" s="215"/>
    </row>
    <row r="4133" ht="12">
      <c r="D4133" s="215"/>
    </row>
    <row r="4134" ht="12">
      <c r="D4134" s="215"/>
    </row>
    <row r="4135" ht="12">
      <c r="D4135" s="215"/>
    </row>
    <row r="4136" ht="12">
      <c r="D4136" s="215"/>
    </row>
    <row r="4137" ht="12">
      <c r="D4137" s="215"/>
    </row>
    <row r="4138" ht="12">
      <c r="D4138" s="215"/>
    </row>
    <row r="4139" ht="12">
      <c r="D4139" s="215"/>
    </row>
    <row r="4140" ht="12">
      <c r="D4140" s="215"/>
    </row>
    <row r="4141" ht="12">
      <c r="D4141" s="215"/>
    </row>
    <row r="4142" ht="12">
      <c r="D4142" s="215"/>
    </row>
    <row r="4143" ht="12">
      <c r="D4143" s="215"/>
    </row>
    <row r="4144" ht="12">
      <c r="D4144" s="215"/>
    </row>
    <row r="4145" ht="12">
      <c r="D4145" s="215"/>
    </row>
    <row r="4146" ht="12">
      <c r="D4146" s="215"/>
    </row>
    <row r="4147" ht="12">
      <c r="D4147" s="215"/>
    </row>
    <row r="4148" ht="12">
      <c r="D4148" s="215"/>
    </row>
    <row r="4149" ht="12">
      <c r="D4149" s="215"/>
    </row>
    <row r="4150" ht="12">
      <c r="D4150" s="215"/>
    </row>
    <row r="4151" ht="12">
      <c r="D4151" s="215"/>
    </row>
    <row r="4152" ht="12">
      <c r="D4152" s="215"/>
    </row>
    <row r="4153" ht="12">
      <c r="D4153" s="215"/>
    </row>
    <row r="4154" ht="12">
      <c r="D4154" s="215"/>
    </row>
    <row r="4155" ht="12">
      <c r="D4155" s="215"/>
    </row>
    <row r="4156" ht="12">
      <c r="D4156" s="215"/>
    </row>
    <row r="4157" ht="12">
      <c r="D4157" s="215"/>
    </row>
    <row r="4158" ht="12">
      <c r="D4158" s="215"/>
    </row>
    <row r="4159" ht="12">
      <c r="D4159" s="215"/>
    </row>
    <row r="4160" ht="12">
      <c r="D4160" s="215"/>
    </row>
    <row r="4161" ht="12">
      <c r="D4161" s="215"/>
    </row>
    <row r="4162" ht="12">
      <c r="D4162" s="215"/>
    </row>
    <row r="4163" ht="12">
      <c r="D4163" s="215"/>
    </row>
    <row r="4164" ht="12">
      <c r="D4164" s="215"/>
    </row>
    <row r="4165" ht="12">
      <c r="D4165" s="215"/>
    </row>
    <row r="4166" ht="12">
      <c r="D4166" s="215"/>
    </row>
    <row r="4167" ht="12">
      <c r="D4167" s="215"/>
    </row>
    <row r="4168" ht="12">
      <c r="D4168" s="215"/>
    </row>
    <row r="4169" ht="12">
      <c r="D4169" s="215"/>
    </row>
    <row r="4170" ht="12">
      <c r="D4170" s="215"/>
    </row>
    <row r="4171" ht="12">
      <c r="D4171" s="215"/>
    </row>
    <row r="4172" ht="12">
      <c r="D4172" s="215"/>
    </row>
    <row r="4173" ht="12">
      <c r="D4173" s="215"/>
    </row>
    <row r="4174" ht="12">
      <c r="D4174" s="215"/>
    </row>
    <row r="4175" ht="12">
      <c r="D4175" s="215"/>
    </row>
    <row r="4176" ht="12">
      <c r="D4176" s="215"/>
    </row>
    <row r="4177" ht="12">
      <c r="D4177" s="215"/>
    </row>
    <row r="4178" ht="12">
      <c r="D4178" s="215"/>
    </row>
    <row r="4179" ht="12">
      <c r="D4179" s="215"/>
    </row>
    <row r="4180" ht="12">
      <c r="D4180" s="215"/>
    </row>
    <row r="4181" ht="12">
      <c r="D4181" s="215"/>
    </row>
    <row r="4182" ht="12">
      <c r="D4182" s="215"/>
    </row>
    <row r="4183" ht="12">
      <c r="D4183" s="215"/>
    </row>
    <row r="4184" ht="12">
      <c r="D4184" s="215"/>
    </row>
    <row r="4185" ht="12">
      <c r="D4185" s="215"/>
    </row>
    <row r="4186" ht="12">
      <c r="D4186" s="215"/>
    </row>
    <row r="4187" ht="12">
      <c r="D4187" s="215"/>
    </row>
    <row r="4188" ht="12">
      <c r="D4188" s="215"/>
    </row>
    <row r="4189" ht="12">
      <c r="D4189" s="215"/>
    </row>
    <row r="4190" ht="12">
      <c r="D4190" s="215"/>
    </row>
    <row r="4191" ht="12">
      <c r="D4191" s="215"/>
    </row>
    <row r="4192" ht="12">
      <c r="D4192" s="215"/>
    </row>
    <row r="4193" ht="12">
      <c r="D4193" s="215"/>
    </row>
    <row r="4194" ht="12">
      <c r="D4194" s="215"/>
    </row>
    <row r="4195" ht="12">
      <c r="D4195" s="215"/>
    </row>
    <row r="4196" ht="12">
      <c r="D4196" s="215"/>
    </row>
    <row r="4197" ht="12">
      <c r="D4197" s="215"/>
    </row>
    <row r="4198" ht="12">
      <c r="D4198" s="215"/>
    </row>
    <row r="4199" ht="12">
      <c r="D4199" s="215"/>
    </row>
    <row r="4200" ht="12">
      <c r="D4200" s="215"/>
    </row>
    <row r="4201" ht="12">
      <c r="D4201" s="215"/>
    </row>
    <row r="4202" ht="12">
      <c r="D4202" s="215"/>
    </row>
    <row r="4203" ht="12">
      <c r="D4203" s="215"/>
    </row>
    <row r="4204" ht="12">
      <c r="D4204" s="215"/>
    </row>
    <row r="4205" ht="12">
      <c r="D4205" s="215"/>
    </row>
    <row r="4206" ht="12">
      <c r="D4206" s="215"/>
    </row>
    <row r="4207" ht="12">
      <c r="D4207" s="215"/>
    </row>
    <row r="4208" ht="12">
      <c r="D4208" s="215"/>
    </row>
    <row r="4209" ht="12">
      <c r="D4209" s="215"/>
    </row>
    <row r="4210" ht="12">
      <c r="D4210" s="215"/>
    </row>
    <row r="4211" ht="12">
      <c r="D4211" s="215"/>
    </row>
    <row r="4212" ht="12">
      <c r="D4212" s="215"/>
    </row>
    <row r="4213" ht="12">
      <c r="D4213" s="215"/>
    </row>
    <row r="4214" ht="12">
      <c r="D4214" s="215"/>
    </row>
    <row r="4215" ht="12">
      <c r="D4215" s="215"/>
    </row>
    <row r="4216" ht="12">
      <c r="D4216" s="215"/>
    </row>
    <row r="4217" ht="12">
      <c r="D4217" s="215"/>
    </row>
    <row r="4218" ht="12">
      <c r="D4218" s="215"/>
    </row>
    <row r="4219" ht="12">
      <c r="D4219" s="215"/>
    </row>
    <row r="4220" ht="12">
      <c r="D4220" s="215"/>
    </row>
    <row r="4221" ht="12">
      <c r="D4221" s="215"/>
    </row>
    <row r="4222" ht="12">
      <c r="D4222" s="215"/>
    </row>
    <row r="4223" ht="12">
      <c r="D4223" s="215"/>
    </row>
    <row r="4224" ht="12">
      <c r="D4224" s="215"/>
    </row>
    <row r="4225" ht="12">
      <c r="D4225" s="215"/>
    </row>
    <row r="4226" ht="12">
      <c r="D4226" s="215"/>
    </row>
    <row r="4227" ht="12">
      <c r="D4227" s="215"/>
    </row>
    <row r="4228" ht="12">
      <c r="D4228" s="215"/>
    </row>
    <row r="4229" ht="12">
      <c r="D4229" s="215"/>
    </row>
    <row r="4230" ht="12">
      <c r="D4230" s="215"/>
    </row>
    <row r="4231" ht="12">
      <c r="D4231" s="215"/>
    </row>
    <row r="4232" ht="12">
      <c r="D4232" s="215"/>
    </row>
    <row r="4233" ht="12">
      <c r="D4233" s="215"/>
    </row>
    <row r="4234" ht="12">
      <c r="D4234" s="215"/>
    </row>
    <row r="4235" ht="12">
      <c r="D4235" s="215"/>
    </row>
    <row r="4236" ht="12">
      <c r="D4236" s="215"/>
    </row>
    <row r="4237" ht="12">
      <c r="D4237" s="215"/>
    </row>
    <row r="4238" ht="12">
      <c r="D4238" s="215"/>
    </row>
    <row r="4239" ht="12">
      <c r="D4239" s="215"/>
    </row>
    <row r="4240" ht="12">
      <c r="D4240" s="215"/>
    </row>
    <row r="4241" ht="12">
      <c r="D4241" s="215"/>
    </row>
    <row r="4242" ht="12">
      <c r="D4242" s="215"/>
    </row>
    <row r="4243" ht="12">
      <c r="D4243" s="215"/>
    </row>
    <row r="4244" ht="12">
      <c r="D4244" s="215"/>
    </row>
    <row r="4245" ht="12">
      <c r="D4245" s="215"/>
    </row>
    <row r="4246" ht="12">
      <c r="D4246" s="215"/>
    </row>
    <row r="4247" ht="12">
      <c r="D4247" s="215"/>
    </row>
    <row r="4248" ht="12">
      <c r="D4248" s="215"/>
    </row>
    <row r="4249" ht="12">
      <c r="D4249" s="215"/>
    </row>
    <row r="4250" ht="12">
      <c r="D4250" s="215"/>
    </row>
    <row r="4251" ht="12">
      <c r="D4251" s="215"/>
    </row>
    <row r="4252" ht="12">
      <c r="D4252" s="215"/>
    </row>
    <row r="4253" ht="12">
      <c r="D4253" s="215"/>
    </row>
    <row r="4254" ht="12">
      <c r="D4254" s="215"/>
    </row>
    <row r="4255" ht="12">
      <c r="D4255" s="215"/>
    </row>
    <row r="4256" ht="12">
      <c r="D4256" s="215"/>
    </row>
    <row r="4257" ht="12">
      <c r="D4257" s="215"/>
    </row>
    <row r="4258" ht="12">
      <c r="D4258" s="215"/>
    </row>
    <row r="4259" ht="12">
      <c r="D4259" s="215"/>
    </row>
    <row r="4260" ht="12">
      <c r="D4260" s="215"/>
    </row>
    <row r="4261" ht="12">
      <c r="D4261" s="215"/>
    </row>
    <row r="4262" ht="12">
      <c r="D4262" s="215"/>
    </row>
    <row r="4263" ht="12">
      <c r="D4263" s="215"/>
    </row>
    <row r="4264" ht="12">
      <c r="D4264" s="215"/>
    </row>
    <row r="4265" ht="12">
      <c r="D4265" s="215"/>
    </row>
    <row r="4266" ht="12">
      <c r="D4266" s="215"/>
    </row>
    <row r="4267" ht="12">
      <c r="D4267" s="215"/>
    </row>
    <row r="4268" ht="12">
      <c r="D4268" s="215"/>
    </row>
    <row r="4269" ht="12">
      <c r="D4269" s="215"/>
    </row>
    <row r="4270" ht="12">
      <c r="D4270" s="215"/>
    </row>
    <row r="4271" ht="12">
      <c r="D4271" s="215"/>
    </row>
    <row r="4272" ht="12">
      <c r="D4272" s="215"/>
    </row>
    <row r="4273" ht="12">
      <c r="D4273" s="215"/>
    </row>
    <row r="4274" ht="12">
      <c r="D4274" s="215"/>
    </row>
    <row r="4275" ht="12">
      <c r="D4275" s="215"/>
    </row>
    <row r="4276" ht="12">
      <c r="D4276" s="215"/>
    </row>
    <row r="4277" ht="12">
      <c r="D4277" s="215"/>
    </row>
    <row r="4278" ht="12">
      <c r="D4278" s="215"/>
    </row>
    <row r="4279" ht="12">
      <c r="D4279" s="215"/>
    </row>
    <row r="4280" ht="12">
      <c r="D4280" s="215"/>
    </row>
    <row r="4281" ht="12">
      <c r="D4281" s="215"/>
    </row>
    <row r="4282" ht="12">
      <c r="D4282" s="215"/>
    </row>
    <row r="4283" ht="12">
      <c r="D4283" s="215"/>
    </row>
    <row r="4284" ht="12">
      <c r="D4284" s="215"/>
    </row>
    <row r="4285" ht="12">
      <c r="D4285" s="215"/>
    </row>
    <row r="4286" ht="12">
      <c r="D4286" s="215"/>
    </row>
    <row r="4287" ht="12">
      <c r="D4287" s="215"/>
    </row>
    <row r="4288" ht="12">
      <c r="D4288" s="215"/>
    </row>
    <row r="4289" ht="12">
      <c r="D4289" s="215"/>
    </row>
    <row r="4290" ht="12">
      <c r="D4290" s="215"/>
    </row>
    <row r="4291" ht="12">
      <c r="D4291" s="215"/>
    </row>
    <row r="4292" ht="12">
      <c r="D4292" s="215"/>
    </row>
    <row r="4293" ht="12">
      <c r="D4293" s="215"/>
    </row>
    <row r="4294" ht="12">
      <c r="D4294" s="215"/>
    </row>
    <row r="4295" ht="12">
      <c r="D4295" s="215"/>
    </row>
    <row r="4296" ht="12">
      <c r="D4296" s="215"/>
    </row>
    <row r="4297" ht="12">
      <c r="D4297" s="215"/>
    </row>
    <row r="4298" ht="12">
      <c r="D4298" s="215"/>
    </row>
    <row r="4299" ht="12">
      <c r="D4299" s="215"/>
    </row>
    <row r="4300" ht="12">
      <c r="D4300" s="215"/>
    </row>
    <row r="4301" ht="12">
      <c r="D4301" s="215"/>
    </row>
    <row r="4302" ht="12">
      <c r="D4302" s="215"/>
    </row>
    <row r="4303" ht="12">
      <c r="D4303" s="215"/>
    </row>
    <row r="4304" ht="12">
      <c r="D4304" s="215"/>
    </row>
    <row r="4305" ht="12">
      <c r="D4305" s="215"/>
    </row>
    <row r="4306" ht="12">
      <c r="D4306" s="215"/>
    </row>
    <row r="4307" ht="12">
      <c r="D4307" s="215"/>
    </row>
    <row r="4308" ht="12">
      <c r="D4308" s="215"/>
    </row>
    <row r="4309" ht="12">
      <c r="D4309" s="215"/>
    </row>
    <row r="4310" ht="12">
      <c r="D4310" s="215"/>
    </row>
    <row r="4311" ht="12">
      <c r="D4311" s="215"/>
    </row>
    <row r="4312" ht="12">
      <c r="D4312" s="215"/>
    </row>
    <row r="4313" ht="12">
      <c r="D4313" s="215"/>
    </row>
    <row r="4314" ht="12">
      <c r="D4314" s="215"/>
    </row>
    <row r="4315" ht="12">
      <c r="D4315" s="215"/>
    </row>
    <row r="4316" ht="12">
      <c r="D4316" s="215"/>
    </row>
    <row r="4317" ht="12">
      <c r="D4317" s="215"/>
    </row>
    <row r="4318" ht="12">
      <c r="D4318" s="215"/>
    </row>
    <row r="4319" ht="12">
      <c r="D4319" s="215"/>
    </row>
    <row r="4320" ht="12">
      <c r="D4320" s="215"/>
    </row>
    <row r="4321" ht="12">
      <c r="D4321" s="215"/>
    </row>
    <row r="4322" ht="12">
      <c r="D4322" s="215"/>
    </row>
    <row r="4323" ht="12">
      <c r="D4323" s="215"/>
    </row>
    <row r="4324" ht="12">
      <c r="D4324" s="215"/>
    </row>
    <row r="4325" ht="12">
      <c r="D4325" s="215"/>
    </row>
    <row r="4326" ht="12">
      <c r="D4326" s="215"/>
    </row>
    <row r="4327" ht="12">
      <c r="D4327" s="215"/>
    </row>
    <row r="4328" ht="12">
      <c r="D4328" s="215"/>
    </row>
    <row r="4329" ht="12">
      <c r="D4329" s="215"/>
    </row>
    <row r="4330" ht="12">
      <c r="D4330" s="215"/>
    </row>
    <row r="4331" ht="12">
      <c r="D4331" s="215"/>
    </row>
    <row r="4332" ht="12">
      <c r="D4332" s="215"/>
    </row>
    <row r="4333" ht="12">
      <c r="D4333" s="215"/>
    </row>
    <row r="4334" ht="12">
      <c r="D4334" s="215"/>
    </row>
    <row r="4335" ht="12">
      <c r="D4335" s="215"/>
    </row>
    <row r="4336" ht="12">
      <c r="D4336" s="215"/>
    </row>
    <row r="4337" ht="12">
      <c r="D4337" s="215"/>
    </row>
    <row r="4338" ht="12">
      <c r="D4338" s="215"/>
    </row>
    <row r="4339" ht="12">
      <c r="D4339" s="215"/>
    </row>
    <row r="4340" ht="12">
      <c r="D4340" s="215"/>
    </row>
    <row r="4341" ht="12">
      <c r="D4341" s="215"/>
    </row>
    <row r="4342" ht="12">
      <c r="D4342" s="215"/>
    </row>
    <row r="4343" ht="12">
      <c r="D4343" s="215"/>
    </row>
    <row r="4344" ht="12">
      <c r="D4344" s="215"/>
    </row>
    <row r="4345" ht="12">
      <c r="D4345" s="215"/>
    </row>
    <row r="4346" ht="12">
      <c r="D4346" s="215"/>
    </row>
    <row r="4347" ht="12">
      <c r="D4347" s="215"/>
    </row>
    <row r="4348" ht="12">
      <c r="D4348" s="215"/>
    </row>
    <row r="4349" ht="12">
      <c r="D4349" s="215"/>
    </row>
    <row r="4350" ht="12">
      <c r="D4350" s="215"/>
    </row>
    <row r="4351" ht="12">
      <c r="D4351" s="215"/>
    </row>
    <row r="4352" ht="12">
      <c r="D4352" s="215"/>
    </row>
    <row r="4353" ht="12">
      <c r="D4353" s="215"/>
    </row>
    <row r="4354" ht="12">
      <c r="D4354" s="215"/>
    </row>
    <row r="4355" ht="12">
      <c r="D4355" s="215"/>
    </row>
    <row r="4356" ht="12">
      <c r="D4356" s="215"/>
    </row>
    <row r="4357" ht="12">
      <c r="D4357" s="215"/>
    </row>
    <row r="4358" ht="12">
      <c r="D4358" s="215"/>
    </row>
    <row r="4359" ht="12">
      <c r="D4359" s="215"/>
    </row>
    <row r="4360" ht="12">
      <c r="D4360" s="215"/>
    </row>
    <row r="4361" ht="12">
      <c r="D4361" s="215"/>
    </row>
    <row r="4362" ht="12">
      <c r="D4362" s="215"/>
    </row>
    <row r="4363" ht="12">
      <c r="D4363" s="215"/>
    </row>
    <row r="4364" ht="12">
      <c r="D4364" s="215"/>
    </row>
    <row r="4365" ht="12">
      <c r="D4365" s="215"/>
    </row>
    <row r="4366" ht="12">
      <c r="D4366" s="215"/>
    </row>
    <row r="4367" ht="12">
      <c r="D4367" s="215"/>
    </row>
    <row r="4368" ht="12">
      <c r="D4368" s="215"/>
    </row>
    <row r="4369" ht="12">
      <c r="D4369" s="215"/>
    </row>
    <row r="4370" ht="12">
      <c r="D4370" s="215"/>
    </row>
    <row r="4371" ht="12">
      <c r="D4371" s="215"/>
    </row>
    <row r="4372" ht="12">
      <c r="D4372" s="215"/>
    </row>
    <row r="4373" ht="12">
      <c r="D4373" s="215"/>
    </row>
    <row r="4374" ht="12">
      <c r="D4374" s="215"/>
    </row>
    <row r="4375" ht="12">
      <c r="D4375" s="215"/>
    </row>
    <row r="4376" ht="12">
      <c r="D4376" s="215"/>
    </row>
    <row r="4377" ht="12">
      <c r="D4377" s="215"/>
    </row>
    <row r="4378" ht="12">
      <c r="D4378" s="215"/>
    </row>
    <row r="4379" ht="12">
      <c r="D4379" s="215"/>
    </row>
    <row r="4380" ht="12">
      <c r="D4380" s="215"/>
    </row>
    <row r="4381" ht="12">
      <c r="D4381" s="215"/>
    </row>
    <row r="4382" ht="12">
      <c r="D4382" s="215"/>
    </row>
    <row r="4383" ht="12">
      <c r="D4383" s="215"/>
    </row>
    <row r="4384" ht="12">
      <c r="D4384" s="215"/>
    </row>
    <row r="4385" ht="12">
      <c r="D4385" s="215"/>
    </row>
    <row r="4386" ht="12">
      <c r="D4386" s="215"/>
    </row>
    <row r="4387" ht="12">
      <c r="D4387" s="215"/>
    </row>
    <row r="4388" ht="12">
      <c r="D4388" s="215"/>
    </row>
    <row r="4389" ht="12">
      <c r="D4389" s="215"/>
    </row>
    <row r="4390" ht="12">
      <c r="D4390" s="215"/>
    </row>
    <row r="4391" ht="12">
      <c r="D4391" s="215"/>
    </row>
    <row r="4392" ht="12">
      <c r="D4392" s="215"/>
    </row>
    <row r="4393" ht="12">
      <c r="D4393" s="215"/>
    </row>
    <row r="4394" ht="12">
      <c r="D4394" s="215"/>
    </row>
    <row r="4395" ht="12">
      <c r="D4395" s="215"/>
    </row>
    <row r="4396" ht="12">
      <c r="D4396" s="215"/>
    </row>
    <row r="4397" ht="12">
      <c r="D4397" s="215"/>
    </row>
    <row r="4398" ht="12">
      <c r="D4398" s="215"/>
    </row>
    <row r="4399" ht="12">
      <c r="D4399" s="215"/>
    </row>
    <row r="4400" ht="12">
      <c r="D4400" s="215"/>
    </row>
    <row r="4401" ht="12">
      <c r="D4401" s="215"/>
    </row>
    <row r="4402" ht="12">
      <c r="D4402" s="215"/>
    </row>
    <row r="4403" ht="12">
      <c r="D4403" s="215"/>
    </row>
    <row r="4404" ht="12">
      <c r="D4404" s="215"/>
    </row>
    <row r="4405" ht="12">
      <c r="D4405" s="215"/>
    </row>
    <row r="4406" ht="12">
      <c r="D4406" s="215"/>
    </row>
    <row r="4407" ht="12">
      <c r="D4407" s="215"/>
    </row>
    <row r="4408" ht="12">
      <c r="D4408" s="215"/>
    </row>
    <row r="4409" ht="12">
      <c r="D4409" s="215"/>
    </row>
    <row r="4410" ht="12">
      <c r="D4410" s="215"/>
    </row>
    <row r="4411" ht="12">
      <c r="D4411" s="215"/>
    </row>
    <row r="4412" ht="12">
      <c r="D4412" s="215"/>
    </row>
    <row r="4413" ht="12">
      <c r="D4413" s="215"/>
    </row>
    <row r="4414" ht="12">
      <c r="D4414" s="215"/>
    </row>
    <row r="4415" ht="12">
      <c r="D4415" s="215"/>
    </row>
    <row r="4416" ht="12">
      <c r="D4416" s="215"/>
    </row>
    <row r="4417" ht="12">
      <c r="D4417" s="215"/>
    </row>
    <row r="4418" ht="12">
      <c r="D4418" s="215"/>
    </row>
    <row r="4419" ht="12">
      <c r="D4419" s="215"/>
    </row>
    <row r="4420" ht="12">
      <c r="D4420" s="215"/>
    </row>
    <row r="4421" ht="12">
      <c r="D4421" s="215"/>
    </row>
    <row r="4422" ht="12">
      <c r="D4422" s="215"/>
    </row>
    <row r="4423" ht="12">
      <c r="D4423" s="215"/>
    </row>
    <row r="4424" ht="12">
      <c r="D4424" s="215"/>
    </row>
    <row r="4425" ht="12">
      <c r="D4425" s="215"/>
    </row>
    <row r="4426" ht="12">
      <c r="D4426" s="215"/>
    </row>
    <row r="4427" ht="12">
      <c r="D4427" s="215"/>
    </row>
    <row r="4428" ht="12">
      <c r="D4428" s="215"/>
    </row>
    <row r="4429" ht="12">
      <c r="D4429" s="215"/>
    </row>
    <row r="4430" ht="12">
      <c r="D4430" s="215"/>
    </row>
    <row r="4431" ht="12">
      <c r="D4431" s="215"/>
    </row>
    <row r="4432" ht="12">
      <c r="D4432" s="215"/>
    </row>
    <row r="4433" ht="12">
      <c r="D4433" s="215"/>
    </row>
    <row r="4434" ht="12">
      <c r="D4434" s="215"/>
    </row>
    <row r="4435" ht="12">
      <c r="D4435" s="215"/>
    </row>
    <row r="4436" ht="12">
      <c r="D4436" s="215"/>
    </row>
    <row r="4437" ht="12">
      <c r="D4437" s="215"/>
    </row>
    <row r="4438" ht="12">
      <c r="D4438" s="215"/>
    </row>
    <row r="4439" ht="12">
      <c r="D4439" s="215"/>
    </row>
    <row r="4440" ht="12">
      <c r="D4440" s="215"/>
    </row>
    <row r="4441" ht="12">
      <c r="D4441" s="215"/>
    </row>
    <row r="4442" ht="12">
      <c r="D4442" s="215"/>
    </row>
    <row r="4443" ht="12">
      <c r="D4443" s="215"/>
    </row>
    <row r="4444" ht="12">
      <c r="D4444" s="215"/>
    </row>
    <row r="4445" ht="12">
      <c r="D4445" s="215"/>
    </row>
    <row r="4446" ht="12">
      <c r="D4446" s="215"/>
    </row>
    <row r="4447" ht="12">
      <c r="D4447" s="215"/>
    </row>
    <row r="4448" ht="12">
      <c r="D4448" s="215"/>
    </row>
    <row r="4449" ht="12">
      <c r="D4449" s="215"/>
    </row>
    <row r="4450" ht="12">
      <c r="D4450" s="215"/>
    </row>
    <row r="4451" ht="12">
      <c r="D4451" s="215"/>
    </row>
    <row r="4452" ht="12">
      <c r="D4452" s="215"/>
    </row>
    <row r="4453" ht="12">
      <c r="D4453" s="215"/>
    </row>
    <row r="4454" ht="12">
      <c r="D4454" s="215"/>
    </row>
    <row r="4455" ht="12">
      <c r="D4455" s="215"/>
    </row>
    <row r="4456" ht="12">
      <c r="D4456" s="215"/>
    </row>
    <row r="4457" ht="12">
      <c r="D4457" s="215"/>
    </row>
    <row r="4458" ht="12">
      <c r="D4458" s="215"/>
    </row>
    <row r="4459" ht="12">
      <c r="D4459" s="215"/>
    </row>
    <row r="4460" ht="12">
      <c r="D4460" s="215"/>
    </row>
    <row r="4461" ht="12">
      <c r="D4461" s="215"/>
    </row>
    <row r="4462" ht="12">
      <c r="D4462" s="215"/>
    </row>
    <row r="4463" ht="12">
      <c r="D4463" s="215"/>
    </row>
    <row r="4464" ht="12">
      <c r="D4464" s="215"/>
    </row>
    <row r="4465" ht="12">
      <c r="D4465" s="215"/>
    </row>
    <row r="4466" ht="12">
      <c r="D4466" s="215"/>
    </row>
    <row r="4467" ht="12">
      <c r="D4467" s="215"/>
    </row>
    <row r="4468" ht="12">
      <c r="D4468" s="215"/>
    </row>
    <row r="4469" ht="12">
      <c r="D4469" s="215"/>
    </row>
    <row r="4470" ht="12">
      <c r="D4470" s="215"/>
    </row>
    <row r="4471" ht="12">
      <c r="D4471" s="215"/>
    </row>
    <row r="4472" ht="12">
      <c r="D4472" s="215"/>
    </row>
    <row r="4473" ht="12">
      <c r="D4473" s="215"/>
    </row>
    <row r="4474" ht="12">
      <c r="D4474" s="215"/>
    </row>
    <row r="4475" ht="12">
      <c r="D4475" s="215"/>
    </row>
    <row r="4476" ht="12">
      <c r="D4476" s="215"/>
    </row>
    <row r="4477" ht="12">
      <c r="D4477" s="215"/>
    </row>
    <row r="4478" ht="12">
      <c r="D4478" s="215"/>
    </row>
    <row r="4479" ht="12">
      <c r="D4479" s="215"/>
    </row>
    <row r="4480" ht="12">
      <c r="D4480" s="215"/>
    </row>
    <row r="4481" ht="12">
      <c r="D4481" s="215"/>
    </row>
    <row r="4482" ht="12">
      <c r="D4482" s="215"/>
    </row>
    <row r="4483" ht="12">
      <c r="D4483" s="215"/>
    </row>
    <row r="4484" ht="12">
      <c r="D4484" s="215"/>
    </row>
    <row r="4485" ht="12">
      <c r="D4485" s="215"/>
    </row>
    <row r="4486" ht="12">
      <c r="D4486" s="215"/>
    </row>
    <row r="4487" ht="12">
      <c r="D4487" s="215"/>
    </row>
    <row r="4488" ht="12">
      <c r="D4488" s="215"/>
    </row>
    <row r="4489" ht="12">
      <c r="D4489" s="215"/>
    </row>
    <row r="4490" ht="12">
      <c r="D4490" s="215"/>
    </row>
    <row r="4491" ht="12">
      <c r="D4491" s="215"/>
    </row>
    <row r="4492" ht="12">
      <c r="D4492" s="215"/>
    </row>
    <row r="4493" ht="12">
      <c r="D4493" s="215"/>
    </row>
    <row r="4494" ht="12">
      <c r="D4494" s="215"/>
    </row>
    <row r="4495" ht="12">
      <c r="D4495" s="215"/>
    </row>
    <row r="4496" ht="12">
      <c r="D4496" s="215"/>
    </row>
    <row r="4497" ht="12">
      <c r="D4497" s="215"/>
    </row>
    <row r="4498" ht="12">
      <c r="D4498" s="215"/>
    </row>
    <row r="4499" ht="12">
      <c r="D4499" s="215"/>
    </row>
    <row r="4500" ht="12">
      <c r="D4500" s="215"/>
    </row>
    <row r="4501" ht="12">
      <c r="D4501" s="215"/>
    </row>
    <row r="4502" ht="12">
      <c r="D4502" s="215"/>
    </row>
    <row r="4503" ht="12">
      <c r="D4503" s="215"/>
    </row>
    <row r="4504" ht="12">
      <c r="D4504" s="215"/>
    </row>
    <row r="4505" ht="12">
      <c r="D4505" s="215"/>
    </row>
    <row r="4506" ht="12">
      <c r="D4506" s="215"/>
    </row>
    <row r="4507" ht="12">
      <c r="D4507" s="215"/>
    </row>
    <row r="4508" ht="12">
      <c r="D4508" s="215"/>
    </row>
    <row r="4509" ht="12">
      <c r="D4509" s="215"/>
    </row>
    <row r="4510" ht="12">
      <c r="D4510" s="215"/>
    </row>
    <row r="4511" ht="12">
      <c r="D4511" s="215"/>
    </row>
    <row r="4512" ht="12">
      <c r="D4512" s="215"/>
    </row>
    <row r="4513" ht="12">
      <c r="D4513" s="215"/>
    </row>
    <row r="4514" ht="12">
      <c r="D4514" s="215"/>
    </row>
    <row r="4515" ht="12">
      <c r="D4515" s="215"/>
    </row>
    <row r="4516" ht="12">
      <c r="D4516" s="215"/>
    </row>
    <row r="4517" ht="12">
      <c r="D4517" s="215"/>
    </row>
    <row r="4518" ht="12">
      <c r="D4518" s="215"/>
    </row>
    <row r="4519" ht="12">
      <c r="D4519" s="215"/>
    </row>
    <row r="4520" ht="12">
      <c r="D4520" s="215"/>
    </row>
    <row r="4521" ht="12">
      <c r="D4521" s="215"/>
    </row>
    <row r="4522" ht="12">
      <c r="D4522" s="215"/>
    </row>
    <row r="4523" ht="12">
      <c r="D4523" s="215"/>
    </row>
    <row r="4524" ht="12">
      <c r="D4524" s="215"/>
    </row>
    <row r="4525" ht="12">
      <c r="D4525" s="215"/>
    </row>
    <row r="4526" ht="12">
      <c r="D4526" s="215"/>
    </row>
    <row r="4527" ht="12">
      <c r="D4527" s="215"/>
    </row>
    <row r="4528" ht="12">
      <c r="D4528" s="215"/>
    </row>
    <row r="4529" ht="12">
      <c r="D4529" s="215"/>
    </row>
    <row r="4530" ht="12">
      <c r="D4530" s="215"/>
    </row>
    <row r="4531" ht="12">
      <c r="D4531" s="215"/>
    </row>
    <row r="4532" ht="12">
      <c r="D4532" s="215"/>
    </row>
    <row r="4533" ht="12">
      <c r="D4533" s="215"/>
    </row>
    <row r="4534" ht="12">
      <c r="D4534" s="215"/>
    </row>
    <row r="4535" ht="12">
      <c r="D4535" s="215"/>
    </row>
    <row r="4536" ht="12">
      <c r="D4536" s="215"/>
    </row>
    <row r="4537" ht="12">
      <c r="D4537" s="215"/>
    </row>
    <row r="4538" ht="12">
      <c r="D4538" s="215"/>
    </row>
    <row r="4539" ht="12">
      <c r="D4539" s="215"/>
    </row>
    <row r="4540" ht="12">
      <c r="D4540" s="215"/>
    </row>
    <row r="4541" ht="12">
      <c r="D4541" s="215"/>
    </row>
    <row r="4542" ht="12">
      <c r="D4542" s="215"/>
    </row>
    <row r="4543" ht="12">
      <c r="D4543" s="215"/>
    </row>
    <row r="4544" ht="12">
      <c r="D4544" s="215"/>
    </row>
    <row r="4545" ht="12">
      <c r="D4545" s="215"/>
    </row>
    <row r="4546" ht="12">
      <c r="D4546" s="215"/>
    </row>
    <row r="4547" ht="12">
      <c r="D4547" s="215"/>
    </row>
    <row r="4548" ht="12">
      <c r="D4548" s="215"/>
    </row>
    <row r="4549" ht="12">
      <c r="D4549" s="215"/>
    </row>
    <row r="4550" ht="12">
      <c r="D4550" s="215"/>
    </row>
    <row r="4551" ht="12">
      <c r="D4551" s="215"/>
    </row>
    <row r="4552" ht="12">
      <c r="D4552" s="215"/>
    </row>
    <row r="4553" ht="12">
      <c r="D4553" s="215"/>
    </row>
    <row r="4554" ht="12">
      <c r="D4554" s="215"/>
    </row>
    <row r="4555" ht="12">
      <c r="D4555" s="215"/>
    </row>
    <row r="4556" ht="12">
      <c r="D4556" s="215"/>
    </row>
    <row r="4557" ht="12">
      <c r="D4557" s="215"/>
    </row>
    <row r="4558" ht="12">
      <c r="D4558" s="215"/>
    </row>
    <row r="4559" ht="12">
      <c r="D4559" s="215"/>
    </row>
    <row r="4560" ht="12">
      <c r="D4560" s="215"/>
    </row>
    <row r="4561" ht="12">
      <c r="D4561" s="215"/>
    </row>
    <row r="4562" ht="12">
      <c r="D4562" s="215"/>
    </row>
    <row r="4563" ht="12">
      <c r="D4563" s="215"/>
    </row>
    <row r="4564" ht="12">
      <c r="D4564" s="215"/>
    </row>
    <row r="4565" ht="12">
      <c r="D4565" s="215"/>
    </row>
    <row r="4566" ht="12">
      <c r="D4566" s="215"/>
    </row>
    <row r="4567" ht="12">
      <c r="D4567" s="215"/>
    </row>
    <row r="4568" ht="12">
      <c r="D4568" s="215"/>
    </row>
    <row r="4569" ht="12">
      <c r="D4569" s="215"/>
    </row>
    <row r="4570" ht="12">
      <c r="D4570" s="215"/>
    </row>
    <row r="4571" ht="12">
      <c r="D4571" s="215"/>
    </row>
    <row r="4572" ht="12">
      <c r="D4572" s="215"/>
    </row>
    <row r="4573" ht="12">
      <c r="D4573" s="215"/>
    </row>
    <row r="4574" ht="12">
      <c r="D4574" s="215"/>
    </row>
    <row r="4575" ht="12">
      <c r="D4575" s="215"/>
    </row>
    <row r="4576" ht="12">
      <c r="D4576" s="215"/>
    </row>
    <row r="4577" ht="12">
      <c r="D4577" s="215"/>
    </row>
    <row r="4578" ht="12">
      <c r="D4578" s="215"/>
    </row>
    <row r="4579" ht="12">
      <c r="D4579" s="215"/>
    </row>
    <row r="4580" ht="12">
      <c r="D4580" s="215"/>
    </row>
    <row r="4581" ht="12">
      <c r="D4581" s="215"/>
    </row>
    <row r="4582" ht="12">
      <c r="D4582" s="215"/>
    </row>
    <row r="4583" ht="12">
      <c r="D4583" s="215"/>
    </row>
    <row r="4584" ht="12">
      <c r="D4584" s="215"/>
    </row>
    <row r="4585" ht="12">
      <c r="D4585" s="215"/>
    </row>
    <row r="4586" ht="12">
      <c r="D4586" s="215"/>
    </row>
    <row r="4587" ht="12">
      <c r="D4587" s="215"/>
    </row>
    <row r="4588" ht="12">
      <c r="D4588" s="215"/>
    </row>
    <row r="4589" ht="12">
      <c r="D4589" s="215"/>
    </row>
    <row r="4590" ht="12">
      <c r="D4590" s="215"/>
    </row>
    <row r="4591" ht="12">
      <c r="D4591" s="215"/>
    </row>
    <row r="4592" ht="12">
      <c r="D4592" s="215"/>
    </row>
    <row r="4593" ht="12">
      <c r="D4593" s="215"/>
    </row>
    <row r="4594" ht="12">
      <c r="D4594" s="215"/>
    </row>
    <row r="4595" ht="12">
      <c r="D4595" s="215"/>
    </row>
    <row r="4596" ht="12">
      <c r="D4596" s="215"/>
    </row>
    <row r="4597" ht="12">
      <c r="D4597" s="215"/>
    </row>
    <row r="4598" ht="12">
      <c r="D4598" s="215"/>
    </row>
    <row r="4599" ht="12">
      <c r="D4599" s="215"/>
    </row>
    <row r="4600" ht="12">
      <c r="D4600" s="215"/>
    </row>
    <row r="4601" ht="12">
      <c r="D4601" s="215"/>
    </row>
    <row r="4602" ht="12">
      <c r="D4602" s="215"/>
    </row>
    <row r="4603" ht="12">
      <c r="D4603" s="215"/>
    </row>
    <row r="4604" ht="12">
      <c r="D4604" s="215"/>
    </row>
    <row r="4605" ht="12">
      <c r="D4605" s="215"/>
    </row>
    <row r="4606" ht="12">
      <c r="D4606" s="215"/>
    </row>
    <row r="4607" ht="12">
      <c r="D4607" s="215"/>
    </row>
    <row r="4608" ht="12">
      <c r="D4608" s="215"/>
    </row>
    <row r="4609" ht="12">
      <c r="D4609" s="215"/>
    </row>
    <row r="4610" ht="12">
      <c r="D4610" s="215"/>
    </row>
    <row r="4611" ht="12">
      <c r="D4611" s="215"/>
    </row>
    <row r="4612" ht="12">
      <c r="D4612" s="215"/>
    </row>
    <row r="4613" ht="12">
      <c r="D4613" s="215"/>
    </row>
    <row r="4614" ht="12">
      <c r="D4614" s="215"/>
    </row>
    <row r="4615" ht="12">
      <c r="D4615" s="215"/>
    </row>
    <row r="4616" ht="12">
      <c r="D4616" s="215"/>
    </row>
    <row r="4617" ht="12">
      <c r="D4617" s="215"/>
    </row>
    <row r="4618" ht="12">
      <c r="D4618" s="215"/>
    </row>
    <row r="4619" ht="12">
      <c r="D4619" s="215"/>
    </row>
    <row r="4620" ht="12">
      <c r="D4620" s="215"/>
    </row>
    <row r="4621" ht="12">
      <c r="D4621" s="215"/>
    </row>
    <row r="4622" ht="12">
      <c r="D4622" s="215"/>
    </row>
    <row r="4623" ht="12">
      <c r="D4623" s="215"/>
    </row>
    <row r="4624" ht="12">
      <c r="D4624" s="215"/>
    </row>
    <row r="4625" ht="12">
      <c r="D4625" s="215"/>
    </row>
    <row r="4626" ht="12">
      <c r="D4626" s="215"/>
    </row>
    <row r="4627" ht="12">
      <c r="D4627" s="215"/>
    </row>
    <row r="4628" ht="12">
      <c r="D4628" s="215"/>
    </row>
    <row r="4629" ht="12">
      <c r="D4629" s="215"/>
    </row>
    <row r="4630" ht="12">
      <c r="D4630" s="215"/>
    </row>
    <row r="4631" ht="12">
      <c r="D4631" s="215"/>
    </row>
    <row r="4632" ht="12">
      <c r="D4632" s="215"/>
    </row>
    <row r="4633" ht="12">
      <c r="D4633" s="215"/>
    </row>
    <row r="4634" ht="12">
      <c r="D4634" s="215"/>
    </row>
    <row r="4635" ht="12">
      <c r="D4635" s="215"/>
    </row>
    <row r="4636" ht="12">
      <c r="D4636" s="215"/>
    </row>
    <row r="4637" ht="12">
      <c r="D4637" s="215"/>
    </row>
    <row r="4638" ht="12">
      <c r="D4638" s="215"/>
    </row>
    <row r="4639" ht="12">
      <c r="D4639" s="215"/>
    </row>
    <row r="4640" ht="12">
      <c r="D4640" s="215"/>
    </row>
    <row r="4641" ht="12">
      <c r="D4641" s="215"/>
    </row>
    <row r="4642" ht="12">
      <c r="D4642" s="215"/>
    </row>
    <row r="4643" ht="12">
      <c r="D4643" s="215"/>
    </row>
    <row r="4644" ht="12">
      <c r="D4644" s="215"/>
    </row>
    <row r="4645" ht="12">
      <c r="D4645" s="215"/>
    </row>
    <row r="4646" ht="12">
      <c r="D4646" s="215"/>
    </row>
    <row r="4647" ht="12">
      <c r="D4647" s="215"/>
    </row>
    <row r="4648" ht="12">
      <c r="D4648" s="215"/>
    </row>
    <row r="4649" ht="12">
      <c r="D4649" s="215"/>
    </row>
    <row r="4650" ht="12">
      <c r="D4650" s="215"/>
    </row>
    <row r="4651" ht="12">
      <c r="D4651" s="215"/>
    </row>
    <row r="4652" ht="12">
      <c r="D4652" s="215"/>
    </row>
    <row r="4653" ht="12">
      <c r="D4653" s="215"/>
    </row>
    <row r="4654" ht="12">
      <c r="D4654" s="215"/>
    </row>
    <row r="4655" ht="12">
      <c r="D4655" s="215"/>
    </row>
    <row r="4656" ht="12">
      <c r="D4656" s="215"/>
    </row>
    <row r="4657" ht="12">
      <c r="D4657" s="215"/>
    </row>
    <row r="4658" ht="12">
      <c r="D4658" s="215"/>
    </row>
    <row r="4659" ht="12">
      <c r="D4659" s="215"/>
    </row>
    <row r="4660" ht="12">
      <c r="D4660" s="215"/>
    </row>
    <row r="4661" ht="12">
      <c r="D4661" s="215"/>
    </row>
    <row r="4662" ht="12">
      <c r="D4662" s="215"/>
    </row>
    <row r="4663" ht="12">
      <c r="D4663" s="215"/>
    </row>
    <row r="4664" ht="12">
      <c r="D4664" s="215"/>
    </row>
    <row r="4665" ht="12">
      <c r="D4665" s="215"/>
    </row>
    <row r="4666" ht="12">
      <c r="D4666" s="215"/>
    </row>
    <row r="4667" ht="12">
      <c r="D4667" s="215"/>
    </row>
    <row r="4668" ht="12">
      <c r="D4668" s="215"/>
    </row>
    <row r="4669" ht="12">
      <c r="D4669" s="215"/>
    </row>
    <row r="4670" ht="12">
      <c r="D4670" s="215"/>
    </row>
    <row r="4671" ht="12">
      <c r="D4671" s="215"/>
    </row>
    <row r="4672" ht="12">
      <c r="D4672" s="215"/>
    </row>
    <row r="4673" ht="12">
      <c r="D4673" s="215"/>
    </row>
    <row r="4674" ht="12">
      <c r="D4674" s="215"/>
    </row>
    <row r="4675" ht="12">
      <c r="D4675" s="215"/>
    </row>
    <row r="4676" ht="12">
      <c r="D4676" s="215"/>
    </row>
    <row r="4677" ht="12">
      <c r="D4677" s="215"/>
    </row>
    <row r="4678" ht="12">
      <c r="D4678" s="215"/>
    </row>
    <row r="4679" ht="12">
      <c r="D4679" s="215"/>
    </row>
    <row r="4680" ht="12">
      <c r="D4680" s="215"/>
    </row>
    <row r="4681" ht="12">
      <c r="D4681" s="215"/>
    </row>
    <row r="4682" ht="12">
      <c r="D4682" s="215"/>
    </row>
    <row r="4683" ht="12">
      <c r="D4683" s="215"/>
    </row>
    <row r="4684" ht="12">
      <c r="D4684" s="215"/>
    </row>
    <row r="4685" ht="12">
      <c r="D4685" s="215"/>
    </row>
    <row r="4686" ht="12">
      <c r="D4686" s="215"/>
    </row>
    <row r="4687" ht="12">
      <c r="D4687" s="215"/>
    </row>
    <row r="4688" ht="12">
      <c r="D4688" s="215"/>
    </row>
    <row r="4689" ht="12">
      <c r="D4689" s="215"/>
    </row>
    <row r="4690" ht="12">
      <c r="D4690" s="215"/>
    </row>
    <row r="4691" ht="12">
      <c r="D4691" s="215"/>
    </row>
    <row r="4692" ht="12">
      <c r="D4692" s="215"/>
    </row>
    <row r="4693" ht="12">
      <c r="D4693" s="215"/>
    </row>
    <row r="4694" ht="12">
      <c r="D4694" s="215"/>
    </row>
    <row r="4695" ht="12">
      <c r="D4695" s="215"/>
    </row>
    <row r="4696" ht="12">
      <c r="D4696" s="215"/>
    </row>
    <row r="4697" ht="12">
      <c r="D4697" s="215"/>
    </row>
    <row r="4698" ht="12">
      <c r="D4698" s="215"/>
    </row>
    <row r="4699" ht="12">
      <c r="D4699" s="215"/>
    </row>
    <row r="4700" ht="12">
      <c r="D4700" s="215"/>
    </row>
    <row r="4701" ht="12">
      <c r="D4701" s="215"/>
    </row>
    <row r="4702" ht="12">
      <c r="D4702" s="215"/>
    </row>
    <row r="4703" ht="12">
      <c r="D4703" s="215"/>
    </row>
    <row r="4704" ht="12">
      <c r="D4704" s="215"/>
    </row>
    <row r="4705" ht="12">
      <c r="D4705" s="215"/>
    </row>
    <row r="4706" ht="12">
      <c r="D4706" s="215"/>
    </row>
    <row r="4707" ht="12">
      <c r="D4707" s="215"/>
    </row>
    <row r="4708" ht="12">
      <c r="D4708" s="215"/>
    </row>
    <row r="4709" ht="12">
      <c r="D4709" s="215"/>
    </row>
    <row r="4710" ht="12">
      <c r="D4710" s="215"/>
    </row>
    <row r="4711" ht="12">
      <c r="D4711" s="215"/>
    </row>
    <row r="4712" ht="12">
      <c r="D4712" s="215"/>
    </row>
    <row r="4713" ht="12">
      <c r="D4713" s="215"/>
    </row>
    <row r="4714" ht="12">
      <c r="D4714" s="215"/>
    </row>
    <row r="4715" ht="12">
      <c r="D4715" s="215"/>
    </row>
    <row r="4716" ht="12">
      <c r="D4716" s="215"/>
    </row>
    <row r="4717" ht="12">
      <c r="D4717" s="215"/>
    </row>
    <row r="4718" ht="12">
      <c r="D4718" s="215"/>
    </row>
    <row r="4719" ht="12">
      <c r="D4719" s="215"/>
    </row>
    <row r="4720" ht="12">
      <c r="D4720" s="215"/>
    </row>
    <row r="4721" ht="12">
      <c r="D4721" s="215"/>
    </row>
    <row r="4722" ht="12">
      <c r="D4722" s="215"/>
    </row>
    <row r="4723" ht="12">
      <c r="D4723" s="215"/>
    </row>
    <row r="4724" ht="12">
      <c r="D4724" s="215"/>
    </row>
    <row r="4725" ht="12">
      <c r="D4725" s="215"/>
    </row>
    <row r="4726" ht="12">
      <c r="D4726" s="215"/>
    </row>
    <row r="4727" ht="12">
      <c r="D4727" s="215"/>
    </row>
    <row r="4728" ht="12">
      <c r="D4728" s="215"/>
    </row>
    <row r="4729" ht="12">
      <c r="D4729" s="215"/>
    </row>
    <row r="4730" ht="12">
      <c r="D4730" s="215"/>
    </row>
    <row r="4731" ht="12">
      <c r="D4731" s="215"/>
    </row>
    <row r="4732" ht="12">
      <c r="D4732" s="215"/>
    </row>
    <row r="4733" ht="12">
      <c r="D4733" s="215"/>
    </row>
    <row r="4734" ht="12">
      <c r="D4734" s="215"/>
    </row>
    <row r="4735" ht="12">
      <c r="D4735" s="215"/>
    </row>
    <row r="4736" ht="12">
      <c r="D4736" s="215"/>
    </row>
    <row r="4737" ht="12">
      <c r="D4737" s="215"/>
    </row>
    <row r="4738" ht="12">
      <c r="D4738" s="215"/>
    </row>
    <row r="4739" ht="12">
      <c r="D4739" s="215"/>
    </row>
    <row r="4740" ht="12">
      <c r="D4740" s="215"/>
    </row>
    <row r="4741" ht="12">
      <c r="D4741" s="215"/>
    </row>
    <row r="4742" ht="12">
      <c r="D4742" s="215"/>
    </row>
    <row r="4743" ht="12">
      <c r="D4743" s="215"/>
    </row>
    <row r="4744" ht="12">
      <c r="D4744" s="215"/>
    </row>
    <row r="4745" ht="12">
      <c r="D4745" s="215"/>
    </row>
    <row r="4746" ht="12">
      <c r="D4746" s="215"/>
    </row>
    <row r="4747" ht="12">
      <c r="D4747" s="215"/>
    </row>
    <row r="4748" ht="12">
      <c r="D4748" s="215"/>
    </row>
    <row r="4749" ht="12">
      <c r="D4749" s="215"/>
    </row>
    <row r="4750" ht="12">
      <c r="D4750" s="215"/>
    </row>
    <row r="4751" ht="12">
      <c r="D4751" s="215"/>
    </row>
    <row r="4752" ht="12">
      <c r="D4752" s="215"/>
    </row>
    <row r="4753" ht="12">
      <c r="D4753" s="215"/>
    </row>
    <row r="4754" ht="12">
      <c r="D4754" s="215"/>
    </row>
    <row r="4755" ht="12">
      <c r="D4755" s="215"/>
    </row>
    <row r="4756" ht="12">
      <c r="D4756" s="215"/>
    </row>
    <row r="4757" ht="12">
      <c r="D4757" s="215"/>
    </row>
    <row r="4758" ht="12">
      <c r="D4758" s="215"/>
    </row>
    <row r="4759" ht="12">
      <c r="D4759" s="215"/>
    </row>
    <row r="4760" ht="12">
      <c r="D4760" s="215"/>
    </row>
    <row r="4761" ht="12">
      <c r="D4761" s="215"/>
    </row>
    <row r="4762" ht="12">
      <c r="D4762" s="215"/>
    </row>
    <row r="4763" ht="12">
      <c r="D4763" s="215"/>
    </row>
    <row r="4764" ht="12">
      <c r="D4764" s="215"/>
    </row>
    <row r="4765" ht="12">
      <c r="D4765" s="215"/>
    </row>
    <row r="4766" ht="12">
      <c r="D4766" s="215"/>
    </row>
    <row r="4767" ht="12">
      <c r="D4767" s="215"/>
    </row>
    <row r="4768" ht="12">
      <c r="D4768" s="215"/>
    </row>
    <row r="4769" ht="12">
      <c r="D4769" s="215"/>
    </row>
    <row r="4770" ht="12">
      <c r="D4770" s="215"/>
    </row>
    <row r="4771" ht="12">
      <c r="D4771" s="215"/>
    </row>
    <row r="4772" ht="12">
      <c r="D4772" s="215"/>
    </row>
    <row r="4773" ht="12">
      <c r="D4773" s="215"/>
    </row>
    <row r="4774" ht="12">
      <c r="D4774" s="215"/>
    </row>
    <row r="4775" ht="12">
      <c r="D4775" s="215"/>
    </row>
    <row r="4776" ht="12">
      <c r="D4776" s="215"/>
    </row>
    <row r="4777" ht="12">
      <c r="D4777" s="215"/>
    </row>
    <row r="4778" ht="12">
      <c r="D4778" s="215"/>
    </row>
    <row r="4779" ht="12">
      <c r="D4779" s="215"/>
    </row>
    <row r="4780" ht="12">
      <c r="D4780" s="215"/>
    </row>
    <row r="4781" ht="12">
      <c r="D4781" s="215"/>
    </row>
    <row r="4782" ht="12">
      <c r="D4782" s="215"/>
    </row>
    <row r="4783" ht="12">
      <c r="D4783" s="215"/>
    </row>
    <row r="4784" ht="12">
      <c r="D4784" s="215"/>
    </row>
    <row r="4785" ht="12">
      <c r="D4785" s="215"/>
    </row>
    <row r="4786" ht="12">
      <c r="D4786" s="215"/>
    </row>
    <row r="4787" ht="12">
      <c r="D4787" s="215"/>
    </row>
    <row r="4788" ht="12">
      <c r="D4788" s="215"/>
    </row>
    <row r="4789" ht="12">
      <c r="D4789" s="215"/>
    </row>
    <row r="4790" ht="12">
      <c r="D4790" s="215"/>
    </row>
    <row r="4791" ht="12">
      <c r="D4791" s="215"/>
    </row>
    <row r="4792" ht="12">
      <c r="D4792" s="215"/>
    </row>
    <row r="4793" ht="12">
      <c r="D4793" s="215"/>
    </row>
    <row r="4794" ht="12">
      <c r="D4794" s="215"/>
    </row>
    <row r="4795" ht="12">
      <c r="D4795" s="215"/>
    </row>
    <row r="4796" ht="12">
      <c r="D4796" s="215"/>
    </row>
    <row r="4797" ht="12">
      <c r="D4797" s="215"/>
    </row>
    <row r="4798" ht="12">
      <c r="D4798" s="215"/>
    </row>
    <row r="4799" ht="12">
      <c r="D4799" s="215"/>
    </row>
    <row r="4800" ht="12">
      <c r="D4800" s="215"/>
    </row>
    <row r="4801" ht="12">
      <c r="D4801" s="215"/>
    </row>
    <row r="4802" ht="12">
      <c r="D4802" s="215"/>
    </row>
    <row r="4803" ht="12">
      <c r="D4803" s="215"/>
    </row>
    <row r="4804" ht="12">
      <c r="D4804" s="215"/>
    </row>
    <row r="4805" ht="12">
      <c r="D4805" s="215"/>
    </row>
    <row r="4806" ht="12">
      <c r="D4806" s="215"/>
    </row>
    <row r="4807" ht="12">
      <c r="D4807" s="215"/>
    </row>
    <row r="4808" ht="12">
      <c r="D4808" s="215"/>
    </row>
    <row r="4809" ht="12">
      <c r="D4809" s="215"/>
    </row>
    <row r="4810" ht="12">
      <c r="D4810" s="215"/>
    </row>
    <row r="4811" ht="12">
      <c r="D4811" s="215"/>
    </row>
    <row r="4812" ht="12">
      <c r="D4812" s="215"/>
    </row>
    <row r="4813" ht="12">
      <c r="D4813" s="215"/>
    </row>
    <row r="4814" ht="12">
      <c r="D4814" s="215"/>
    </row>
    <row r="4815" ht="12">
      <c r="D4815" s="215"/>
    </row>
    <row r="4816" ht="12">
      <c r="D4816" s="215"/>
    </row>
    <row r="4817" ht="12">
      <c r="D4817" s="215"/>
    </row>
    <row r="4818" ht="12">
      <c r="D4818" s="215"/>
    </row>
    <row r="4819" ht="12">
      <c r="D4819" s="215"/>
    </row>
    <row r="4820" ht="12">
      <c r="D4820" s="215"/>
    </row>
    <row r="4821" ht="12">
      <c r="D4821" s="215"/>
    </row>
    <row r="4822" ht="12">
      <c r="D4822" s="215"/>
    </row>
    <row r="4823" ht="12">
      <c r="D4823" s="215"/>
    </row>
    <row r="4824" ht="12">
      <c r="D4824" s="215"/>
    </row>
    <row r="4825" ht="12">
      <c r="D4825" s="215"/>
    </row>
    <row r="4826" ht="12">
      <c r="D4826" s="215"/>
    </row>
    <row r="4827" ht="12">
      <c r="D4827" s="215"/>
    </row>
    <row r="4828" ht="12">
      <c r="D4828" s="215"/>
    </row>
    <row r="4829" ht="12">
      <c r="D4829" s="215"/>
    </row>
    <row r="4830" ht="12">
      <c r="D4830" s="215"/>
    </row>
    <row r="4831" ht="12">
      <c r="D4831" s="215"/>
    </row>
    <row r="4832" ht="12">
      <c r="D4832" s="215"/>
    </row>
    <row r="4833" ht="12">
      <c r="D4833" s="215"/>
    </row>
    <row r="4834" ht="12">
      <c r="D4834" s="215"/>
    </row>
    <row r="4835" ht="12">
      <c r="D4835" s="215"/>
    </row>
    <row r="4836" ht="12">
      <c r="D4836" s="215"/>
    </row>
    <row r="4837" ht="12">
      <c r="D4837" s="215"/>
    </row>
    <row r="4838" ht="12">
      <c r="D4838" s="215"/>
    </row>
    <row r="4839" ht="12">
      <c r="D4839" s="215"/>
    </row>
    <row r="4840" ht="12">
      <c r="D4840" s="215"/>
    </row>
    <row r="4841" ht="12">
      <c r="D4841" s="215"/>
    </row>
    <row r="4842" ht="12">
      <c r="D4842" s="215"/>
    </row>
    <row r="4843" ht="12">
      <c r="D4843" s="215"/>
    </row>
    <row r="4844" ht="12">
      <c r="D4844" s="215"/>
    </row>
    <row r="4845" ht="12">
      <c r="D4845" s="215"/>
    </row>
    <row r="4846" ht="12">
      <c r="D4846" s="215"/>
    </row>
    <row r="4847" ht="12">
      <c r="D4847" s="215"/>
    </row>
    <row r="4848" ht="12">
      <c r="D4848" s="215"/>
    </row>
    <row r="4849" ht="12">
      <c r="D4849" s="215"/>
    </row>
    <row r="4850" ht="12">
      <c r="D4850" s="215"/>
    </row>
    <row r="4851" ht="12">
      <c r="D4851" s="215"/>
    </row>
    <row r="4852" ht="12">
      <c r="D4852" s="215"/>
    </row>
    <row r="4853" ht="12">
      <c r="D4853" s="215"/>
    </row>
    <row r="4854" ht="12">
      <c r="D4854" s="215"/>
    </row>
    <row r="4855" ht="12">
      <c r="D4855" s="215"/>
    </row>
    <row r="4856" ht="12">
      <c r="D4856" s="215"/>
    </row>
    <row r="4857" ht="12">
      <c r="D4857" s="215"/>
    </row>
    <row r="4858" ht="12">
      <c r="D4858" s="215"/>
    </row>
    <row r="4859" ht="12">
      <c r="D4859" s="215"/>
    </row>
    <row r="4860" ht="12">
      <c r="D4860" s="215"/>
    </row>
    <row r="4861" ht="12">
      <c r="D4861" s="215"/>
    </row>
    <row r="4862" ht="12">
      <c r="D4862" s="215"/>
    </row>
    <row r="4863" ht="12">
      <c r="D4863" s="215"/>
    </row>
    <row r="4864" ht="12">
      <c r="D4864" s="215"/>
    </row>
    <row r="4865" ht="12">
      <c r="D4865" s="215"/>
    </row>
    <row r="4866" ht="12">
      <c r="D4866" s="215"/>
    </row>
    <row r="4867" ht="12">
      <c r="D4867" s="215"/>
    </row>
    <row r="4868" ht="12">
      <c r="D4868" s="215"/>
    </row>
    <row r="4869" ht="12">
      <c r="D4869" s="215"/>
    </row>
    <row r="4870" ht="12">
      <c r="D4870" s="215"/>
    </row>
    <row r="4871" ht="12">
      <c r="D4871" s="215"/>
    </row>
    <row r="4872" ht="12">
      <c r="D4872" s="215"/>
    </row>
    <row r="4873" ht="12">
      <c r="D4873" s="215"/>
    </row>
    <row r="4874" ht="12">
      <c r="D4874" s="215"/>
    </row>
    <row r="4875" ht="12">
      <c r="D4875" s="215"/>
    </row>
    <row r="4876" ht="12">
      <c r="D4876" s="215"/>
    </row>
    <row r="4877" ht="12">
      <c r="D4877" s="215"/>
    </row>
    <row r="4878" ht="12">
      <c r="D4878" s="215"/>
    </row>
    <row r="4879" ht="12">
      <c r="D4879" s="215"/>
    </row>
    <row r="4880" ht="12">
      <c r="D4880" s="215"/>
    </row>
    <row r="4881" ht="12">
      <c r="D4881" s="215"/>
    </row>
    <row r="4882" ht="12">
      <c r="D4882" s="215"/>
    </row>
    <row r="4883" ht="12">
      <c r="D4883" s="215"/>
    </row>
    <row r="4884" ht="12">
      <c r="D4884" s="215"/>
    </row>
    <row r="4885" ht="12">
      <c r="D4885" s="215"/>
    </row>
    <row r="4886" ht="12">
      <c r="D4886" s="215"/>
    </row>
    <row r="4887" ht="12">
      <c r="D4887" s="215"/>
    </row>
    <row r="4888" ht="12">
      <c r="D4888" s="215"/>
    </row>
    <row r="4889" ht="12">
      <c r="D4889" s="215"/>
    </row>
    <row r="4890" ht="12">
      <c r="D4890" s="215"/>
    </row>
    <row r="4891" ht="12">
      <c r="D4891" s="215"/>
    </row>
    <row r="4892" ht="12">
      <c r="D4892" s="215"/>
    </row>
    <row r="4893" ht="12">
      <c r="D4893" s="215"/>
    </row>
    <row r="4894" ht="12">
      <c r="D4894" s="215"/>
    </row>
    <row r="4895" ht="12">
      <c r="D4895" s="215"/>
    </row>
    <row r="4896" ht="12">
      <c r="D4896" s="215"/>
    </row>
    <row r="4897" ht="12">
      <c r="D4897" s="215"/>
    </row>
    <row r="4898" ht="12">
      <c r="D4898" s="215"/>
    </row>
    <row r="4899" ht="12">
      <c r="D4899" s="215"/>
    </row>
    <row r="4900" ht="12">
      <c r="D4900" s="215"/>
    </row>
    <row r="4901" ht="12">
      <c r="D4901" s="215"/>
    </row>
    <row r="4902" ht="12">
      <c r="D4902" s="215"/>
    </row>
    <row r="4903" ht="12">
      <c r="D4903" s="215"/>
    </row>
    <row r="4904" ht="12">
      <c r="D4904" s="215"/>
    </row>
    <row r="4905" ht="12">
      <c r="D4905" s="215"/>
    </row>
    <row r="4906" ht="12">
      <c r="D4906" s="215"/>
    </row>
    <row r="4907" ht="12">
      <c r="D4907" s="215"/>
    </row>
    <row r="4908" ht="12">
      <c r="D4908" s="215"/>
    </row>
    <row r="4909" ht="12">
      <c r="D4909" s="215"/>
    </row>
    <row r="4910" ht="12">
      <c r="D4910" s="215"/>
    </row>
    <row r="4911" ht="12">
      <c r="D4911" s="215"/>
    </row>
    <row r="4912" ht="12">
      <c r="D4912" s="215"/>
    </row>
    <row r="4913" ht="12">
      <c r="D4913" s="215"/>
    </row>
    <row r="4914" ht="12">
      <c r="D4914" s="215"/>
    </row>
    <row r="4915" ht="12">
      <c r="D4915" s="215"/>
    </row>
    <row r="4916" ht="12">
      <c r="D4916" s="215"/>
    </row>
    <row r="4917" ht="12">
      <c r="D4917" s="215"/>
    </row>
    <row r="4918" ht="12">
      <c r="D4918" s="215"/>
    </row>
    <row r="4919" ht="12">
      <c r="D4919" s="215"/>
    </row>
    <row r="4920" ht="12">
      <c r="D4920" s="215"/>
    </row>
    <row r="4921" ht="12">
      <c r="D4921" s="215"/>
    </row>
    <row r="4922" ht="12">
      <c r="D4922" s="215"/>
    </row>
    <row r="4923" ht="12">
      <c r="D4923" s="215"/>
    </row>
    <row r="4924" ht="12">
      <c r="D4924" s="215"/>
    </row>
    <row r="4925" ht="12">
      <c r="D4925" s="215"/>
    </row>
    <row r="4926" ht="12">
      <c r="D4926" s="215"/>
    </row>
    <row r="4927" ht="12">
      <c r="D4927" s="215"/>
    </row>
    <row r="4928" ht="12">
      <c r="D4928" s="215"/>
    </row>
    <row r="4929" ht="12">
      <c r="D4929" s="215"/>
    </row>
    <row r="4930" ht="12">
      <c r="D4930" s="215"/>
    </row>
    <row r="4931" ht="12">
      <c r="D4931" s="215"/>
    </row>
    <row r="4932" ht="12">
      <c r="D4932" s="215"/>
    </row>
    <row r="4933" ht="12">
      <c r="D4933" s="215"/>
    </row>
    <row r="4934" ht="12">
      <c r="D4934" s="215"/>
    </row>
    <row r="4935" ht="12">
      <c r="D4935" s="215"/>
    </row>
    <row r="4936" ht="12">
      <c r="D4936" s="215"/>
    </row>
    <row r="4937" ht="12">
      <c r="D4937" s="215"/>
    </row>
    <row r="4938" ht="12">
      <c r="D4938" s="215"/>
    </row>
    <row r="4939" ht="12">
      <c r="D4939" s="215"/>
    </row>
    <row r="4940" ht="12">
      <c r="D4940" s="215"/>
    </row>
    <row r="4941" ht="12">
      <c r="D4941" s="215"/>
    </row>
    <row r="4942" ht="12">
      <c r="D4942" s="215"/>
    </row>
    <row r="4943" ht="12">
      <c r="D4943" s="215"/>
    </row>
    <row r="4944" ht="12">
      <c r="D4944" s="215"/>
    </row>
    <row r="4945" ht="12">
      <c r="D4945" s="215"/>
    </row>
    <row r="4946" ht="12">
      <c r="D4946" s="215"/>
    </row>
    <row r="4947" ht="12">
      <c r="D4947" s="215"/>
    </row>
    <row r="4948" ht="12">
      <c r="D4948" s="215"/>
    </row>
    <row r="4949" ht="12">
      <c r="D4949" s="215"/>
    </row>
    <row r="4950" ht="12">
      <c r="D4950" s="215"/>
    </row>
    <row r="4951" ht="12">
      <c r="D4951" s="215"/>
    </row>
    <row r="4952" ht="12">
      <c r="D4952" s="215"/>
    </row>
    <row r="4953" ht="12">
      <c r="D4953" s="215"/>
    </row>
    <row r="4954" ht="12">
      <c r="D4954" s="215"/>
    </row>
    <row r="4955" ht="12">
      <c r="D4955" s="215"/>
    </row>
    <row r="4956" ht="12">
      <c r="D4956" s="215"/>
    </row>
    <row r="4957" ht="12">
      <c r="D4957" s="215"/>
    </row>
    <row r="4958" ht="12">
      <c r="D4958" s="215"/>
    </row>
    <row r="4959" ht="12">
      <c r="D4959" s="215"/>
    </row>
    <row r="4960" ht="12">
      <c r="D4960" s="215"/>
    </row>
    <row r="4961" ht="12">
      <c r="D4961" s="215"/>
    </row>
    <row r="4962" ht="12">
      <c r="D4962" s="215"/>
    </row>
    <row r="4963" ht="12">
      <c r="D4963" s="215"/>
    </row>
    <row r="4964" ht="12">
      <c r="D4964" s="215"/>
    </row>
    <row r="4965" ht="12">
      <c r="D4965" s="215"/>
    </row>
    <row r="4966" ht="12">
      <c r="D4966" s="215"/>
    </row>
    <row r="4967" ht="12">
      <c r="D4967" s="215"/>
    </row>
    <row r="4968" ht="12">
      <c r="D4968" s="215"/>
    </row>
    <row r="4969" ht="12">
      <c r="D4969" s="215"/>
    </row>
    <row r="4970" ht="12">
      <c r="D4970" s="215"/>
    </row>
    <row r="4971" ht="12">
      <c r="D4971" s="215"/>
    </row>
    <row r="4972" ht="12">
      <c r="D4972" s="215"/>
    </row>
    <row r="4973" ht="12">
      <c r="D4973" s="215"/>
    </row>
    <row r="4974" ht="12">
      <c r="D4974" s="215"/>
    </row>
    <row r="4975" ht="12">
      <c r="D4975" s="215"/>
    </row>
    <row r="4976" ht="12">
      <c r="D4976" s="215"/>
    </row>
    <row r="4977" ht="12">
      <c r="D4977" s="215"/>
    </row>
    <row r="4978" ht="12">
      <c r="D4978" s="215"/>
    </row>
    <row r="4979" ht="12">
      <c r="D4979" s="215"/>
    </row>
    <row r="4980" ht="12">
      <c r="D4980" s="215"/>
    </row>
  </sheetData>
  <mergeCells count="6">
    <mergeCell ref="A41:G43"/>
    <mergeCell ref="A1:G1"/>
    <mergeCell ref="C2:G2"/>
    <mergeCell ref="C3:G3"/>
    <mergeCell ref="C4:G4"/>
    <mergeCell ref="A40:C40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183D-E425-4E05-B59A-5EA83EC03AEE}">
  <sheetPr>
    <pageSetUpPr fitToPage="1"/>
  </sheetPr>
  <dimension ref="A1:Q1957"/>
  <sheetViews>
    <sheetView view="pageBreakPreview" zoomScaleSheetLayoutView="100" workbookViewId="0" topLeftCell="A1">
      <selection activeCell="B3" sqref="B3"/>
    </sheetView>
  </sheetViews>
  <sheetFormatPr defaultColWidth="9.140625" defaultRowHeight="12"/>
  <cols>
    <col min="1" max="1" width="13.421875" style="311" customWidth="1"/>
    <col min="2" max="2" width="101.28125" style="312" customWidth="1"/>
    <col min="3" max="3" width="7.421875" style="311" customWidth="1"/>
    <col min="4" max="4" width="11.8515625" style="311" customWidth="1"/>
    <col min="5" max="7" width="16.28125" style="304" customWidth="1"/>
    <col min="8" max="8" width="19.140625" style="304" customWidth="1"/>
    <col min="9" max="9" width="19.140625" style="311" customWidth="1"/>
    <col min="10" max="10" width="9.28125" style="300" customWidth="1"/>
    <col min="11" max="11" width="13.421875" style="300" customWidth="1"/>
    <col min="12" max="12" width="13.28125" style="311" customWidth="1"/>
    <col min="13" max="13" width="9.28125" style="311" customWidth="1"/>
    <col min="14" max="14" width="14.140625" style="311" customWidth="1"/>
    <col min="15" max="256" width="9.28125" style="311" customWidth="1"/>
    <col min="257" max="257" width="13.421875" style="311" customWidth="1"/>
    <col min="258" max="258" width="101.28125" style="311" customWidth="1"/>
    <col min="259" max="259" width="7.421875" style="311" customWidth="1"/>
    <col min="260" max="260" width="11.8515625" style="311" customWidth="1"/>
    <col min="261" max="263" width="16.28125" style="311" customWidth="1"/>
    <col min="264" max="265" width="19.140625" style="311" customWidth="1"/>
    <col min="266" max="266" width="9.28125" style="311" customWidth="1"/>
    <col min="267" max="267" width="13.421875" style="311" customWidth="1"/>
    <col min="268" max="268" width="13.28125" style="311" customWidth="1"/>
    <col min="269" max="269" width="9.28125" style="311" customWidth="1"/>
    <col min="270" max="270" width="14.140625" style="311" customWidth="1"/>
    <col min="271" max="512" width="9.28125" style="311" customWidth="1"/>
    <col min="513" max="513" width="13.421875" style="311" customWidth="1"/>
    <col min="514" max="514" width="101.28125" style="311" customWidth="1"/>
    <col min="515" max="515" width="7.421875" style="311" customWidth="1"/>
    <col min="516" max="516" width="11.8515625" style="311" customWidth="1"/>
    <col min="517" max="519" width="16.28125" style="311" customWidth="1"/>
    <col min="520" max="521" width="19.140625" style="311" customWidth="1"/>
    <col min="522" max="522" width="9.28125" style="311" customWidth="1"/>
    <col min="523" max="523" width="13.421875" style="311" customWidth="1"/>
    <col min="524" max="524" width="13.28125" style="311" customWidth="1"/>
    <col min="525" max="525" width="9.28125" style="311" customWidth="1"/>
    <col min="526" max="526" width="14.140625" style="311" customWidth="1"/>
    <col min="527" max="768" width="9.28125" style="311" customWidth="1"/>
    <col min="769" max="769" width="13.421875" style="311" customWidth="1"/>
    <col min="770" max="770" width="101.28125" style="311" customWidth="1"/>
    <col min="771" max="771" width="7.421875" style="311" customWidth="1"/>
    <col min="772" max="772" width="11.8515625" style="311" customWidth="1"/>
    <col min="773" max="775" width="16.28125" style="311" customWidth="1"/>
    <col min="776" max="777" width="19.140625" style="311" customWidth="1"/>
    <col min="778" max="778" width="9.28125" style="311" customWidth="1"/>
    <col min="779" max="779" width="13.421875" style="311" customWidth="1"/>
    <col min="780" max="780" width="13.28125" style="311" customWidth="1"/>
    <col min="781" max="781" width="9.28125" style="311" customWidth="1"/>
    <col min="782" max="782" width="14.140625" style="311" customWidth="1"/>
    <col min="783" max="1024" width="9.28125" style="311" customWidth="1"/>
    <col min="1025" max="1025" width="13.421875" style="311" customWidth="1"/>
    <col min="1026" max="1026" width="101.28125" style="311" customWidth="1"/>
    <col min="1027" max="1027" width="7.421875" style="311" customWidth="1"/>
    <col min="1028" max="1028" width="11.8515625" style="311" customWidth="1"/>
    <col min="1029" max="1031" width="16.28125" style="311" customWidth="1"/>
    <col min="1032" max="1033" width="19.140625" style="311" customWidth="1"/>
    <col min="1034" max="1034" width="9.28125" style="311" customWidth="1"/>
    <col min="1035" max="1035" width="13.421875" style="311" customWidth="1"/>
    <col min="1036" max="1036" width="13.28125" style="311" customWidth="1"/>
    <col min="1037" max="1037" width="9.28125" style="311" customWidth="1"/>
    <col min="1038" max="1038" width="14.140625" style="311" customWidth="1"/>
    <col min="1039" max="1280" width="9.28125" style="311" customWidth="1"/>
    <col min="1281" max="1281" width="13.421875" style="311" customWidth="1"/>
    <col min="1282" max="1282" width="101.28125" style="311" customWidth="1"/>
    <col min="1283" max="1283" width="7.421875" style="311" customWidth="1"/>
    <col min="1284" max="1284" width="11.8515625" style="311" customWidth="1"/>
    <col min="1285" max="1287" width="16.28125" style="311" customWidth="1"/>
    <col min="1288" max="1289" width="19.140625" style="311" customWidth="1"/>
    <col min="1290" max="1290" width="9.28125" style="311" customWidth="1"/>
    <col min="1291" max="1291" width="13.421875" style="311" customWidth="1"/>
    <col min="1292" max="1292" width="13.28125" style="311" customWidth="1"/>
    <col min="1293" max="1293" width="9.28125" style="311" customWidth="1"/>
    <col min="1294" max="1294" width="14.140625" style="311" customWidth="1"/>
    <col min="1295" max="1536" width="9.28125" style="311" customWidth="1"/>
    <col min="1537" max="1537" width="13.421875" style="311" customWidth="1"/>
    <col min="1538" max="1538" width="101.28125" style="311" customWidth="1"/>
    <col min="1539" max="1539" width="7.421875" style="311" customWidth="1"/>
    <col min="1540" max="1540" width="11.8515625" style="311" customWidth="1"/>
    <col min="1541" max="1543" width="16.28125" style="311" customWidth="1"/>
    <col min="1544" max="1545" width="19.140625" style="311" customWidth="1"/>
    <col min="1546" max="1546" width="9.28125" style="311" customWidth="1"/>
    <col min="1547" max="1547" width="13.421875" style="311" customWidth="1"/>
    <col min="1548" max="1548" width="13.28125" style="311" customWidth="1"/>
    <col min="1549" max="1549" width="9.28125" style="311" customWidth="1"/>
    <col min="1550" max="1550" width="14.140625" style="311" customWidth="1"/>
    <col min="1551" max="1792" width="9.28125" style="311" customWidth="1"/>
    <col min="1793" max="1793" width="13.421875" style="311" customWidth="1"/>
    <col min="1794" max="1794" width="101.28125" style="311" customWidth="1"/>
    <col min="1795" max="1795" width="7.421875" style="311" customWidth="1"/>
    <col min="1796" max="1796" width="11.8515625" style="311" customWidth="1"/>
    <col min="1797" max="1799" width="16.28125" style="311" customWidth="1"/>
    <col min="1800" max="1801" width="19.140625" style="311" customWidth="1"/>
    <col min="1802" max="1802" width="9.28125" style="311" customWidth="1"/>
    <col min="1803" max="1803" width="13.421875" style="311" customWidth="1"/>
    <col min="1804" max="1804" width="13.28125" style="311" customWidth="1"/>
    <col min="1805" max="1805" width="9.28125" style="311" customWidth="1"/>
    <col min="1806" max="1806" width="14.140625" style="311" customWidth="1"/>
    <col min="1807" max="2048" width="9.28125" style="311" customWidth="1"/>
    <col min="2049" max="2049" width="13.421875" style="311" customWidth="1"/>
    <col min="2050" max="2050" width="101.28125" style="311" customWidth="1"/>
    <col min="2051" max="2051" width="7.421875" style="311" customWidth="1"/>
    <col min="2052" max="2052" width="11.8515625" style="311" customWidth="1"/>
    <col min="2053" max="2055" width="16.28125" style="311" customWidth="1"/>
    <col min="2056" max="2057" width="19.140625" style="311" customWidth="1"/>
    <col min="2058" max="2058" width="9.28125" style="311" customWidth="1"/>
    <col min="2059" max="2059" width="13.421875" style="311" customWidth="1"/>
    <col min="2060" max="2060" width="13.28125" style="311" customWidth="1"/>
    <col min="2061" max="2061" width="9.28125" style="311" customWidth="1"/>
    <col min="2062" max="2062" width="14.140625" style="311" customWidth="1"/>
    <col min="2063" max="2304" width="9.28125" style="311" customWidth="1"/>
    <col min="2305" max="2305" width="13.421875" style="311" customWidth="1"/>
    <col min="2306" max="2306" width="101.28125" style="311" customWidth="1"/>
    <col min="2307" max="2307" width="7.421875" style="311" customWidth="1"/>
    <col min="2308" max="2308" width="11.8515625" style="311" customWidth="1"/>
    <col min="2309" max="2311" width="16.28125" style="311" customWidth="1"/>
    <col min="2312" max="2313" width="19.140625" style="311" customWidth="1"/>
    <col min="2314" max="2314" width="9.28125" style="311" customWidth="1"/>
    <col min="2315" max="2315" width="13.421875" style="311" customWidth="1"/>
    <col min="2316" max="2316" width="13.28125" style="311" customWidth="1"/>
    <col min="2317" max="2317" width="9.28125" style="311" customWidth="1"/>
    <col min="2318" max="2318" width="14.140625" style="311" customWidth="1"/>
    <col min="2319" max="2560" width="9.28125" style="311" customWidth="1"/>
    <col min="2561" max="2561" width="13.421875" style="311" customWidth="1"/>
    <col min="2562" max="2562" width="101.28125" style="311" customWidth="1"/>
    <col min="2563" max="2563" width="7.421875" style="311" customWidth="1"/>
    <col min="2564" max="2564" width="11.8515625" style="311" customWidth="1"/>
    <col min="2565" max="2567" width="16.28125" style="311" customWidth="1"/>
    <col min="2568" max="2569" width="19.140625" style="311" customWidth="1"/>
    <col min="2570" max="2570" width="9.28125" style="311" customWidth="1"/>
    <col min="2571" max="2571" width="13.421875" style="311" customWidth="1"/>
    <col min="2572" max="2572" width="13.28125" style="311" customWidth="1"/>
    <col min="2573" max="2573" width="9.28125" style="311" customWidth="1"/>
    <col min="2574" max="2574" width="14.140625" style="311" customWidth="1"/>
    <col min="2575" max="2816" width="9.28125" style="311" customWidth="1"/>
    <col min="2817" max="2817" width="13.421875" style="311" customWidth="1"/>
    <col min="2818" max="2818" width="101.28125" style="311" customWidth="1"/>
    <col min="2819" max="2819" width="7.421875" style="311" customWidth="1"/>
    <col min="2820" max="2820" width="11.8515625" style="311" customWidth="1"/>
    <col min="2821" max="2823" width="16.28125" style="311" customWidth="1"/>
    <col min="2824" max="2825" width="19.140625" style="311" customWidth="1"/>
    <col min="2826" max="2826" width="9.28125" style="311" customWidth="1"/>
    <col min="2827" max="2827" width="13.421875" style="311" customWidth="1"/>
    <col min="2828" max="2828" width="13.28125" style="311" customWidth="1"/>
    <col min="2829" max="2829" width="9.28125" style="311" customWidth="1"/>
    <col min="2830" max="2830" width="14.140625" style="311" customWidth="1"/>
    <col min="2831" max="3072" width="9.28125" style="311" customWidth="1"/>
    <col min="3073" max="3073" width="13.421875" style="311" customWidth="1"/>
    <col min="3074" max="3074" width="101.28125" style="311" customWidth="1"/>
    <col min="3075" max="3075" width="7.421875" style="311" customWidth="1"/>
    <col min="3076" max="3076" width="11.8515625" style="311" customWidth="1"/>
    <col min="3077" max="3079" width="16.28125" style="311" customWidth="1"/>
    <col min="3080" max="3081" width="19.140625" style="311" customWidth="1"/>
    <col min="3082" max="3082" width="9.28125" style="311" customWidth="1"/>
    <col min="3083" max="3083" width="13.421875" style="311" customWidth="1"/>
    <col min="3084" max="3084" width="13.28125" style="311" customWidth="1"/>
    <col min="3085" max="3085" width="9.28125" style="311" customWidth="1"/>
    <col min="3086" max="3086" width="14.140625" style="311" customWidth="1"/>
    <col min="3087" max="3328" width="9.28125" style="311" customWidth="1"/>
    <col min="3329" max="3329" width="13.421875" style="311" customWidth="1"/>
    <col min="3330" max="3330" width="101.28125" style="311" customWidth="1"/>
    <col min="3331" max="3331" width="7.421875" style="311" customWidth="1"/>
    <col min="3332" max="3332" width="11.8515625" style="311" customWidth="1"/>
    <col min="3333" max="3335" width="16.28125" style="311" customWidth="1"/>
    <col min="3336" max="3337" width="19.140625" style="311" customWidth="1"/>
    <col min="3338" max="3338" width="9.28125" style="311" customWidth="1"/>
    <col min="3339" max="3339" width="13.421875" style="311" customWidth="1"/>
    <col min="3340" max="3340" width="13.28125" style="311" customWidth="1"/>
    <col min="3341" max="3341" width="9.28125" style="311" customWidth="1"/>
    <col min="3342" max="3342" width="14.140625" style="311" customWidth="1"/>
    <col min="3343" max="3584" width="9.28125" style="311" customWidth="1"/>
    <col min="3585" max="3585" width="13.421875" style="311" customWidth="1"/>
    <col min="3586" max="3586" width="101.28125" style="311" customWidth="1"/>
    <col min="3587" max="3587" width="7.421875" style="311" customWidth="1"/>
    <col min="3588" max="3588" width="11.8515625" style="311" customWidth="1"/>
    <col min="3589" max="3591" width="16.28125" style="311" customWidth="1"/>
    <col min="3592" max="3593" width="19.140625" style="311" customWidth="1"/>
    <col min="3594" max="3594" width="9.28125" style="311" customWidth="1"/>
    <col min="3595" max="3595" width="13.421875" style="311" customWidth="1"/>
    <col min="3596" max="3596" width="13.28125" style="311" customWidth="1"/>
    <col min="3597" max="3597" width="9.28125" style="311" customWidth="1"/>
    <col min="3598" max="3598" width="14.140625" style="311" customWidth="1"/>
    <col min="3599" max="3840" width="9.28125" style="311" customWidth="1"/>
    <col min="3841" max="3841" width="13.421875" style="311" customWidth="1"/>
    <col min="3842" max="3842" width="101.28125" style="311" customWidth="1"/>
    <col min="3843" max="3843" width="7.421875" style="311" customWidth="1"/>
    <col min="3844" max="3844" width="11.8515625" style="311" customWidth="1"/>
    <col min="3845" max="3847" width="16.28125" style="311" customWidth="1"/>
    <col min="3848" max="3849" width="19.140625" style="311" customWidth="1"/>
    <col min="3850" max="3850" width="9.28125" style="311" customWidth="1"/>
    <col min="3851" max="3851" width="13.421875" style="311" customWidth="1"/>
    <col min="3852" max="3852" width="13.28125" style="311" customWidth="1"/>
    <col min="3853" max="3853" width="9.28125" style="311" customWidth="1"/>
    <col min="3854" max="3854" width="14.140625" style="311" customWidth="1"/>
    <col min="3855" max="4096" width="9.28125" style="311" customWidth="1"/>
    <col min="4097" max="4097" width="13.421875" style="311" customWidth="1"/>
    <col min="4098" max="4098" width="101.28125" style="311" customWidth="1"/>
    <col min="4099" max="4099" width="7.421875" style="311" customWidth="1"/>
    <col min="4100" max="4100" width="11.8515625" style="311" customWidth="1"/>
    <col min="4101" max="4103" width="16.28125" style="311" customWidth="1"/>
    <col min="4104" max="4105" width="19.140625" style="311" customWidth="1"/>
    <col min="4106" max="4106" width="9.28125" style="311" customWidth="1"/>
    <col min="4107" max="4107" width="13.421875" style="311" customWidth="1"/>
    <col min="4108" max="4108" width="13.28125" style="311" customWidth="1"/>
    <col min="4109" max="4109" width="9.28125" style="311" customWidth="1"/>
    <col min="4110" max="4110" width="14.140625" style="311" customWidth="1"/>
    <col min="4111" max="4352" width="9.28125" style="311" customWidth="1"/>
    <col min="4353" max="4353" width="13.421875" style="311" customWidth="1"/>
    <col min="4354" max="4354" width="101.28125" style="311" customWidth="1"/>
    <col min="4355" max="4355" width="7.421875" style="311" customWidth="1"/>
    <col min="4356" max="4356" width="11.8515625" style="311" customWidth="1"/>
    <col min="4357" max="4359" width="16.28125" style="311" customWidth="1"/>
    <col min="4360" max="4361" width="19.140625" style="311" customWidth="1"/>
    <col min="4362" max="4362" width="9.28125" style="311" customWidth="1"/>
    <col min="4363" max="4363" width="13.421875" style="311" customWidth="1"/>
    <col min="4364" max="4364" width="13.28125" style="311" customWidth="1"/>
    <col min="4365" max="4365" width="9.28125" style="311" customWidth="1"/>
    <col min="4366" max="4366" width="14.140625" style="311" customWidth="1"/>
    <col min="4367" max="4608" width="9.28125" style="311" customWidth="1"/>
    <col min="4609" max="4609" width="13.421875" style="311" customWidth="1"/>
    <col min="4610" max="4610" width="101.28125" style="311" customWidth="1"/>
    <col min="4611" max="4611" width="7.421875" style="311" customWidth="1"/>
    <col min="4612" max="4612" width="11.8515625" style="311" customWidth="1"/>
    <col min="4613" max="4615" width="16.28125" style="311" customWidth="1"/>
    <col min="4616" max="4617" width="19.140625" style="311" customWidth="1"/>
    <col min="4618" max="4618" width="9.28125" style="311" customWidth="1"/>
    <col min="4619" max="4619" width="13.421875" style="311" customWidth="1"/>
    <col min="4620" max="4620" width="13.28125" style="311" customWidth="1"/>
    <col min="4621" max="4621" width="9.28125" style="311" customWidth="1"/>
    <col min="4622" max="4622" width="14.140625" style="311" customWidth="1"/>
    <col min="4623" max="4864" width="9.28125" style="311" customWidth="1"/>
    <col min="4865" max="4865" width="13.421875" style="311" customWidth="1"/>
    <col min="4866" max="4866" width="101.28125" style="311" customWidth="1"/>
    <col min="4867" max="4867" width="7.421875" style="311" customWidth="1"/>
    <col min="4868" max="4868" width="11.8515625" style="311" customWidth="1"/>
    <col min="4869" max="4871" width="16.28125" style="311" customWidth="1"/>
    <col min="4872" max="4873" width="19.140625" style="311" customWidth="1"/>
    <col min="4874" max="4874" width="9.28125" style="311" customWidth="1"/>
    <col min="4875" max="4875" width="13.421875" style="311" customWidth="1"/>
    <col min="4876" max="4876" width="13.28125" style="311" customWidth="1"/>
    <col min="4877" max="4877" width="9.28125" style="311" customWidth="1"/>
    <col min="4878" max="4878" width="14.140625" style="311" customWidth="1"/>
    <col min="4879" max="5120" width="9.28125" style="311" customWidth="1"/>
    <col min="5121" max="5121" width="13.421875" style="311" customWidth="1"/>
    <col min="5122" max="5122" width="101.28125" style="311" customWidth="1"/>
    <col min="5123" max="5123" width="7.421875" style="311" customWidth="1"/>
    <col min="5124" max="5124" width="11.8515625" style="311" customWidth="1"/>
    <col min="5125" max="5127" width="16.28125" style="311" customWidth="1"/>
    <col min="5128" max="5129" width="19.140625" style="311" customWidth="1"/>
    <col min="5130" max="5130" width="9.28125" style="311" customWidth="1"/>
    <col min="5131" max="5131" width="13.421875" style="311" customWidth="1"/>
    <col min="5132" max="5132" width="13.28125" style="311" customWidth="1"/>
    <col min="5133" max="5133" width="9.28125" style="311" customWidth="1"/>
    <col min="5134" max="5134" width="14.140625" style="311" customWidth="1"/>
    <col min="5135" max="5376" width="9.28125" style="311" customWidth="1"/>
    <col min="5377" max="5377" width="13.421875" style="311" customWidth="1"/>
    <col min="5378" max="5378" width="101.28125" style="311" customWidth="1"/>
    <col min="5379" max="5379" width="7.421875" style="311" customWidth="1"/>
    <col min="5380" max="5380" width="11.8515625" style="311" customWidth="1"/>
    <col min="5381" max="5383" width="16.28125" style="311" customWidth="1"/>
    <col min="5384" max="5385" width="19.140625" style="311" customWidth="1"/>
    <col min="5386" max="5386" width="9.28125" style="311" customWidth="1"/>
    <col min="5387" max="5387" width="13.421875" style="311" customWidth="1"/>
    <col min="5388" max="5388" width="13.28125" style="311" customWidth="1"/>
    <col min="5389" max="5389" width="9.28125" style="311" customWidth="1"/>
    <col min="5390" max="5390" width="14.140625" style="311" customWidth="1"/>
    <col min="5391" max="5632" width="9.28125" style="311" customWidth="1"/>
    <col min="5633" max="5633" width="13.421875" style="311" customWidth="1"/>
    <col min="5634" max="5634" width="101.28125" style="311" customWidth="1"/>
    <col min="5635" max="5635" width="7.421875" style="311" customWidth="1"/>
    <col min="5636" max="5636" width="11.8515625" style="311" customWidth="1"/>
    <col min="5637" max="5639" width="16.28125" style="311" customWidth="1"/>
    <col min="5640" max="5641" width="19.140625" style="311" customWidth="1"/>
    <col min="5642" max="5642" width="9.28125" style="311" customWidth="1"/>
    <col min="5643" max="5643" width="13.421875" style="311" customWidth="1"/>
    <col min="5644" max="5644" width="13.28125" style="311" customWidth="1"/>
    <col min="5645" max="5645" width="9.28125" style="311" customWidth="1"/>
    <col min="5646" max="5646" width="14.140625" style="311" customWidth="1"/>
    <col min="5647" max="5888" width="9.28125" style="311" customWidth="1"/>
    <col min="5889" max="5889" width="13.421875" style="311" customWidth="1"/>
    <col min="5890" max="5890" width="101.28125" style="311" customWidth="1"/>
    <col min="5891" max="5891" width="7.421875" style="311" customWidth="1"/>
    <col min="5892" max="5892" width="11.8515625" style="311" customWidth="1"/>
    <col min="5893" max="5895" width="16.28125" style="311" customWidth="1"/>
    <col min="5896" max="5897" width="19.140625" style="311" customWidth="1"/>
    <col min="5898" max="5898" width="9.28125" style="311" customWidth="1"/>
    <col min="5899" max="5899" width="13.421875" style="311" customWidth="1"/>
    <col min="5900" max="5900" width="13.28125" style="311" customWidth="1"/>
    <col min="5901" max="5901" width="9.28125" style="311" customWidth="1"/>
    <col min="5902" max="5902" width="14.140625" style="311" customWidth="1"/>
    <col min="5903" max="6144" width="9.28125" style="311" customWidth="1"/>
    <col min="6145" max="6145" width="13.421875" style="311" customWidth="1"/>
    <col min="6146" max="6146" width="101.28125" style="311" customWidth="1"/>
    <col min="6147" max="6147" width="7.421875" style="311" customWidth="1"/>
    <col min="6148" max="6148" width="11.8515625" style="311" customWidth="1"/>
    <col min="6149" max="6151" width="16.28125" style="311" customWidth="1"/>
    <col min="6152" max="6153" width="19.140625" style="311" customWidth="1"/>
    <col min="6154" max="6154" width="9.28125" style="311" customWidth="1"/>
    <col min="6155" max="6155" width="13.421875" style="311" customWidth="1"/>
    <col min="6156" max="6156" width="13.28125" style="311" customWidth="1"/>
    <col min="6157" max="6157" width="9.28125" style="311" customWidth="1"/>
    <col min="6158" max="6158" width="14.140625" style="311" customWidth="1"/>
    <col min="6159" max="6400" width="9.28125" style="311" customWidth="1"/>
    <col min="6401" max="6401" width="13.421875" style="311" customWidth="1"/>
    <col min="6402" max="6402" width="101.28125" style="311" customWidth="1"/>
    <col min="6403" max="6403" width="7.421875" style="311" customWidth="1"/>
    <col min="6404" max="6404" width="11.8515625" style="311" customWidth="1"/>
    <col min="6405" max="6407" width="16.28125" style="311" customWidth="1"/>
    <col min="6408" max="6409" width="19.140625" style="311" customWidth="1"/>
    <col min="6410" max="6410" width="9.28125" style="311" customWidth="1"/>
    <col min="6411" max="6411" width="13.421875" style="311" customWidth="1"/>
    <col min="6412" max="6412" width="13.28125" style="311" customWidth="1"/>
    <col min="6413" max="6413" width="9.28125" style="311" customWidth="1"/>
    <col min="6414" max="6414" width="14.140625" style="311" customWidth="1"/>
    <col min="6415" max="6656" width="9.28125" style="311" customWidth="1"/>
    <col min="6657" max="6657" width="13.421875" style="311" customWidth="1"/>
    <col min="6658" max="6658" width="101.28125" style="311" customWidth="1"/>
    <col min="6659" max="6659" width="7.421875" style="311" customWidth="1"/>
    <col min="6660" max="6660" width="11.8515625" style="311" customWidth="1"/>
    <col min="6661" max="6663" width="16.28125" style="311" customWidth="1"/>
    <col min="6664" max="6665" width="19.140625" style="311" customWidth="1"/>
    <col min="6666" max="6666" width="9.28125" style="311" customWidth="1"/>
    <col min="6667" max="6667" width="13.421875" style="311" customWidth="1"/>
    <col min="6668" max="6668" width="13.28125" style="311" customWidth="1"/>
    <col min="6669" max="6669" width="9.28125" style="311" customWidth="1"/>
    <col min="6670" max="6670" width="14.140625" style="311" customWidth="1"/>
    <col min="6671" max="6912" width="9.28125" style="311" customWidth="1"/>
    <col min="6913" max="6913" width="13.421875" style="311" customWidth="1"/>
    <col min="6914" max="6914" width="101.28125" style="311" customWidth="1"/>
    <col min="6915" max="6915" width="7.421875" style="311" customWidth="1"/>
    <col min="6916" max="6916" width="11.8515625" style="311" customWidth="1"/>
    <col min="6917" max="6919" width="16.28125" style="311" customWidth="1"/>
    <col min="6920" max="6921" width="19.140625" style="311" customWidth="1"/>
    <col min="6922" max="6922" width="9.28125" style="311" customWidth="1"/>
    <col min="6923" max="6923" width="13.421875" style="311" customWidth="1"/>
    <col min="6924" max="6924" width="13.28125" style="311" customWidth="1"/>
    <col min="6925" max="6925" width="9.28125" style="311" customWidth="1"/>
    <col min="6926" max="6926" width="14.140625" style="311" customWidth="1"/>
    <col min="6927" max="7168" width="9.28125" style="311" customWidth="1"/>
    <col min="7169" max="7169" width="13.421875" style="311" customWidth="1"/>
    <col min="7170" max="7170" width="101.28125" style="311" customWidth="1"/>
    <col min="7171" max="7171" width="7.421875" style="311" customWidth="1"/>
    <col min="7172" max="7172" width="11.8515625" style="311" customWidth="1"/>
    <col min="7173" max="7175" width="16.28125" style="311" customWidth="1"/>
    <col min="7176" max="7177" width="19.140625" style="311" customWidth="1"/>
    <col min="7178" max="7178" width="9.28125" style="311" customWidth="1"/>
    <col min="7179" max="7179" width="13.421875" style="311" customWidth="1"/>
    <col min="7180" max="7180" width="13.28125" style="311" customWidth="1"/>
    <col min="7181" max="7181" width="9.28125" style="311" customWidth="1"/>
    <col min="7182" max="7182" width="14.140625" style="311" customWidth="1"/>
    <col min="7183" max="7424" width="9.28125" style="311" customWidth="1"/>
    <col min="7425" max="7425" width="13.421875" style="311" customWidth="1"/>
    <col min="7426" max="7426" width="101.28125" style="311" customWidth="1"/>
    <col min="7427" max="7427" width="7.421875" style="311" customWidth="1"/>
    <col min="7428" max="7428" width="11.8515625" style="311" customWidth="1"/>
    <col min="7429" max="7431" width="16.28125" style="311" customWidth="1"/>
    <col min="7432" max="7433" width="19.140625" style="311" customWidth="1"/>
    <col min="7434" max="7434" width="9.28125" style="311" customWidth="1"/>
    <col min="7435" max="7435" width="13.421875" style="311" customWidth="1"/>
    <col min="7436" max="7436" width="13.28125" style="311" customWidth="1"/>
    <col min="7437" max="7437" width="9.28125" style="311" customWidth="1"/>
    <col min="7438" max="7438" width="14.140625" style="311" customWidth="1"/>
    <col min="7439" max="7680" width="9.28125" style="311" customWidth="1"/>
    <col min="7681" max="7681" width="13.421875" style="311" customWidth="1"/>
    <col min="7682" max="7682" width="101.28125" style="311" customWidth="1"/>
    <col min="7683" max="7683" width="7.421875" style="311" customWidth="1"/>
    <col min="7684" max="7684" width="11.8515625" style="311" customWidth="1"/>
    <col min="7685" max="7687" width="16.28125" style="311" customWidth="1"/>
    <col min="7688" max="7689" width="19.140625" style="311" customWidth="1"/>
    <col min="7690" max="7690" width="9.28125" style="311" customWidth="1"/>
    <col min="7691" max="7691" width="13.421875" style="311" customWidth="1"/>
    <col min="7692" max="7692" width="13.28125" style="311" customWidth="1"/>
    <col min="7693" max="7693" width="9.28125" style="311" customWidth="1"/>
    <col min="7694" max="7694" width="14.140625" style="311" customWidth="1"/>
    <col min="7695" max="7936" width="9.28125" style="311" customWidth="1"/>
    <col min="7937" max="7937" width="13.421875" style="311" customWidth="1"/>
    <col min="7938" max="7938" width="101.28125" style="311" customWidth="1"/>
    <col min="7939" max="7939" width="7.421875" style="311" customWidth="1"/>
    <col min="7940" max="7940" width="11.8515625" style="311" customWidth="1"/>
    <col min="7941" max="7943" width="16.28125" style="311" customWidth="1"/>
    <col min="7944" max="7945" width="19.140625" style="311" customWidth="1"/>
    <col min="7946" max="7946" width="9.28125" style="311" customWidth="1"/>
    <col min="7947" max="7947" width="13.421875" style="311" customWidth="1"/>
    <col min="7948" max="7948" width="13.28125" style="311" customWidth="1"/>
    <col min="7949" max="7949" width="9.28125" style="311" customWidth="1"/>
    <col min="7950" max="7950" width="14.140625" style="311" customWidth="1"/>
    <col min="7951" max="8192" width="9.28125" style="311" customWidth="1"/>
    <col min="8193" max="8193" width="13.421875" style="311" customWidth="1"/>
    <col min="8194" max="8194" width="101.28125" style="311" customWidth="1"/>
    <col min="8195" max="8195" width="7.421875" style="311" customWidth="1"/>
    <col min="8196" max="8196" width="11.8515625" style="311" customWidth="1"/>
    <col min="8197" max="8199" width="16.28125" style="311" customWidth="1"/>
    <col min="8200" max="8201" width="19.140625" style="311" customWidth="1"/>
    <col min="8202" max="8202" width="9.28125" style="311" customWidth="1"/>
    <col min="8203" max="8203" width="13.421875" style="311" customWidth="1"/>
    <col min="8204" max="8204" width="13.28125" style="311" customWidth="1"/>
    <col min="8205" max="8205" width="9.28125" style="311" customWidth="1"/>
    <col min="8206" max="8206" width="14.140625" style="311" customWidth="1"/>
    <col min="8207" max="8448" width="9.28125" style="311" customWidth="1"/>
    <col min="8449" max="8449" width="13.421875" style="311" customWidth="1"/>
    <col min="8450" max="8450" width="101.28125" style="311" customWidth="1"/>
    <col min="8451" max="8451" width="7.421875" style="311" customWidth="1"/>
    <col min="8452" max="8452" width="11.8515625" style="311" customWidth="1"/>
    <col min="8453" max="8455" width="16.28125" style="311" customWidth="1"/>
    <col min="8456" max="8457" width="19.140625" style="311" customWidth="1"/>
    <col min="8458" max="8458" width="9.28125" style="311" customWidth="1"/>
    <col min="8459" max="8459" width="13.421875" style="311" customWidth="1"/>
    <col min="8460" max="8460" width="13.28125" style="311" customWidth="1"/>
    <col min="8461" max="8461" width="9.28125" style="311" customWidth="1"/>
    <col min="8462" max="8462" width="14.140625" style="311" customWidth="1"/>
    <col min="8463" max="8704" width="9.28125" style="311" customWidth="1"/>
    <col min="8705" max="8705" width="13.421875" style="311" customWidth="1"/>
    <col min="8706" max="8706" width="101.28125" style="311" customWidth="1"/>
    <col min="8707" max="8707" width="7.421875" style="311" customWidth="1"/>
    <col min="8708" max="8708" width="11.8515625" style="311" customWidth="1"/>
    <col min="8709" max="8711" width="16.28125" style="311" customWidth="1"/>
    <col min="8712" max="8713" width="19.140625" style="311" customWidth="1"/>
    <col min="8714" max="8714" width="9.28125" style="311" customWidth="1"/>
    <col min="8715" max="8715" width="13.421875" style="311" customWidth="1"/>
    <col min="8716" max="8716" width="13.28125" style="311" customWidth="1"/>
    <col min="8717" max="8717" width="9.28125" style="311" customWidth="1"/>
    <col min="8718" max="8718" width="14.140625" style="311" customWidth="1"/>
    <col min="8719" max="8960" width="9.28125" style="311" customWidth="1"/>
    <col min="8961" max="8961" width="13.421875" style="311" customWidth="1"/>
    <col min="8962" max="8962" width="101.28125" style="311" customWidth="1"/>
    <col min="8963" max="8963" width="7.421875" style="311" customWidth="1"/>
    <col min="8964" max="8964" width="11.8515625" style="311" customWidth="1"/>
    <col min="8965" max="8967" width="16.28125" style="311" customWidth="1"/>
    <col min="8968" max="8969" width="19.140625" style="311" customWidth="1"/>
    <col min="8970" max="8970" width="9.28125" style="311" customWidth="1"/>
    <col min="8971" max="8971" width="13.421875" style="311" customWidth="1"/>
    <col min="8972" max="8972" width="13.28125" style="311" customWidth="1"/>
    <col min="8973" max="8973" width="9.28125" style="311" customWidth="1"/>
    <col min="8974" max="8974" width="14.140625" style="311" customWidth="1"/>
    <col min="8975" max="9216" width="9.28125" style="311" customWidth="1"/>
    <col min="9217" max="9217" width="13.421875" style="311" customWidth="1"/>
    <col min="9218" max="9218" width="101.28125" style="311" customWidth="1"/>
    <col min="9219" max="9219" width="7.421875" style="311" customWidth="1"/>
    <col min="9220" max="9220" width="11.8515625" style="311" customWidth="1"/>
    <col min="9221" max="9223" width="16.28125" style="311" customWidth="1"/>
    <col min="9224" max="9225" width="19.140625" style="311" customWidth="1"/>
    <col min="9226" max="9226" width="9.28125" style="311" customWidth="1"/>
    <col min="9227" max="9227" width="13.421875" style="311" customWidth="1"/>
    <col min="9228" max="9228" width="13.28125" style="311" customWidth="1"/>
    <col min="9229" max="9229" width="9.28125" style="311" customWidth="1"/>
    <col min="9230" max="9230" width="14.140625" style="311" customWidth="1"/>
    <col min="9231" max="9472" width="9.28125" style="311" customWidth="1"/>
    <col min="9473" max="9473" width="13.421875" style="311" customWidth="1"/>
    <col min="9474" max="9474" width="101.28125" style="311" customWidth="1"/>
    <col min="9475" max="9475" width="7.421875" style="311" customWidth="1"/>
    <col min="9476" max="9476" width="11.8515625" style="311" customWidth="1"/>
    <col min="9477" max="9479" width="16.28125" style="311" customWidth="1"/>
    <col min="9480" max="9481" width="19.140625" style="311" customWidth="1"/>
    <col min="9482" max="9482" width="9.28125" style="311" customWidth="1"/>
    <col min="9483" max="9483" width="13.421875" style="311" customWidth="1"/>
    <col min="9484" max="9484" width="13.28125" style="311" customWidth="1"/>
    <col min="9485" max="9485" width="9.28125" style="311" customWidth="1"/>
    <col min="9486" max="9486" width="14.140625" style="311" customWidth="1"/>
    <col min="9487" max="9728" width="9.28125" style="311" customWidth="1"/>
    <col min="9729" max="9729" width="13.421875" style="311" customWidth="1"/>
    <col min="9730" max="9730" width="101.28125" style="311" customWidth="1"/>
    <col min="9731" max="9731" width="7.421875" style="311" customWidth="1"/>
    <col min="9732" max="9732" width="11.8515625" style="311" customWidth="1"/>
    <col min="9733" max="9735" width="16.28125" style="311" customWidth="1"/>
    <col min="9736" max="9737" width="19.140625" style="311" customWidth="1"/>
    <col min="9738" max="9738" width="9.28125" style="311" customWidth="1"/>
    <col min="9739" max="9739" width="13.421875" style="311" customWidth="1"/>
    <col min="9740" max="9740" width="13.28125" style="311" customWidth="1"/>
    <col min="9741" max="9741" width="9.28125" style="311" customWidth="1"/>
    <col min="9742" max="9742" width="14.140625" style="311" customWidth="1"/>
    <col min="9743" max="9984" width="9.28125" style="311" customWidth="1"/>
    <col min="9985" max="9985" width="13.421875" style="311" customWidth="1"/>
    <col min="9986" max="9986" width="101.28125" style="311" customWidth="1"/>
    <col min="9987" max="9987" width="7.421875" style="311" customWidth="1"/>
    <col min="9988" max="9988" width="11.8515625" style="311" customWidth="1"/>
    <col min="9989" max="9991" width="16.28125" style="311" customWidth="1"/>
    <col min="9992" max="9993" width="19.140625" style="311" customWidth="1"/>
    <col min="9994" max="9994" width="9.28125" style="311" customWidth="1"/>
    <col min="9995" max="9995" width="13.421875" style="311" customWidth="1"/>
    <col min="9996" max="9996" width="13.28125" style="311" customWidth="1"/>
    <col min="9997" max="9997" width="9.28125" style="311" customWidth="1"/>
    <col min="9998" max="9998" width="14.140625" style="311" customWidth="1"/>
    <col min="9999" max="10240" width="9.28125" style="311" customWidth="1"/>
    <col min="10241" max="10241" width="13.421875" style="311" customWidth="1"/>
    <col min="10242" max="10242" width="101.28125" style="311" customWidth="1"/>
    <col min="10243" max="10243" width="7.421875" style="311" customWidth="1"/>
    <col min="10244" max="10244" width="11.8515625" style="311" customWidth="1"/>
    <col min="10245" max="10247" width="16.28125" style="311" customWidth="1"/>
    <col min="10248" max="10249" width="19.140625" style="311" customWidth="1"/>
    <col min="10250" max="10250" width="9.28125" style="311" customWidth="1"/>
    <col min="10251" max="10251" width="13.421875" style="311" customWidth="1"/>
    <col min="10252" max="10252" width="13.28125" style="311" customWidth="1"/>
    <col min="10253" max="10253" width="9.28125" style="311" customWidth="1"/>
    <col min="10254" max="10254" width="14.140625" style="311" customWidth="1"/>
    <col min="10255" max="10496" width="9.28125" style="311" customWidth="1"/>
    <col min="10497" max="10497" width="13.421875" style="311" customWidth="1"/>
    <col min="10498" max="10498" width="101.28125" style="311" customWidth="1"/>
    <col min="10499" max="10499" width="7.421875" style="311" customWidth="1"/>
    <col min="10500" max="10500" width="11.8515625" style="311" customWidth="1"/>
    <col min="10501" max="10503" width="16.28125" style="311" customWidth="1"/>
    <col min="10504" max="10505" width="19.140625" style="311" customWidth="1"/>
    <col min="10506" max="10506" width="9.28125" style="311" customWidth="1"/>
    <col min="10507" max="10507" width="13.421875" style="311" customWidth="1"/>
    <col min="10508" max="10508" width="13.28125" style="311" customWidth="1"/>
    <col min="10509" max="10509" width="9.28125" style="311" customWidth="1"/>
    <col min="10510" max="10510" width="14.140625" style="311" customWidth="1"/>
    <col min="10511" max="10752" width="9.28125" style="311" customWidth="1"/>
    <col min="10753" max="10753" width="13.421875" style="311" customWidth="1"/>
    <col min="10754" max="10754" width="101.28125" style="311" customWidth="1"/>
    <col min="10755" max="10755" width="7.421875" style="311" customWidth="1"/>
    <col min="10756" max="10756" width="11.8515625" style="311" customWidth="1"/>
    <col min="10757" max="10759" width="16.28125" style="311" customWidth="1"/>
    <col min="10760" max="10761" width="19.140625" style="311" customWidth="1"/>
    <col min="10762" max="10762" width="9.28125" style="311" customWidth="1"/>
    <col min="10763" max="10763" width="13.421875" style="311" customWidth="1"/>
    <col min="10764" max="10764" width="13.28125" style="311" customWidth="1"/>
    <col min="10765" max="10765" width="9.28125" style="311" customWidth="1"/>
    <col min="10766" max="10766" width="14.140625" style="311" customWidth="1"/>
    <col min="10767" max="11008" width="9.28125" style="311" customWidth="1"/>
    <col min="11009" max="11009" width="13.421875" style="311" customWidth="1"/>
    <col min="11010" max="11010" width="101.28125" style="311" customWidth="1"/>
    <col min="11011" max="11011" width="7.421875" style="311" customWidth="1"/>
    <col min="11012" max="11012" width="11.8515625" style="311" customWidth="1"/>
    <col min="11013" max="11015" width="16.28125" style="311" customWidth="1"/>
    <col min="11016" max="11017" width="19.140625" style="311" customWidth="1"/>
    <col min="11018" max="11018" width="9.28125" style="311" customWidth="1"/>
    <col min="11019" max="11019" width="13.421875" style="311" customWidth="1"/>
    <col min="11020" max="11020" width="13.28125" style="311" customWidth="1"/>
    <col min="11021" max="11021" width="9.28125" style="311" customWidth="1"/>
    <col min="11022" max="11022" width="14.140625" style="311" customWidth="1"/>
    <col min="11023" max="11264" width="9.28125" style="311" customWidth="1"/>
    <col min="11265" max="11265" width="13.421875" style="311" customWidth="1"/>
    <col min="11266" max="11266" width="101.28125" style="311" customWidth="1"/>
    <col min="11267" max="11267" width="7.421875" style="311" customWidth="1"/>
    <col min="11268" max="11268" width="11.8515625" style="311" customWidth="1"/>
    <col min="11269" max="11271" width="16.28125" style="311" customWidth="1"/>
    <col min="11272" max="11273" width="19.140625" style="311" customWidth="1"/>
    <col min="11274" max="11274" width="9.28125" style="311" customWidth="1"/>
    <col min="11275" max="11275" width="13.421875" style="311" customWidth="1"/>
    <col min="11276" max="11276" width="13.28125" style="311" customWidth="1"/>
    <col min="11277" max="11277" width="9.28125" style="311" customWidth="1"/>
    <col min="11278" max="11278" width="14.140625" style="311" customWidth="1"/>
    <col min="11279" max="11520" width="9.28125" style="311" customWidth="1"/>
    <col min="11521" max="11521" width="13.421875" style="311" customWidth="1"/>
    <col min="11522" max="11522" width="101.28125" style="311" customWidth="1"/>
    <col min="11523" max="11523" width="7.421875" style="311" customWidth="1"/>
    <col min="11524" max="11524" width="11.8515625" style="311" customWidth="1"/>
    <col min="11525" max="11527" width="16.28125" style="311" customWidth="1"/>
    <col min="11528" max="11529" width="19.140625" style="311" customWidth="1"/>
    <col min="11530" max="11530" width="9.28125" style="311" customWidth="1"/>
    <col min="11531" max="11531" width="13.421875" style="311" customWidth="1"/>
    <col min="11532" max="11532" width="13.28125" style="311" customWidth="1"/>
    <col min="11533" max="11533" width="9.28125" style="311" customWidth="1"/>
    <col min="11534" max="11534" width="14.140625" style="311" customWidth="1"/>
    <col min="11535" max="11776" width="9.28125" style="311" customWidth="1"/>
    <col min="11777" max="11777" width="13.421875" style="311" customWidth="1"/>
    <col min="11778" max="11778" width="101.28125" style="311" customWidth="1"/>
    <col min="11779" max="11779" width="7.421875" style="311" customWidth="1"/>
    <col min="11780" max="11780" width="11.8515625" style="311" customWidth="1"/>
    <col min="11781" max="11783" width="16.28125" style="311" customWidth="1"/>
    <col min="11784" max="11785" width="19.140625" style="311" customWidth="1"/>
    <col min="11786" max="11786" width="9.28125" style="311" customWidth="1"/>
    <col min="11787" max="11787" width="13.421875" style="311" customWidth="1"/>
    <col min="11788" max="11788" width="13.28125" style="311" customWidth="1"/>
    <col min="11789" max="11789" width="9.28125" style="311" customWidth="1"/>
    <col min="11790" max="11790" width="14.140625" style="311" customWidth="1"/>
    <col min="11791" max="12032" width="9.28125" style="311" customWidth="1"/>
    <col min="12033" max="12033" width="13.421875" style="311" customWidth="1"/>
    <col min="12034" max="12034" width="101.28125" style="311" customWidth="1"/>
    <col min="12035" max="12035" width="7.421875" style="311" customWidth="1"/>
    <col min="12036" max="12036" width="11.8515625" style="311" customWidth="1"/>
    <col min="12037" max="12039" width="16.28125" style="311" customWidth="1"/>
    <col min="12040" max="12041" width="19.140625" style="311" customWidth="1"/>
    <col min="12042" max="12042" width="9.28125" style="311" customWidth="1"/>
    <col min="12043" max="12043" width="13.421875" style="311" customWidth="1"/>
    <col min="12044" max="12044" width="13.28125" style="311" customWidth="1"/>
    <col min="12045" max="12045" width="9.28125" style="311" customWidth="1"/>
    <col min="12046" max="12046" width="14.140625" style="311" customWidth="1"/>
    <col min="12047" max="12288" width="9.28125" style="311" customWidth="1"/>
    <col min="12289" max="12289" width="13.421875" style="311" customWidth="1"/>
    <col min="12290" max="12290" width="101.28125" style="311" customWidth="1"/>
    <col min="12291" max="12291" width="7.421875" style="311" customWidth="1"/>
    <col min="12292" max="12292" width="11.8515625" style="311" customWidth="1"/>
    <col min="12293" max="12295" width="16.28125" style="311" customWidth="1"/>
    <col min="12296" max="12297" width="19.140625" style="311" customWidth="1"/>
    <col min="12298" max="12298" width="9.28125" style="311" customWidth="1"/>
    <col min="12299" max="12299" width="13.421875" style="311" customWidth="1"/>
    <col min="12300" max="12300" width="13.28125" style="311" customWidth="1"/>
    <col min="12301" max="12301" width="9.28125" style="311" customWidth="1"/>
    <col min="12302" max="12302" width="14.140625" style="311" customWidth="1"/>
    <col min="12303" max="12544" width="9.28125" style="311" customWidth="1"/>
    <col min="12545" max="12545" width="13.421875" style="311" customWidth="1"/>
    <col min="12546" max="12546" width="101.28125" style="311" customWidth="1"/>
    <col min="12547" max="12547" width="7.421875" style="311" customWidth="1"/>
    <col min="12548" max="12548" width="11.8515625" style="311" customWidth="1"/>
    <col min="12549" max="12551" width="16.28125" style="311" customWidth="1"/>
    <col min="12552" max="12553" width="19.140625" style="311" customWidth="1"/>
    <col min="12554" max="12554" width="9.28125" style="311" customWidth="1"/>
    <col min="12555" max="12555" width="13.421875" style="311" customWidth="1"/>
    <col min="12556" max="12556" width="13.28125" style="311" customWidth="1"/>
    <col min="12557" max="12557" width="9.28125" style="311" customWidth="1"/>
    <col min="12558" max="12558" width="14.140625" style="311" customWidth="1"/>
    <col min="12559" max="12800" width="9.28125" style="311" customWidth="1"/>
    <col min="12801" max="12801" width="13.421875" style="311" customWidth="1"/>
    <col min="12802" max="12802" width="101.28125" style="311" customWidth="1"/>
    <col min="12803" max="12803" width="7.421875" style="311" customWidth="1"/>
    <col min="12804" max="12804" width="11.8515625" style="311" customWidth="1"/>
    <col min="12805" max="12807" width="16.28125" style="311" customWidth="1"/>
    <col min="12808" max="12809" width="19.140625" style="311" customWidth="1"/>
    <col min="12810" max="12810" width="9.28125" style="311" customWidth="1"/>
    <col min="12811" max="12811" width="13.421875" style="311" customWidth="1"/>
    <col min="12812" max="12812" width="13.28125" style="311" customWidth="1"/>
    <col min="12813" max="12813" width="9.28125" style="311" customWidth="1"/>
    <col min="12814" max="12814" width="14.140625" style="311" customWidth="1"/>
    <col min="12815" max="13056" width="9.28125" style="311" customWidth="1"/>
    <col min="13057" max="13057" width="13.421875" style="311" customWidth="1"/>
    <col min="13058" max="13058" width="101.28125" style="311" customWidth="1"/>
    <col min="13059" max="13059" width="7.421875" style="311" customWidth="1"/>
    <col min="13060" max="13060" width="11.8515625" style="311" customWidth="1"/>
    <col min="13061" max="13063" width="16.28125" style="311" customWidth="1"/>
    <col min="13064" max="13065" width="19.140625" style="311" customWidth="1"/>
    <col min="13066" max="13066" width="9.28125" style="311" customWidth="1"/>
    <col min="13067" max="13067" width="13.421875" style="311" customWidth="1"/>
    <col min="13068" max="13068" width="13.28125" style="311" customWidth="1"/>
    <col min="13069" max="13069" width="9.28125" style="311" customWidth="1"/>
    <col min="13070" max="13070" width="14.140625" style="311" customWidth="1"/>
    <col min="13071" max="13312" width="9.28125" style="311" customWidth="1"/>
    <col min="13313" max="13313" width="13.421875" style="311" customWidth="1"/>
    <col min="13314" max="13314" width="101.28125" style="311" customWidth="1"/>
    <col min="13315" max="13315" width="7.421875" style="311" customWidth="1"/>
    <col min="13316" max="13316" width="11.8515625" style="311" customWidth="1"/>
    <col min="13317" max="13319" width="16.28125" style="311" customWidth="1"/>
    <col min="13320" max="13321" width="19.140625" style="311" customWidth="1"/>
    <col min="13322" max="13322" width="9.28125" style="311" customWidth="1"/>
    <col min="13323" max="13323" width="13.421875" style="311" customWidth="1"/>
    <col min="13324" max="13324" width="13.28125" style="311" customWidth="1"/>
    <col min="13325" max="13325" width="9.28125" style="311" customWidth="1"/>
    <col min="13326" max="13326" width="14.140625" style="311" customWidth="1"/>
    <col min="13327" max="13568" width="9.28125" style="311" customWidth="1"/>
    <col min="13569" max="13569" width="13.421875" style="311" customWidth="1"/>
    <col min="13570" max="13570" width="101.28125" style="311" customWidth="1"/>
    <col min="13571" max="13571" width="7.421875" style="311" customWidth="1"/>
    <col min="13572" max="13572" width="11.8515625" style="311" customWidth="1"/>
    <col min="13573" max="13575" width="16.28125" style="311" customWidth="1"/>
    <col min="13576" max="13577" width="19.140625" style="311" customWidth="1"/>
    <col min="13578" max="13578" width="9.28125" style="311" customWidth="1"/>
    <col min="13579" max="13579" width="13.421875" style="311" customWidth="1"/>
    <col min="13580" max="13580" width="13.28125" style="311" customWidth="1"/>
    <col min="13581" max="13581" width="9.28125" style="311" customWidth="1"/>
    <col min="13582" max="13582" width="14.140625" style="311" customWidth="1"/>
    <col min="13583" max="13824" width="9.28125" style="311" customWidth="1"/>
    <col min="13825" max="13825" width="13.421875" style="311" customWidth="1"/>
    <col min="13826" max="13826" width="101.28125" style="311" customWidth="1"/>
    <col min="13827" max="13827" width="7.421875" style="311" customWidth="1"/>
    <col min="13828" max="13828" width="11.8515625" style="311" customWidth="1"/>
    <col min="13829" max="13831" width="16.28125" style="311" customWidth="1"/>
    <col min="13832" max="13833" width="19.140625" style="311" customWidth="1"/>
    <col min="13834" max="13834" width="9.28125" style="311" customWidth="1"/>
    <col min="13835" max="13835" width="13.421875" style="311" customWidth="1"/>
    <col min="13836" max="13836" width="13.28125" style="311" customWidth="1"/>
    <col min="13837" max="13837" width="9.28125" style="311" customWidth="1"/>
    <col min="13838" max="13838" width="14.140625" style="311" customWidth="1"/>
    <col min="13839" max="14080" width="9.28125" style="311" customWidth="1"/>
    <col min="14081" max="14081" width="13.421875" style="311" customWidth="1"/>
    <col min="14082" max="14082" width="101.28125" style="311" customWidth="1"/>
    <col min="14083" max="14083" width="7.421875" style="311" customWidth="1"/>
    <col min="14084" max="14084" width="11.8515625" style="311" customWidth="1"/>
    <col min="14085" max="14087" width="16.28125" style="311" customWidth="1"/>
    <col min="14088" max="14089" width="19.140625" style="311" customWidth="1"/>
    <col min="14090" max="14090" width="9.28125" style="311" customWidth="1"/>
    <col min="14091" max="14091" width="13.421875" style="311" customWidth="1"/>
    <col min="14092" max="14092" width="13.28125" style="311" customWidth="1"/>
    <col min="14093" max="14093" width="9.28125" style="311" customWidth="1"/>
    <col min="14094" max="14094" width="14.140625" style="311" customWidth="1"/>
    <col min="14095" max="14336" width="9.28125" style="311" customWidth="1"/>
    <col min="14337" max="14337" width="13.421875" style="311" customWidth="1"/>
    <col min="14338" max="14338" width="101.28125" style="311" customWidth="1"/>
    <col min="14339" max="14339" width="7.421875" style="311" customWidth="1"/>
    <col min="14340" max="14340" width="11.8515625" style="311" customWidth="1"/>
    <col min="14341" max="14343" width="16.28125" style="311" customWidth="1"/>
    <col min="14344" max="14345" width="19.140625" style="311" customWidth="1"/>
    <col min="14346" max="14346" width="9.28125" style="311" customWidth="1"/>
    <col min="14347" max="14347" width="13.421875" style="311" customWidth="1"/>
    <col min="14348" max="14348" width="13.28125" style="311" customWidth="1"/>
    <col min="14349" max="14349" width="9.28125" style="311" customWidth="1"/>
    <col min="14350" max="14350" width="14.140625" style="311" customWidth="1"/>
    <col min="14351" max="14592" width="9.28125" style="311" customWidth="1"/>
    <col min="14593" max="14593" width="13.421875" style="311" customWidth="1"/>
    <col min="14594" max="14594" width="101.28125" style="311" customWidth="1"/>
    <col min="14595" max="14595" width="7.421875" style="311" customWidth="1"/>
    <col min="14596" max="14596" width="11.8515625" style="311" customWidth="1"/>
    <col min="14597" max="14599" width="16.28125" style="311" customWidth="1"/>
    <col min="14600" max="14601" width="19.140625" style="311" customWidth="1"/>
    <col min="14602" max="14602" width="9.28125" style="311" customWidth="1"/>
    <col min="14603" max="14603" width="13.421875" style="311" customWidth="1"/>
    <col min="14604" max="14604" width="13.28125" style="311" customWidth="1"/>
    <col min="14605" max="14605" width="9.28125" style="311" customWidth="1"/>
    <col min="14606" max="14606" width="14.140625" style="311" customWidth="1"/>
    <col min="14607" max="14848" width="9.28125" style="311" customWidth="1"/>
    <col min="14849" max="14849" width="13.421875" style="311" customWidth="1"/>
    <col min="14850" max="14850" width="101.28125" style="311" customWidth="1"/>
    <col min="14851" max="14851" width="7.421875" style="311" customWidth="1"/>
    <col min="14852" max="14852" width="11.8515625" style="311" customWidth="1"/>
    <col min="14853" max="14855" width="16.28125" style="311" customWidth="1"/>
    <col min="14856" max="14857" width="19.140625" style="311" customWidth="1"/>
    <col min="14858" max="14858" width="9.28125" style="311" customWidth="1"/>
    <col min="14859" max="14859" width="13.421875" style="311" customWidth="1"/>
    <col min="14860" max="14860" width="13.28125" style="311" customWidth="1"/>
    <col min="14861" max="14861" width="9.28125" style="311" customWidth="1"/>
    <col min="14862" max="14862" width="14.140625" style="311" customWidth="1"/>
    <col min="14863" max="15104" width="9.28125" style="311" customWidth="1"/>
    <col min="15105" max="15105" width="13.421875" style="311" customWidth="1"/>
    <col min="15106" max="15106" width="101.28125" style="311" customWidth="1"/>
    <col min="15107" max="15107" width="7.421875" style="311" customWidth="1"/>
    <col min="15108" max="15108" width="11.8515625" style="311" customWidth="1"/>
    <col min="15109" max="15111" width="16.28125" style="311" customWidth="1"/>
    <col min="15112" max="15113" width="19.140625" style="311" customWidth="1"/>
    <col min="15114" max="15114" width="9.28125" style="311" customWidth="1"/>
    <col min="15115" max="15115" width="13.421875" style="311" customWidth="1"/>
    <col min="15116" max="15116" width="13.28125" style="311" customWidth="1"/>
    <col min="15117" max="15117" width="9.28125" style="311" customWidth="1"/>
    <col min="15118" max="15118" width="14.140625" style="311" customWidth="1"/>
    <col min="15119" max="15360" width="9.28125" style="311" customWidth="1"/>
    <col min="15361" max="15361" width="13.421875" style="311" customWidth="1"/>
    <col min="15362" max="15362" width="101.28125" style="311" customWidth="1"/>
    <col min="15363" max="15363" width="7.421875" style="311" customWidth="1"/>
    <col min="15364" max="15364" width="11.8515625" style="311" customWidth="1"/>
    <col min="15365" max="15367" width="16.28125" style="311" customWidth="1"/>
    <col min="15368" max="15369" width="19.140625" style="311" customWidth="1"/>
    <col min="15370" max="15370" width="9.28125" style="311" customWidth="1"/>
    <col min="15371" max="15371" width="13.421875" style="311" customWidth="1"/>
    <col min="15372" max="15372" width="13.28125" style="311" customWidth="1"/>
    <col min="15373" max="15373" width="9.28125" style="311" customWidth="1"/>
    <col min="15374" max="15374" width="14.140625" style="311" customWidth="1"/>
    <col min="15375" max="15616" width="9.28125" style="311" customWidth="1"/>
    <col min="15617" max="15617" width="13.421875" style="311" customWidth="1"/>
    <col min="15618" max="15618" width="101.28125" style="311" customWidth="1"/>
    <col min="15619" max="15619" width="7.421875" style="311" customWidth="1"/>
    <col min="15620" max="15620" width="11.8515625" style="311" customWidth="1"/>
    <col min="15621" max="15623" width="16.28125" style="311" customWidth="1"/>
    <col min="15624" max="15625" width="19.140625" style="311" customWidth="1"/>
    <col min="15626" max="15626" width="9.28125" style="311" customWidth="1"/>
    <col min="15627" max="15627" width="13.421875" style="311" customWidth="1"/>
    <col min="15628" max="15628" width="13.28125" style="311" customWidth="1"/>
    <col min="15629" max="15629" width="9.28125" style="311" customWidth="1"/>
    <col min="15630" max="15630" width="14.140625" style="311" customWidth="1"/>
    <col min="15631" max="15872" width="9.28125" style="311" customWidth="1"/>
    <col min="15873" max="15873" width="13.421875" style="311" customWidth="1"/>
    <col min="15874" max="15874" width="101.28125" style="311" customWidth="1"/>
    <col min="15875" max="15875" width="7.421875" style="311" customWidth="1"/>
    <col min="15876" max="15876" width="11.8515625" style="311" customWidth="1"/>
    <col min="15877" max="15879" width="16.28125" style="311" customWidth="1"/>
    <col min="15880" max="15881" width="19.140625" style="311" customWidth="1"/>
    <col min="15882" max="15882" width="9.28125" style="311" customWidth="1"/>
    <col min="15883" max="15883" width="13.421875" style="311" customWidth="1"/>
    <col min="15884" max="15884" width="13.28125" style="311" customWidth="1"/>
    <col min="15885" max="15885" width="9.28125" style="311" customWidth="1"/>
    <col min="15886" max="15886" width="14.140625" style="311" customWidth="1"/>
    <col min="15887" max="16128" width="9.28125" style="311" customWidth="1"/>
    <col min="16129" max="16129" width="13.421875" style="311" customWidth="1"/>
    <col min="16130" max="16130" width="101.28125" style="311" customWidth="1"/>
    <col min="16131" max="16131" width="7.421875" style="311" customWidth="1"/>
    <col min="16132" max="16132" width="11.8515625" style="311" customWidth="1"/>
    <col min="16133" max="16135" width="16.28125" style="311" customWidth="1"/>
    <col min="16136" max="16137" width="19.140625" style="311" customWidth="1"/>
    <col min="16138" max="16138" width="9.28125" style="311" customWidth="1"/>
    <col min="16139" max="16139" width="13.421875" style="311" customWidth="1"/>
    <col min="16140" max="16140" width="13.28125" style="311" customWidth="1"/>
    <col min="16141" max="16141" width="9.28125" style="311" customWidth="1"/>
    <col min="16142" max="16142" width="14.140625" style="311" customWidth="1"/>
    <col min="16143" max="16384" width="9.28125" style="311" customWidth="1"/>
  </cols>
  <sheetData>
    <row r="1" spans="1:9" ht="15">
      <c r="A1" s="514" t="s">
        <v>658</v>
      </c>
      <c r="B1" s="514"/>
      <c r="C1" s="514"/>
      <c r="D1" s="514"/>
      <c r="E1" s="514"/>
      <c r="F1" s="514"/>
      <c r="G1" s="514"/>
      <c r="H1" s="514"/>
      <c r="I1" s="299"/>
    </row>
    <row r="2" spans="1:9" ht="12">
      <c r="A2" s="301"/>
      <c r="B2" s="302"/>
      <c r="C2" s="303"/>
      <c r="D2" s="303"/>
      <c r="I2" s="303"/>
    </row>
    <row r="3" spans="1:9" ht="15.75">
      <c r="A3" s="305"/>
      <c r="B3" s="306" t="s">
        <v>659</v>
      </c>
      <c r="C3" s="305"/>
      <c r="D3" s="305"/>
      <c r="E3" s="307"/>
      <c r="F3" s="307"/>
      <c r="G3" s="307"/>
      <c r="H3" s="307"/>
      <c r="I3" s="308"/>
    </row>
    <row r="4" spans="1:2" ht="14.25">
      <c r="A4" s="309" t="s">
        <v>660</v>
      </c>
      <c r="B4" s="310" t="s">
        <v>661</v>
      </c>
    </row>
    <row r="5" spans="2:9" ht="12" customHeight="1">
      <c r="B5" s="312" t="s">
        <v>662</v>
      </c>
      <c r="H5" s="313">
        <f>F33+F62+F68+F74</f>
        <v>0</v>
      </c>
      <c r="I5" s="314"/>
    </row>
    <row r="6" spans="2:9" ht="12" customHeight="1">
      <c r="B6" s="312" t="s">
        <v>663</v>
      </c>
      <c r="H6" s="313">
        <f>H33+H62+H68+H74</f>
        <v>0</v>
      </c>
      <c r="I6" s="314"/>
    </row>
    <row r="7" spans="1:9" ht="15.75" thickBot="1">
      <c r="A7" s="315"/>
      <c r="B7" s="316" t="s">
        <v>656</v>
      </c>
      <c r="C7" s="317"/>
      <c r="D7" s="317"/>
      <c r="E7" s="318"/>
      <c r="F7" s="318"/>
      <c r="G7" s="318"/>
      <c r="H7" s="319">
        <f>H6+H5</f>
        <v>0</v>
      </c>
      <c r="I7" s="320"/>
    </row>
    <row r="8" spans="2:9" ht="15">
      <c r="B8" s="321"/>
      <c r="H8" s="322"/>
      <c r="I8" s="320"/>
    </row>
    <row r="9" spans="2:9" ht="12">
      <c r="B9" s="312" t="s">
        <v>664</v>
      </c>
      <c r="H9" s="323">
        <v>0</v>
      </c>
      <c r="I9" s="314"/>
    </row>
    <row r="10" spans="1:9" ht="15.75" thickBot="1">
      <c r="A10" s="315"/>
      <c r="B10" s="316" t="s">
        <v>656</v>
      </c>
      <c r="C10" s="317"/>
      <c r="D10" s="317"/>
      <c r="E10" s="318"/>
      <c r="F10" s="318"/>
      <c r="G10" s="318"/>
      <c r="H10" s="319">
        <f>H9</f>
        <v>0</v>
      </c>
      <c r="I10" s="320"/>
    </row>
    <row r="11" spans="1:9" ht="15.75" thickBot="1">
      <c r="A11" s="315"/>
      <c r="B11" s="324"/>
      <c r="C11" s="315"/>
      <c r="D11" s="315"/>
      <c r="E11" s="325"/>
      <c r="F11" s="325"/>
      <c r="G11" s="325"/>
      <c r="H11" s="326"/>
      <c r="I11" s="320"/>
    </row>
    <row r="12" spans="1:9" ht="15.75" thickBot="1">
      <c r="A12" s="315"/>
      <c r="B12" s="324" t="s">
        <v>665</v>
      </c>
      <c r="C12" s="315"/>
      <c r="D12" s="315"/>
      <c r="E12" s="325"/>
      <c r="F12" s="325"/>
      <c r="G12" s="325"/>
      <c r="H12" s="326">
        <f>H10+H7</f>
        <v>0</v>
      </c>
      <c r="I12" s="320"/>
    </row>
    <row r="14" spans="2:8" ht="15">
      <c r="B14" s="327" t="s">
        <v>666</v>
      </c>
      <c r="C14" s="328"/>
      <c r="D14" s="328"/>
      <c r="E14" s="329"/>
      <c r="F14" s="329"/>
      <c r="G14" s="329"/>
      <c r="H14" s="329"/>
    </row>
    <row r="15" spans="2:9" ht="12">
      <c r="B15" s="312" t="s">
        <v>667</v>
      </c>
      <c r="C15" s="330" t="s">
        <v>668</v>
      </c>
      <c r="E15" s="313"/>
      <c r="F15" s="313"/>
      <c r="G15" s="313"/>
      <c r="H15" s="313"/>
      <c r="I15" s="314"/>
    </row>
    <row r="16" spans="3:9" ht="12">
      <c r="C16" s="330"/>
      <c r="E16" s="313"/>
      <c r="F16" s="313"/>
      <c r="G16" s="313"/>
      <c r="H16" s="313"/>
      <c r="I16" s="314"/>
    </row>
    <row r="17" spans="2:9" ht="15">
      <c r="B17" s="331" t="s">
        <v>669</v>
      </c>
      <c r="C17" s="332"/>
      <c r="D17" s="332"/>
      <c r="E17" s="333"/>
      <c r="F17" s="333"/>
      <c r="G17" s="333"/>
      <c r="H17" s="334">
        <f>H12*0.21</f>
        <v>0</v>
      </c>
      <c r="I17" s="320"/>
    </row>
    <row r="18" spans="1:9" ht="15.75" thickBot="1">
      <c r="A18" s="317"/>
      <c r="B18" s="316" t="s">
        <v>670</v>
      </c>
      <c r="C18" s="317"/>
      <c r="D18" s="317"/>
      <c r="E18" s="318"/>
      <c r="F18" s="318"/>
      <c r="G18" s="318"/>
      <c r="H18" s="319">
        <f>H17+H12</f>
        <v>0</v>
      </c>
      <c r="I18" s="320"/>
    </row>
    <row r="19" spans="13:15" ht="12">
      <c r="M19" s="335"/>
      <c r="N19" s="335"/>
      <c r="O19" s="335"/>
    </row>
    <row r="20" spans="13:15" ht="12">
      <c r="M20" s="335"/>
      <c r="N20" s="335"/>
      <c r="O20" s="335"/>
    </row>
    <row r="21" spans="1:15" ht="15">
      <c r="A21" s="336"/>
      <c r="B21" s="337"/>
      <c r="C21" s="336"/>
      <c r="D21" s="336"/>
      <c r="E21" s="338"/>
      <c r="F21" s="338"/>
      <c r="G21" s="338"/>
      <c r="H21" s="338"/>
      <c r="M21" s="335"/>
      <c r="N21" s="335"/>
      <c r="O21" s="335"/>
    </row>
    <row r="22" spans="1:15" ht="15.75">
      <c r="A22" s="339"/>
      <c r="B22" s="340" t="s">
        <v>671</v>
      </c>
      <c r="C22" s="339"/>
      <c r="D22" s="339"/>
      <c r="E22" s="515" t="s">
        <v>662</v>
      </c>
      <c r="F22" s="516"/>
      <c r="G22" s="515" t="s">
        <v>672</v>
      </c>
      <c r="H22" s="516"/>
      <c r="I22" s="341"/>
      <c r="J22" s="342"/>
      <c r="K22" s="342"/>
      <c r="M22" s="335"/>
      <c r="N22" s="335"/>
      <c r="O22" s="335"/>
    </row>
    <row r="23" spans="1:15" s="349" customFormat="1" ht="34.5" customHeight="1">
      <c r="A23" s="343" t="s">
        <v>673</v>
      </c>
      <c r="B23" s="344" t="s">
        <v>674</v>
      </c>
      <c r="C23" s="345" t="s">
        <v>675</v>
      </c>
      <c r="D23" s="345" t="s">
        <v>676</v>
      </c>
      <c r="E23" s="345" t="s">
        <v>677</v>
      </c>
      <c r="F23" s="345" t="s">
        <v>678</v>
      </c>
      <c r="G23" s="345" t="s">
        <v>677</v>
      </c>
      <c r="H23" s="345" t="s">
        <v>678</v>
      </c>
      <c r="I23" s="346"/>
      <c r="J23" s="347"/>
      <c r="K23" s="348"/>
      <c r="M23" s="350"/>
      <c r="N23" s="350"/>
      <c r="O23" s="350"/>
    </row>
    <row r="24" spans="1:15" s="349" customFormat="1" ht="14.25">
      <c r="A24" s="351"/>
      <c r="B24" s="352"/>
      <c r="C24" s="353"/>
      <c r="D24" s="353"/>
      <c r="E24" s="354"/>
      <c r="F24" s="354"/>
      <c r="G24" s="354"/>
      <c r="H24" s="354"/>
      <c r="J24" s="355"/>
      <c r="K24" s="356"/>
      <c r="L24" s="357"/>
      <c r="M24" s="358"/>
      <c r="N24" s="358"/>
      <c r="O24" s="358"/>
    </row>
    <row r="25" spans="1:17" s="349" customFormat="1" ht="15">
      <c r="A25" s="359"/>
      <c r="B25" s="360" t="s">
        <v>679</v>
      </c>
      <c r="C25" s="361"/>
      <c r="D25" s="362"/>
      <c r="E25" s="362"/>
      <c r="F25" s="362"/>
      <c r="G25" s="362"/>
      <c r="H25" s="362"/>
      <c r="I25" s="363"/>
      <c r="J25" s="355"/>
      <c r="K25" s="355"/>
      <c r="L25" s="364"/>
      <c r="M25" s="358"/>
      <c r="N25" s="365"/>
      <c r="O25" s="365"/>
      <c r="P25" s="366"/>
      <c r="Q25" s="364"/>
    </row>
    <row r="26" spans="1:11" ht="14.25">
      <c r="A26" s="367" t="s">
        <v>680</v>
      </c>
      <c r="B26" s="368" t="s">
        <v>681</v>
      </c>
      <c r="C26" s="369">
        <v>1</v>
      </c>
      <c r="D26" s="370" t="s">
        <v>682</v>
      </c>
      <c r="E26" s="371" t="s">
        <v>683</v>
      </c>
      <c r="F26" s="371" t="s">
        <v>683</v>
      </c>
      <c r="G26" s="372">
        <v>0</v>
      </c>
      <c r="H26" s="371">
        <f aca="true" t="shared" si="0" ref="H26:H31">C26*G26</f>
        <v>0</v>
      </c>
      <c r="I26" s="373"/>
      <c r="J26" s="374"/>
      <c r="K26" s="374"/>
    </row>
    <row r="27" spans="1:11" ht="14.25">
      <c r="A27" s="367" t="s">
        <v>684</v>
      </c>
      <c r="B27" s="368" t="s">
        <v>685</v>
      </c>
      <c r="C27" s="369">
        <v>1</v>
      </c>
      <c r="D27" s="370" t="s">
        <v>629</v>
      </c>
      <c r="E27" s="375">
        <v>0</v>
      </c>
      <c r="F27" s="371">
        <f>C27*E27</f>
        <v>0</v>
      </c>
      <c r="G27" s="372">
        <v>0</v>
      </c>
      <c r="H27" s="371">
        <f t="shared" si="0"/>
        <v>0</v>
      </c>
      <c r="I27" s="373"/>
      <c r="J27" s="374"/>
      <c r="K27" s="374"/>
    </row>
    <row r="28" spans="1:11" ht="14.25">
      <c r="A28" s="367" t="s">
        <v>686</v>
      </c>
      <c r="B28" s="368" t="s">
        <v>687</v>
      </c>
      <c r="C28" s="369">
        <v>1</v>
      </c>
      <c r="D28" s="370" t="s">
        <v>629</v>
      </c>
      <c r="E28" s="375">
        <v>0</v>
      </c>
      <c r="F28" s="371">
        <f>C28*E28</f>
        <v>0</v>
      </c>
      <c r="G28" s="372">
        <v>0</v>
      </c>
      <c r="H28" s="371">
        <f t="shared" si="0"/>
        <v>0</v>
      </c>
      <c r="I28" s="373"/>
      <c r="J28" s="374"/>
      <c r="K28" s="374"/>
    </row>
    <row r="29" spans="1:11" ht="14.25">
      <c r="A29" s="367" t="s">
        <v>688</v>
      </c>
      <c r="B29" s="368" t="s">
        <v>689</v>
      </c>
      <c r="C29" s="369">
        <v>1</v>
      </c>
      <c r="D29" s="370" t="s">
        <v>136</v>
      </c>
      <c r="E29" s="375">
        <v>0</v>
      </c>
      <c r="F29" s="371">
        <f>C29*E29</f>
        <v>0</v>
      </c>
      <c r="G29" s="372">
        <v>0</v>
      </c>
      <c r="H29" s="371">
        <f t="shared" si="0"/>
        <v>0</v>
      </c>
      <c r="I29" s="373"/>
      <c r="J29" s="374"/>
      <c r="K29" s="374"/>
    </row>
    <row r="30" spans="1:11" ht="14.25">
      <c r="A30" s="367" t="s">
        <v>690</v>
      </c>
      <c r="B30" s="376" t="s">
        <v>691</v>
      </c>
      <c r="C30" s="369">
        <v>1</v>
      </c>
      <c r="D30" s="370" t="s">
        <v>136</v>
      </c>
      <c r="E30" s="375">
        <v>0</v>
      </c>
      <c r="F30" s="371">
        <f>C30*E30</f>
        <v>0</v>
      </c>
      <c r="G30" s="372">
        <v>0</v>
      </c>
      <c r="H30" s="371">
        <f t="shared" si="0"/>
        <v>0</v>
      </c>
      <c r="I30" s="373"/>
      <c r="J30" s="374"/>
      <c r="K30" s="374"/>
    </row>
    <row r="31" spans="1:11" ht="14.25">
      <c r="A31" s="367" t="s">
        <v>692</v>
      </c>
      <c r="B31" s="376" t="s">
        <v>693</v>
      </c>
      <c r="C31" s="369">
        <v>1</v>
      </c>
      <c r="D31" s="370" t="s">
        <v>629</v>
      </c>
      <c r="E31" s="371" t="s">
        <v>683</v>
      </c>
      <c r="F31" s="371" t="s">
        <v>683</v>
      </c>
      <c r="G31" s="372">
        <v>0</v>
      </c>
      <c r="H31" s="371">
        <f t="shared" si="0"/>
        <v>0</v>
      </c>
      <c r="I31" s="373"/>
      <c r="J31" s="374"/>
      <c r="K31" s="374"/>
    </row>
    <row r="32" spans="1:17" s="349" customFormat="1" ht="15">
      <c r="A32" s="367" t="s">
        <v>694</v>
      </c>
      <c r="B32" s="377" t="s">
        <v>695</v>
      </c>
      <c r="C32" s="378">
        <v>5</v>
      </c>
      <c r="D32" s="379" t="s">
        <v>577</v>
      </c>
      <c r="E32" s="380"/>
      <c r="F32" s="380">
        <f>(SUM(F26:F31)/100)*C32</f>
        <v>0</v>
      </c>
      <c r="G32" s="381"/>
      <c r="H32" s="381">
        <f>(SUM(H26:H31)/100)*C32</f>
        <v>0</v>
      </c>
      <c r="I32" s="382"/>
      <c r="J32" s="374"/>
      <c r="K32" s="383"/>
      <c r="L32" s="364"/>
      <c r="M32" s="358"/>
      <c r="N32" s="365">
        <f>M32*1.1</f>
        <v>0</v>
      </c>
      <c r="O32" s="365"/>
      <c r="P32" s="366"/>
      <c r="Q32" s="364"/>
    </row>
    <row r="33" spans="1:15" s="349" customFormat="1" ht="15">
      <c r="A33" s="384"/>
      <c r="B33" s="353"/>
      <c r="C33" s="369"/>
      <c r="D33" s="369"/>
      <c r="E33" s="371"/>
      <c r="F33" s="385">
        <f>SUM(F26:F32)</f>
        <v>0</v>
      </c>
      <c r="G33" s="371"/>
      <c r="H33" s="385">
        <f>SUM(H26:H32)</f>
        <v>0</v>
      </c>
      <c r="J33" s="355"/>
      <c r="K33" s="356"/>
      <c r="L33" s="357"/>
      <c r="M33" s="358"/>
      <c r="N33" s="358"/>
      <c r="O33" s="358"/>
    </row>
    <row r="34" spans="1:15" s="349" customFormat="1" ht="14.25">
      <c r="A34" s="351"/>
      <c r="B34" s="352"/>
      <c r="C34" s="353"/>
      <c r="D34" s="353"/>
      <c r="E34" s="354"/>
      <c r="F34" s="354"/>
      <c r="G34" s="354"/>
      <c r="H34" s="354"/>
      <c r="J34" s="355"/>
      <c r="K34" s="356"/>
      <c r="L34" s="357"/>
      <c r="M34" s="358"/>
      <c r="N34" s="358"/>
      <c r="O34" s="358"/>
    </row>
    <row r="35" spans="1:17" s="349" customFormat="1" ht="30">
      <c r="A35" s="386"/>
      <c r="B35" s="387" t="s">
        <v>696</v>
      </c>
      <c r="C35" s="388"/>
      <c r="D35" s="389"/>
      <c r="E35" s="390"/>
      <c r="F35" s="390"/>
      <c r="G35" s="390"/>
      <c r="H35" s="390"/>
      <c r="I35" s="391"/>
      <c r="J35" s="374"/>
      <c r="K35" s="383"/>
      <c r="L35" s="364"/>
      <c r="M35" s="358"/>
      <c r="N35" s="358">
        <f>M35*1.1</f>
        <v>0</v>
      </c>
      <c r="O35" s="358"/>
      <c r="P35" s="364"/>
      <c r="Q35" s="364"/>
    </row>
    <row r="36" spans="1:17" s="349" customFormat="1" ht="28.5">
      <c r="A36" s="392" t="s">
        <v>697</v>
      </c>
      <c r="B36" s="368" t="s">
        <v>698</v>
      </c>
      <c r="C36" s="369">
        <v>3</v>
      </c>
      <c r="D36" s="384" t="s">
        <v>682</v>
      </c>
      <c r="E36" s="393" t="s">
        <v>683</v>
      </c>
      <c r="F36" s="393" t="s">
        <v>683</v>
      </c>
      <c r="G36" s="372">
        <v>0</v>
      </c>
      <c r="H36" s="371">
        <f aca="true" t="shared" si="1" ref="H36:H60">C36*G36</f>
        <v>0</v>
      </c>
      <c r="I36" s="394"/>
      <c r="J36" s="395"/>
      <c r="K36" s="395"/>
      <c r="L36" s="396"/>
      <c r="M36" s="397">
        <v>15.363999999999999</v>
      </c>
      <c r="N36" s="358">
        <f>M36*1.1</f>
        <v>16.9004</v>
      </c>
      <c r="O36" s="358"/>
      <c r="P36" s="364"/>
      <c r="Q36" s="364"/>
    </row>
    <row r="37" spans="1:17" s="349" customFormat="1" ht="14.25">
      <c r="A37" s="392" t="s">
        <v>699</v>
      </c>
      <c r="B37" s="368" t="s">
        <v>700</v>
      </c>
      <c r="C37" s="369">
        <v>1</v>
      </c>
      <c r="D37" s="384" t="s">
        <v>136</v>
      </c>
      <c r="E37" s="372">
        <v>0</v>
      </c>
      <c r="F37" s="371">
        <f>C37*E37</f>
        <v>0</v>
      </c>
      <c r="G37" s="372">
        <v>0</v>
      </c>
      <c r="H37" s="371">
        <f t="shared" si="1"/>
        <v>0</v>
      </c>
      <c r="I37" s="394"/>
      <c r="J37" s="395"/>
      <c r="K37" s="395"/>
      <c r="L37" s="396"/>
      <c r="M37" s="397">
        <v>15.363999999999999</v>
      </c>
      <c r="N37" s="358">
        <f>M37*1.1</f>
        <v>16.9004</v>
      </c>
      <c r="O37" s="358"/>
      <c r="P37" s="364"/>
      <c r="Q37" s="364"/>
    </row>
    <row r="38" spans="1:17" s="349" customFormat="1" ht="14.25">
      <c r="A38" s="392" t="s">
        <v>701</v>
      </c>
      <c r="B38" s="368" t="s">
        <v>702</v>
      </c>
      <c r="C38" s="369">
        <v>3</v>
      </c>
      <c r="D38" s="384" t="s">
        <v>629</v>
      </c>
      <c r="E38" s="371" t="s">
        <v>683</v>
      </c>
      <c r="F38" s="371" t="s">
        <v>683</v>
      </c>
      <c r="G38" s="372">
        <v>0</v>
      </c>
      <c r="H38" s="371">
        <f t="shared" si="1"/>
        <v>0</v>
      </c>
      <c r="I38" s="394"/>
      <c r="J38" s="395"/>
      <c r="K38" s="395"/>
      <c r="L38" s="396"/>
      <c r="M38" s="397"/>
      <c r="N38" s="358"/>
      <c r="O38" s="358"/>
      <c r="P38" s="364"/>
      <c r="Q38" s="364"/>
    </row>
    <row r="39" spans="1:17" s="349" customFormat="1" ht="14.25">
      <c r="A39" s="392" t="s">
        <v>703</v>
      </c>
      <c r="B39" s="368" t="s">
        <v>704</v>
      </c>
      <c r="C39" s="369">
        <v>1</v>
      </c>
      <c r="D39" s="384" t="s">
        <v>629</v>
      </c>
      <c r="E39" s="371" t="s">
        <v>683</v>
      </c>
      <c r="F39" s="371" t="s">
        <v>683</v>
      </c>
      <c r="G39" s="372">
        <v>0</v>
      </c>
      <c r="H39" s="371">
        <f t="shared" si="1"/>
        <v>0</v>
      </c>
      <c r="I39" s="394"/>
      <c r="J39" s="395"/>
      <c r="K39" s="395"/>
      <c r="L39" s="396"/>
      <c r="M39" s="397"/>
      <c r="N39" s="358"/>
      <c r="O39" s="358"/>
      <c r="P39" s="364"/>
      <c r="Q39" s="364"/>
    </row>
    <row r="40" spans="1:17" s="349" customFormat="1" ht="14.25">
      <c r="A40" s="392" t="s">
        <v>705</v>
      </c>
      <c r="B40" s="377" t="s">
        <v>706</v>
      </c>
      <c r="C40" s="378">
        <v>1</v>
      </c>
      <c r="D40" s="384" t="s">
        <v>136</v>
      </c>
      <c r="E40" s="372">
        <v>0</v>
      </c>
      <c r="F40" s="371">
        <f>C40*E40</f>
        <v>0</v>
      </c>
      <c r="G40" s="372">
        <v>0</v>
      </c>
      <c r="H40" s="371">
        <f t="shared" si="1"/>
        <v>0</v>
      </c>
      <c r="I40" s="394"/>
      <c r="J40" s="395"/>
      <c r="K40" s="395"/>
      <c r="L40" s="396"/>
      <c r="M40" s="397"/>
      <c r="N40" s="358"/>
      <c r="O40" s="358"/>
      <c r="P40" s="364"/>
      <c r="Q40" s="364"/>
    </row>
    <row r="41" spans="1:17" s="349" customFormat="1" ht="14.25">
      <c r="A41" s="392" t="s">
        <v>707</v>
      </c>
      <c r="B41" s="398" t="s">
        <v>708</v>
      </c>
      <c r="C41" s="399">
        <v>15</v>
      </c>
      <c r="D41" s="384" t="s">
        <v>161</v>
      </c>
      <c r="E41" s="372">
        <v>0</v>
      </c>
      <c r="F41" s="371" t="s">
        <v>683</v>
      </c>
      <c r="G41" s="372">
        <v>0</v>
      </c>
      <c r="H41" s="371">
        <f t="shared" si="1"/>
        <v>0</v>
      </c>
      <c r="I41" s="394"/>
      <c r="J41" s="395"/>
      <c r="K41" s="395"/>
      <c r="L41" s="396"/>
      <c r="M41" s="397"/>
      <c r="N41" s="358"/>
      <c r="O41" s="358"/>
      <c r="P41" s="364"/>
      <c r="Q41" s="364"/>
    </row>
    <row r="42" spans="1:17" s="349" customFormat="1" ht="14.25">
      <c r="A42" s="392" t="s">
        <v>709</v>
      </c>
      <c r="B42" s="398" t="s">
        <v>710</v>
      </c>
      <c r="C42" s="399">
        <v>1</v>
      </c>
      <c r="D42" s="384" t="s">
        <v>629</v>
      </c>
      <c r="E42" s="372">
        <v>0</v>
      </c>
      <c r="F42" s="371">
        <f>C42*E42</f>
        <v>0</v>
      </c>
      <c r="G42" s="372">
        <v>0</v>
      </c>
      <c r="H42" s="371">
        <f t="shared" si="1"/>
        <v>0</v>
      </c>
      <c r="I42" s="394"/>
      <c r="J42" s="395"/>
      <c r="K42" s="395"/>
      <c r="L42" s="396"/>
      <c r="M42" s="397"/>
      <c r="N42" s="358"/>
      <c r="O42" s="358"/>
      <c r="P42" s="364"/>
      <c r="Q42" s="364"/>
    </row>
    <row r="43" spans="1:17" s="349" customFormat="1" ht="14.25">
      <c r="A43" s="392" t="s">
        <v>711</v>
      </c>
      <c r="B43" s="398" t="s">
        <v>712</v>
      </c>
      <c r="C43" s="399">
        <v>3</v>
      </c>
      <c r="D43" s="384" t="s">
        <v>629</v>
      </c>
      <c r="E43" s="372">
        <v>0</v>
      </c>
      <c r="F43" s="371">
        <f>C43*E43</f>
        <v>0</v>
      </c>
      <c r="G43" s="372">
        <v>0</v>
      </c>
      <c r="H43" s="371">
        <f t="shared" si="1"/>
        <v>0</v>
      </c>
      <c r="I43" s="394"/>
      <c r="J43" s="395"/>
      <c r="K43" s="395"/>
      <c r="L43" s="396"/>
      <c r="M43" s="397"/>
      <c r="N43" s="358"/>
      <c r="O43" s="358"/>
      <c r="P43" s="364"/>
      <c r="Q43" s="364"/>
    </row>
    <row r="44" spans="1:17" s="349" customFormat="1" ht="28.5">
      <c r="A44" s="392" t="s">
        <v>713</v>
      </c>
      <c r="B44" s="377" t="s">
        <v>714</v>
      </c>
      <c r="C44" s="378">
        <v>40</v>
      </c>
      <c r="D44" s="384" t="s">
        <v>161</v>
      </c>
      <c r="E44" s="372">
        <v>0</v>
      </c>
      <c r="F44" s="371">
        <f>C44*E44</f>
        <v>0</v>
      </c>
      <c r="G44" s="372">
        <v>0</v>
      </c>
      <c r="H44" s="371">
        <f t="shared" si="1"/>
        <v>0</v>
      </c>
      <c r="I44" s="394"/>
      <c r="J44" s="395"/>
      <c r="K44" s="395"/>
      <c r="L44" s="396"/>
      <c r="M44" s="397"/>
      <c r="N44" s="358"/>
      <c r="O44" s="350"/>
      <c r="P44" s="364"/>
      <c r="Q44" s="364"/>
    </row>
    <row r="45" spans="1:17" s="349" customFormat="1" ht="14.25">
      <c r="A45" s="392" t="s">
        <v>715</v>
      </c>
      <c r="B45" s="377" t="s">
        <v>716</v>
      </c>
      <c r="C45" s="399">
        <v>40</v>
      </c>
      <c r="D45" s="384" t="s">
        <v>161</v>
      </c>
      <c r="E45" s="372">
        <v>0</v>
      </c>
      <c r="F45" s="371">
        <f>C45*E45</f>
        <v>0</v>
      </c>
      <c r="G45" s="372">
        <v>0</v>
      </c>
      <c r="H45" s="371">
        <f t="shared" si="1"/>
        <v>0</v>
      </c>
      <c r="I45" s="394"/>
      <c r="J45" s="395"/>
      <c r="K45" s="395"/>
      <c r="L45" s="396"/>
      <c r="M45" s="397"/>
      <c r="N45" s="358"/>
      <c r="O45" s="358"/>
      <c r="P45" s="364"/>
      <c r="Q45" s="364"/>
    </row>
    <row r="46" spans="1:17" s="349" customFormat="1" ht="14.25">
      <c r="A46" s="392" t="s">
        <v>717</v>
      </c>
      <c r="B46" s="400" t="s">
        <v>718</v>
      </c>
      <c r="C46" s="401">
        <v>1</v>
      </c>
      <c r="D46" s="402" t="s">
        <v>136</v>
      </c>
      <c r="E46" s="403">
        <v>0</v>
      </c>
      <c r="F46" s="404">
        <f>C46*E46</f>
        <v>0</v>
      </c>
      <c r="G46" s="403">
        <v>0</v>
      </c>
      <c r="H46" s="404">
        <f t="shared" si="1"/>
        <v>0</v>
      </c>
      <c r="I46" s="394"/>
      <c r="J46" s="395"/>
      <c r="K46" s="395"/>
      <c r="L46" s="396"/>
      <c r="M46" s="397"/>
      <c r="N46" s="358"/>
      <c r="O46" s="350"/>
      <c r="P46" s="364"/>
      <c r="Q46" s="364"/>
    </row>
    <row r="47" spans="1:17" s="406" customFormat="1" ht="14.25">
      <c r="A47" s="392" t="s">
        <v>719</v>
      </c>
      <c r="B47" s="368" t="s">
        <v>720</v>
      </c>
      <c r="C47" s="369">
        <v>5</v>
      </c>
      <c r="D47" s="405" t="s">
        <v>682</v>
      </c>
      <c r="E47" s="393" t="s">
        <v>683</v>
      </c>
      <c r="F47" s="393" t="s">
        <v>683</v>
      </c>
      <c r="G47" s="372">
        <v>0</v>
      </c>
      <c r="H47" s="371">
        <f t="shared" si="1"/>
        <v>0</v>
      </c>
      <c r="I47" s="394"/>
      <c r="J47" s="395"/>
      <c r="K47" s="395"/>
      <c r="L47" s="396"/>
      <c r="M47" s="397"/>
      <c r="N47" s="358"/>
      <c r="O47" s="358"/>
      <c r="P47" s="364"/>
      <c r="Q47" s="364"/>
    </row>
    <row r="48" spans="1:17" s="349" customFormat="1" ht="14.25">
      <c r="A48" s="392" t="s">
        <v>721</v>
      </c>
      <c r="B48" s="407" t="s">
        <v>722</v>
      </c>
      <c r="C48" s="408">
        <v>1</v>
      </c>
      <c r="D48" s="409" t="s">
        <v>136</v>
      </c>
      <c r="E48" s="410">
        <v>0</v>
      </c>
      <c r="F48" s="411">
        <f>C48*E48</f>
        <v>0</v>
      </c>
      <c r="G48" s="410">
        <v>0</v>
      </c>
      <c r="H48" s="411">
        <f t="shared" si="1"/>
        <v>0</v>
      </c>
      <c r="I48" s="394"/>
      <c r="J48" s="395"/>
      <c r="K48" s="395"/>
      <c r="L48" s="396"/>
      <c r="M48" s="397"/>
      <c r="N48" s="358"/>
      <c r="O48" s="358"/>
      <c r="P48" s="364"/>
      <c r="Q48" s="364"/>
    </row>
    <row r="49" spans="1:17" s="349" customFormat="1" ht="14.25">
      <c r="A49" s="392" t="s">
        <v>723</v>
      </c>
      <c r="B49" s="377" t="s">
        <v>724</v>
      </c>
      <c r="C49" s="378">
        <v>40</v>
      </c>
      <c r="D49" s="384" t="s">
        <v>161</v>
      </c>
      <c r="E49" s="371" t="s">
        <v>683</v>
      </c>
      <c r="F49" s="371" t="s">
        <v>683</v>
      </c>
      <c r="G49" s="372">
        <v>0</v>
      </c>
      <c r="H49" s="371">
        <f t="shared" si="1"/>
        <v>0</v>
      </c>
      <c r="I49" s="394"/>
      <c r="J49" s="395"/>
      <c r="K49" s="395"/>
      <c r="L49" s="396"/>
      <c r="M49" s="397"/>
      <c r="N49" s="358"/>
      <c r="O49" s="350"/>
      <c r="P49" s="364"/>
      <c r="Q49" s="364"/>
    </row>
    <row r="50" spans="1:17" s="349" customFormat="1" ht="28.5">
      <c r="A50" s="392" t="s">
        <v>725</v>
      </c>
      <c r="B50" s="377" t="s">
        <v>726</v>
      </c>
      <c r="C50" s="378">
        <v>1</v>
      </c>
      <c r="D50" s="384" t="s">
        <v>629</v>
      </c>
      <c r="E50" s="372">
        <v>0</v>
      </c>
      <c r="F50" s="411">
        <f>C50*E50</f>
        <v>0</v>
      </c>
      <c r="G50" s="372">
        <v>0</v>
      </c>
      <c r="H50" s="371">
        <f t="shared" si="1"/>
        <v>0</v>
      </c>
      <c r="I50" s="394"/>
      <c r="J50" s="395"/>
      <c r="K50" s="395"/>
      <c r="L50" s="396"/>
      <c r="M50" s="397"/>
      <c r="N50" s="358"/>
      <c r="O50" s="350"/>
      <c r="P50" s="364"/>
      <c r="Q50" s="364"/>
    </row>
    <row r="51" spans="1:17" s="349" customFormat="1" ht="14.25">
      <c r="A51" s="392" t="s">
        <v>727</v>
      </c>
      <c r="B51" s="377" t="s">
        <v>728</v>
      </c>
      <c r="C51" s="378">
        <v>20</v>
      </c>
      <c r="D51" s="384" t="s">
        <v>161</v>
      </c>
      <c r="E51" s="372">
        <v>0</v>
      </c>
      <c r="F51" s="411">
        <f>C51*E51</f>
        <v>0</v>
      </c>
      <c r="G51" s="372">
        <v>0</v>
      </c>
      <c r="H51" s="371">
        <f t="shared" si="1"/>
        <v>0</v>
      </c>
      <c r="I51" s="394"/>
      <c r="J51" s="395"/>
      <c r="K51" s="395"/>
      <c r="L51" s="396"/>
      <c r="M51" s="397"/>
      <c r="N51" s="358"/>
      <c r="O51" s="350"/>
      <c r="P51" s="364"/>
      <c r="Q51" s="364"/>
    </row>
    <row r="52" spans="1:17" s="349" customFormat="1" ht="14.25">
      <c r="A52" s="392" t="s">
        <v>729</v>
      </c>
      <c r="B52" s="377" t="s">
        <v>730</v>
      </c>
      <c r="C52" s="378">
        <v>12</v>
      </c>
      <c r="D52" s="384" t="s">
        <v>629</v>
      </c>
      <c r="E52" s="372">
        <v>0</v>
      </c>
      <c r="F52" s="411">
        <f>C52*E52</f>
        <v>0</v>
      </c>
      <c r="G52" s="372">
        <v>0</v>
      </c>
      <c r="H52" s="371">
        <f t="shared" si="1"/>
        <v>0</v>
      </c>
      <c r="I52" s="394"/>
      <c r="J52" s="395"/>
      <c r="K52" s="395"/>
      <c r="L52" s="396"/>
      <c r="M52" s="397"/>
      <c r="N52" s="358"/>
      <c r="O52" s="350"/>
      <c r="P52" s="364"/>
      <c r="Q52" s="364"/>
    </row>
    <row r="53" spans="1:17" s="349" customFormat="1" ht="14.25">
      <c r="A53" s="392" t="s">
        <v>731</v>
      </c>
      <c r="B53" s="377" t="s">
        <v>732</v>
      </c>
      <c r="C53" s="378">
        <v>12</v>
      </c>
      <c r="D53" s="384" t="s">
        <v>629</v>
      </c>
      <c r="E53" s="372">
        <v>0</v>
      </c>
      <c r="F53" s="411">
        <f>C53*E53</f>
        <v>0</v>
      </c>
      <c r="G53" s="372">
        <v>0</v>
      </c>
      <c r="H53" s="371">
        <f t="shared" si="1"/>
        <v>0</v>
      </c>
      <c r="I53" s="394"/>
      <c r="J53" s="395"/>
      <c r="K53" s="395"/>
      <c r="L53" s="396"/>
      <c r="M53" s="397"/>
      <c r="N53" s="358"/>
      <c r="O53" s="350"/>
      <c r="P53" s="364"/>
      <c r="Q53" s="364"/>
    </row>
    <row r="54" spans="1:17" s="349" customFormat="1" ht="28.5">
      <c r="A54" s="392" t="s">
        <v>733</v>
      </c>
      <c r="B54" s="377" t="s">
        <v>734</v>
      </c>
      <c r="C54" s="378">
        <v>1</v>
      </c>
      <c r="D54" s="384" t="s">
        <v>629</v>
      </c>
      <c r="E54" s="372">
        <v>0</v>
      </c>
      <c r="F54" s="411">
        <f>C54*E54</f>
        <v>0</v>
      </c>
      <c r="G54" s="372">
        <v>0</v>
      </c>
      <c r="H54" s="371">
        <f t="shared" si="1"/>
        <v>0</v>
      </c>
      <c r="I54" s="394"/>
      <c r="J54" s="395"/>
      <c r="K54" s="395"/>
      <c r="L54" s="396"/>
      <c r="M54" s="397"/>
      <c r="N54" s="358"/>
      <c r="O54" s="350"/>
      <c r="P54" s="364"/>
      <c r="Q54" s="364"/>
    </row>
    <row r="55" spans="1:17" s="349" customFormat="1" ht="14.25">
      <c r="A55" s="392" t="s">
        <v>735</v>
      </c>
      <c r="B55" s="377" t="s">
        <v>736</v>
      </c>
      <c r="C55" s="378">
        <v>2</v>
      </c>
      <c r="D55" s="384" t="s">
        <v>682</v>
      </c>
      <c r="E55" s="371" t="s">
        <v>683</v>
      </c>
      <c r="F55" s="371" t="s">
        <v>683</v>
      </c>
      <c r="G55" s="372">
        <v>0</v>
      </c>
      <c r="H55" s="371">
        <f t="shared" si="1"/>
        <v>0</v>
      </c>
      <c r="I55" s="394"/>
      <c r="J55" s="395"/>
      <c r="K55" s="395"/>
      <c r="L55" s="396"/>
      <c r="M55" s="397"/>
      <c r="N55" s="358"/>
      <c r="O55" s="350"/>
      <c r="P55" s="364"/>
      <c r="Q55" s="364"/>
    </row>
    <row r="56" spans="1:17" s="349" customFormat="1" ht="14.25">
      <c r="A56" s="392" t="s">
        <v>737</v>
      </c>
      <c r="B56" s="377" t="s">
        <v>738</v>
      </c>
      <c r="C56" s="378">
        <v>5</v>
      </c>
      <c r="D56" s="384" t="s">
        <v>682</v>
      </c>
      <c r="E56" s="371" t="s">
        <v>683</v>
      </c>
      <c r="F56" s="371" t="s">
        <v>683</v>
      </c>
      <c r="G56" s="372">
        <v>0</v>
      </c>
      <c r="H56" s="371">
        <f t="shared" si="1"/>
        <v>0</v>
      </c>
      <c r="I56" s="394"/>
      <c r="J56" s="395"/>
      <c r="K56" s="395"/>
      <c r="L56" s="396"/>
      <c r="M56" s="397"/>
      <c r="N56" s="358"/>
      <c r="O56" s="350"/>
      <c r="P56" s="364"/>
      <c r="Q56" s="364"/>
    </row>
    <row r="57" spans="1:17" s="349" customFormat="1" ht="14.25">
      <c r="A57" s="392" t="s">
        <v>739</v>
      </c>
      <c r="B57" s="377" t="s">
        <v>740</v>
      </c>
      <c r="C57" s="378">
        <v>2</v>
      </c>
      <c r="D57" s="384" t="s">
        <v>682</v>
      </c>
      <c r="E57" s="371" t="s">
        <v>683</v>
      </c>
      <c r="F57" s="371" t="s">
        <v>683</v>
      </c>
      <c r="G57" s="372">
        <v>0</v>
      </c>
      <c r="H57" s="371">
        <f t="shared" si="1"/>
        <v>0</v>
      </c>
      <c r="I57" s="394"/>
      <c r="J57" s="395"/>
      <c r="K57" s="395"/>
      <c r="L57" s="396"/>
      <c r="M57" s="397"/>
      <c r="N57" s="358"/>
      <c r="O57" s="350"/>
      <c r="P57" s="364"/>
      <c r="Q57" s="364"/>
    </row>
    <row r="58" spans="1:17" s="349" customFormat="1" ht="14.25">
      <c r="A58" s="392" t="s">
        <v>741</v>
      </c>
      <c r="B58" s="377" t="s">
        <v>742</v>
      </c>
      <c r="C58" s="369">
        <v>0.1</v>
      </c>
      <c r="D58" s="384" t="s">
        <v>206</v>
      </c>
      <c r="E58" s="371" t="s">
        <v>683</v>
      </c>
      <c r="F58" s="371" t="s">
        <v>683</v>
      </c>
      <c r="G58" s="372">
        <v>0</v>
      </c>
      <c r="H58" s="371">
        <f t="shared" si="1"/>
        <v>0</v>
      </c>
      <c r="I58" s="394"/>
      <c r="J58" s="395"/>
      <c r="K58" s="395"/>
      <c r="L58" s="396"/>
      <c r="M58" s="397"/>
      <c r="N58" s="358"/>
      <c r="O58" s="350"/>
      <c r="P58" s="364"/>
      <c r="Q58" s="364"/>
    </row>
    <row r="59" spans="1:17" s="349" customFormat="1" ht="14.25">
      <c r="A59" s="392" t="s">
        <v>743</v>
      </c>
      <c r="B59" s="377" t="s">
        <v>744</v>
      </c>
      <c r="C59" s="369">
        <v>0.05</v>
      </c>
      <c r="D59" s="384" t="s">
        <v>206</v>
      </c>
      <c r="E59" s="371" t="s">
        <v>683</v>
      </c>
      <c r="F59" s="371" t="s">
        <v>683</v>
      </c>
      <c r="G59" s="372">
        <v>0</v>
      </c>
      <c r="H59" s="371">
        <f t="shared" si="1"/>
        <v>0</v>
      </c>
      <c r="I59" s="394"/>
      <c r="J59" s="395"/>
      <c r="K59" s="395"/>
      <c r="L59" s="396"/>
      <c r="M59" s="397"/>
      <c r="N59" s="358"/>
      <c r="O59" s="350"/>
      <c r="P59" s="364"/>
      <c r="Q59" s="364"/>
    </row>
    <row r="60" spans="1:17" s="349" customFormat="1" ht="14.25">
      <c r="A60" s="392" t="s">
        <v>745</v>
      </c>
      <c r="B60" s="377" t="s">
        <v>746</v>
      </c>
      <c r="C60" s="369">
        <v>1</v>
      </c>
      <c r="D60" s="384" t="s">
        <v>136</v>
      </c>
      <c r="E60" s="371" t="s">
        <v>683</v>
      </c>
      <c r="F60" s="371" t="s">
        <v>683</v>
      </c>
      <c r="G60" s="372">
        <v>0</v>
      </c>
      <c r="H60" s="371">
        <f t="shared" si="1"/>
        <v>0</v>
      </c>
      <c r="I60" s="394"/>
      <c r="J60" s="395"/>
      <c r="K60" s="395"/>
      <c r="L60" s="396"/>
      <c r="M60" s="397"/>
      <c r="N60" s="358"/>
      <c r="O60" s="350"/>
      <c r="P60" s="364"/>
      <c r="Q60" s="364"/>
    </row>
    <row r="61" spans="1:17" s="349" customFormat="1" ht="14.25">
      <c r="A61" s="392" t="s">
        <v>747</v>
      </c>
      <c r="B61" s="377" t="s">
        <v>695</v>
      </c>
      <c r="C61" s="378">
        <v>5</v>
      </c>
      <c r="D61" s="379" t="s">
        <v>577</v>
      </c>
      <c r="E61" s="380"/>
      <c r="F61" s="380">
        <f>(SUM(F36:F60)/100)*C61</f>
        <v>0</v>
      </c>
      <c r="G61" s="381"/>
      <c r="H61" s="381">
        <f>(SUM(H36:H60)/100)*C61</f>
        <v>0</v>
      </c>
      <c r="I61" s="394"/>
      <c r="J61" s="395"/>
      <c r="K61" s="395"/>
      <c r="L61" s="396"/>
      <c r="M61" s="397"/>
      <c r="N61" s="358"/>
      <c r="O61" s="350"/>
      <c r="P61" s="364"/>
      <c r="Q61" s="364"/>
    </row>
    <row r="62" spans="1:17" s="349" customFormat="1" ht="15">
      <c r="A62" s="392"/>
      <c r="B62" s="368"/>
      <c r="C62" s="369"/>
      <c r="D62" s="384"/>
      <c r="E62" s="371"/>
      <c r="F62" s="385">
        <f>SUM(F36:F61)</f>
        <v>0</v>
      </c>
      <c r="G62" s="371"/>
      <c r="H62" s="385">
        <f>SUM(H36:H61)</f>
        <v>0</v>
      </c>
      <c r="I62" s="382"/>
      <c r="J62" s="395"/>
      <c r="K62" s="395"/>
      <c r="L62" s="396"/>
      <c r="M62" s="397"/>
      <c r="N62" s="358"/>
      <c r="O62" s="350"/>
      <c r="P62" s="364"/>
      <c r="Q62" s="364"/>
    </row>
    <row r="63" spans="1:17" s="349" customFormat="1" ht="15">
      <c r="A63" s="392"/>
      <c r="B63" s="368"/>
      <c r="C63" s="369"/>
      <c r="D63" s="384"/>
      <c r="E63" s="371"/>
      <c r="F63" s="385"/>
      <c r="G63" s="371"/>
      <c r="H63" s="385"/>
      <c r="I63" s="382"/>
      <c r="J63" s="395"/>
      <c r="K63" s="395"/>
      <c r="L63" s="396"/>
      <c r="M63" s="397"/>
      <c r="N63" s="358"/>
      <c r="O63" s="350"/>
      <c r="P63" s="364"/>
      <c r="Q63" s="364"/>
    </row>
    <row r="64" spans="1:17" s="349" customFormat="1" ht="15">
      <c r="A64" s="412"/>
      <c r="B64" s="387" t="s">
        <v>748</v>
      </c>
      <c r="C64" s="388"/>
      <c r="D64" s="388"/>
      <c r="E64" s="386"/>
      <c r="F64" s="386"/>
      <c r="G64" s="386"/>
      <c r="H64" s="386"/>
      <c r="I64" s="413"/>
      <c r="J64" s="395"/>
      <c r="K64" s="395"/>
      <c r="L64" s="364"/>
      <c r="M64" s="358"/>
      <c r="N64" s="358">
        <f>M64*1.1</f>
        <v>0</v>
      </c>
      <c r="O64" s="350"/>
      <c r="P64" s="364"/>
      <c r="Q64" s="364"/>
    </row>
    <row r="65" spans="1:17" s="349" customFormat="1" ht="14.25">
      <c r="A65" s="392" t="s">
        <v>749</v>
      </c>
      <c r="B65" s="377" t="s">
        <v>750</v>
      </c>
      <c r="C65" s="378">
        <v>100</v>
      </c>
      <c r="D65" s="384" t="s">
        <v>161</v>
      </c>
      <c r="E65" s="372">
        <v>0</v>
      </c>
      <c r="F65" s="371">
        <f>C65*E65</f>
        <v>0</v>
      </c>
      <c r="G65" s="372">
        <v>0</v>
      </c>
      <c r="H65" s="371">
        <f>G65*C65</f>
        <v>0</v>
      </c>
      <c r="I65" s="394"/>
      <c r="J65" s="414"/>
      <c r="K65" s="414"/>
      <c r="L65" s="396"/>
      <c r="M65" s="397"/>
      <c r="N65" s="358"/>
      <c r="O65" s="350"/>
      <c r="P65" s="364"/>
      <c r="Q65" s="364"/>
    </row>
    <row r="66" spans="1:17" s="349" customFormat="1" ht="14.25">
      <c r="A66" s="392" t="s">
        <v>751</v>
      </c>
      <c r="B66" s="377" t="s">
        <v>752</v>
      </c>
      <c r="C66" s="378">
        <v>80</v>
      </c>
      <c r="D66" s="384" t="s">
        <v>161</v>
      </c>
      <c r="E66" s="372">
        <v>0</v>
      </c>
      <c r="F66" s="371">
        <f>C66*E66</f>
        <v>0</v>
      </c>
      <c r="G66" s="372">
        <v>0</v>
      </c>
      <c r="H66" s="371">
        <f>G66*C66</f>
        <v>0</v>
      </c>
      <c r="I66" s="394"/>
      <c r="J66" s="414"/>
      <c r="K66" s="414"/>
      <c r="L66" s="396"/>
      <c r="M66" s="397"/>
      <c r="N66" s="358"/>
      <c r="O66" s="350"/>
      <c r="P66" s="364"/>
      <c r="Q66" s="364"/>
    </row>
    <row r="67" spans="1:17" s="349" customFormat="1" ht="14.25">
      <c r="A67" s="392" t="s">
        <v>753</v>
      </c>
      <c r="B67" s="377" t="s">
        <v>754</v>
      </c>
      <c r="C67" s="378">
        <v>5</v>
      </c>
      <c r="D67" s="379" t="s">
        <v>577</v>
      </c>
      <c r="E67" s="380"/>
      <c r="F67" s="380">
        <f>(SUM(F65:F66)/100)*C67</f>
        <v>0</v>
      </c>
      <c r="G67" s="381"/>
      <c r="H67" s="381">
        <f>(SUM(H65:H66)/100)*C67</f>
        <v>0</v>
      </c>
      <c r="I67" s="394"/>
      <c r="J67" s="414"/>
      <c r="K67" s="414"/>
      <c r="L67" s="396"/>
      <c r="M67" s="397"/>
      <c r="N67" s="358"/>
      <c r="O67" s="350"/>
      <c r="P67" s="364"/>
      <c r="Q67" s="364"/>
    </row>
    <row r="68" spans="1:17" s="349" customFormat="1" ht="15">
      <c r="A68" s="392"/>
      <c r="B68" s="377"/>
      <c r="C68" s="378"/>
      <c r="D68" s="384"/>
      <c r="E68" s="371"/>
      <c r="F68" s="385">
        <f>SUM(F65:F67)</f>
        <v>0</v>
      </c>
      <c r="G68" s="385"/>
      <c r="H68" s="385">
        <f>SUM(H65:H67)</f>
        <v>0</v>
      </c>
      <c r="I68" s="382"/>
      <c r="J68" s="414"/>
      <c r="K68" s="414"/>
      <c r="L68" s="396"/>
      <c r="M68" s="397"/>
      <c r="N68" s="358"/>
      <c r="O68" s="350"/>
      <c r="P68" s="364"/>
      <c r="Q68" s="364"/>
    </row>
    <row r="69" spans="1:17" s="349" customFormat="1" ht="15">
      <c r="A69" s="392"/>
      <c r="B69" s="377"/>
      <c r="C69" s="378"/>
      <c r="D69" s="384"/>
      <c r="E69" s="371"/>
      <c r="F69" s="385"/>
      <c r="G69" s="385"/>
      <c r="H69" s="385"/>
      <c r="I69" s="382"/>
      <c r="J69" s="414"/>
      <c r="K69" s="414"/>
      <c r="L69" s="396"/>
      <c r="M69" s="397"/>
      <c r="N69" s="358"/>
      <c r="O69" s="350"/>
      <c r="P69" s="364"/>
      <c r="Q69" s="364"/>
    </row>
    <row r="70" spans="1:17" s="349" customFormat="1" ht="15">
      <c r="A70" s="412"/>
      <c r="B70" s="387" t="s">
        <v>755</v>
      </c>
      <c r="C70" s="388"/>
      <c r="D70" s="388"/>
      <c r="E70" s="386"/>
      <c r="F70" s="386"/>
      <c r="G70" s="386"/>
      <c r="H70" s="386"/>
      <c r="I70" s="413"/>
      <c r="J70" s="414"/>
      <c r="K70" s="414"/>
      <c r="L70" s="396"/>
      <c r="M70" s="397"/>
      <c r="N70" s="358"/>
      <c r="O70" s="350"/>
      <c r="P70" s="364"/>
      <c r="Q70" s="364"/>
    </row>
    <row r="71" spans="1:17" s="349" customFormat="1" ht="14.25">
      <c r="A71" s="392" t="s">
        <v>756</v>
      </c>
      <c r="B71" s="377" t="s">
        <v>757</v>
      </c>
      <c r="C71" s="378">
        <v>8</v>
      </c>
      <c r="D71" s="384" t="s">
        <v>629</v>
      </c>
      <c r="E71" s="371" t="s">
        <v>683</v>
      </c>
      <c r="F71" s="371" t="s">
        <v>683</v>
      </c>
      <c r="G71" s="372">
        <v>0</v>
      </c>
      <c r="H71" s="371">
        <f>C71*G71</f>
        <v>0</v>
      </c>
      <c r="I71" s="394"/>
      <c r="J71" s="414"/>
      <c r="K71" s="414"/>
      <c r="L71" s="396"/>
      <c r="M71" s="397"/>
      <c r="N71" s="358"/>
      <c r="O71" s="350"/>
      <c r="P71" s="364"/>
      <c r="Q71" s="364"/>
    </row>
    <row r="72" spans="1:17" s="349" customFormat="1" ht="14.25">
      <c r="A72" s="392" t="s">
        <v>758</v>
      </c>
      <c r="B72" s="377" t="s">
        <v>759</v>
      </c>
      <c r="C72" s="378">
        <v>8</v>
      </c>
      <c r="D72" s="384" t="s">
        <v>629</v>
      </c>
      <c r="E72" s="415">
        <v>0</v>
      </c>
      <c r="F72" s="371">
        <f>C72*E72</f>
        <v>0</v>
      </c>
      <c r="G72" s="372">
        <v>0</v>
      </c>
      <c r="H72" s="371">
        <f>C72*G72</f>
        <v>0</v>
      </c>
      <c r="I72" s="394"/>
      <c r="J72" s="414"/>
      <c r="K72" s="414"/>
      <c r="L72" s="396"/>
      <c r="M72" s="397"/>
      <c r="N72" s="358"/>
      <c r="O72" s="350"/>
      <c r="P72" s="364"/>
      <c r="Q72" s="364"/>
    </row>
    <row r="73" spans="1:17" s="349" customFormat="1" ht="28.5">
      <c r="A73" s="392" t="s">
        <v>760</v>
      </c>
      <c r="B73" s="377" t="s">
        <v>761</v>
      </c>
      <c r="C73" s="378">
        <v>12</v>
      </c>
      <c r="D73" s="384" t="s">
        <v>629</v>
      </c>
      <c r="E73" s="415">
        <v>0</v>
      </c>
      <c r="F73" s="371">
        <f>C73*E73</f>
        <v>0</v>
      </c>
      <c r="G73" s="372">
        <v>0</v>
      </c>
      <c r="H73" s="371">
        <f>C73*G73</f>
        <v>0</v>
      </c>
      <c r="I73" s="394"/>
      <c r="J73" s="414"/>
      <c r="K73" s="414"/>
      <c r="L73" s="396"/>
      <c r="M73" s="397"/>
      <c r="N73" s="358"/>
      <c r="O73" s="350"/>
      <c r="P73" s="364"/>
      <c r="Q73" s="364"/>
    </row>
    <row r="74" spans="1:17" s="349" customFormat="1" ht="15">
      <c r="A74" s="392"/>
      <c r="B74" s="377"/>
      <c r="C74" s="378"/>
      <c r="D74" s="384"/>
      <c r="E74" s="371"/>
      <c r="F74" s="385">
        <f>SUM(F71:F73)</f>
        <v>0</v>
      </c>
      <c r="G74" s="385"/>
      <c r="H74" s="385">
        <f>SUM(H71:H73)</f>
        <v>0</v>
      </c>
      <c r="I74" s="382"/>
      <c r="J74" s="414"/>
      <c r="K74" s="414"/>
      <c r="L74" s="396"/>
      <c r="M74" s="397"/>
      <c r="N74" s="358"/>
      <c r="O74" s="350"/>
      <c r="P74" s="364"/>
      <c r="Q74" s="364"/>
    </row>
    <row r="75" spans="1:17" s="349" customFormat="1" ht="15">
      <c r="A75" s="392"/>
      <c r="B75" s="377"/>
      <c r="C75" s="378"/>
      <c r="D75" s="384"/>
      <c r="E75" s="371"/>
      <c r="F75" s="385"/>
      <c r="G75" s="385"/>
      <c r="H75" s="385"/>
      <c r="I75" s="382"/>
      <c r="J75" s="414"/>
      <c r="K75" s="414"/>
      <c r="L75" s="396"/>
      <c r="M75" s="397"/>
      <c r="N75" s="358"/>
      <c r="O75" s="350"/>
      <c r="P75" s="364"/>
      <c r="Q75" s="364"/>
    </row>
    <row r="76" spans="1:17" s="428" customFormat="1" ht="40.5">
      <c r="A76" s="416"/>
      <c r="B76" s="417" t="s">
        <v>762</v>
      </c>
      <c r="C76" s="377"/>
      <c r="D76" s="418"/>
      <c r="E76" s="419"/>
      <c r="F76" s="420"/>
      <c r="G76" s="420"/>
      <c r="H76" s="420"/>
      <c r="I76" s="421"/>
      <c r="J76" s="422"/>
      <c r="K76" s="422"/>
      <c r="L76" s="423"/>
      <c r="M76" s="424"/>
      <c r="N76" s="425"/>
      <c r="O76" s="426"/>
      <c r="P76" s="427"/>
      <c r="Q76" s="427"/>
    </row>
    <row r="77" spans="1:17" s="428" customFormat="1" ht="42.75">
      <c r="A77" s="416"/>
      <c r="B77" s="377" t="s">
        <v>763</v>
      </c>
      <c r="C77" s="377"/>
      <c r="D77" s="418"/>
      <c r="E77" s="419"/>
      <c r="F77" s="420"/>
      <c r="G77" s="420"/>
      <c r="H77" s="420"/>
      <c r="I77" s="421"/>
      <c r="J77" s="422"/>
      <c r="K77" s="422"/>
      <c r="L77" s="423"/>
      <c r="M77" s="424"/>
      <c r="N77" s="425"/>
      <c r="O77" s="426"/>
      <c r="P77" s="427"/>
      <c r="Q77" s="427"/>
    </row>
    <row r="78" spans="1:17" s="349" customFormat="1" ht="15">
      <c r="A78" s="392"/>
      <c r="B78" s="377"/>
      <c r="C78" s="378"/>
      <c r="D78" s="384"/>
      <c r="E78" s="371"/>
      <c r="F78" s="385"/>
      <c r="G78" s="385"/>
      <c r="H78" s="385"/>
      <c r="I78" s="382"/>
      <c r="J78" s="414"/>
      <c r="K78" s="414"/>
      <c r="L78" s="396"/>
      <c r="M78" s="397"/>
      <c r="N78" s="358"/>
      <c r="O78" s="350"/>
      <c r="P78" s="364"/>
      <c r="Q78" s="364"/>
    </row>
    <row r="79" spans="1:17" s="349" customFormat="1" ht="15">
      <c r="A79" s="392"/>
      <c r="B79" s="377"/>
      <c r="C79" s="378"/>
      <c r="D79" s="384"/>
      <c r="E79" s="371"/>
      <c r="F79" s="385"/>
      <c r="G79" s="385"/>
      <c r="H79" s="385"/>
      <c r="I79" s="382"/>
      <c r="J79" s="414"/>
      <c r="K79" s="414"/>
      <c r="L79" s="396"/>
      <c r="M79" s="397"/>
      <c r="N79" s="358"/>
      <c r="O79" s="350"/>
      <c r="P79" s="364"/>
      <c r="Q79" s="364"/>
    </row>
    <row r="80" spans="1:17" s="349" customFormat="1" ht="15">
      <c r="A80" s="392"/>
      <c r="B80" s="377"/>
      <c r="C80" s="378"/>
      <c r="D80" s="384"/>
      <c r="E80" s="371"/>
      <c r="F80" s="385"/>
      <c r="G80" s="385"/>
      <c r="H80" s="385"/>
      <c r="I80" s="382"/>
      <c r="J80" s="414"/>
      <c r="K80" s="414"/>
      <c r="L80" s="396"/>
      <c r="M80" s="397"/>
      <c r="N80" s="358"/>
      <c r="O80" s="350"/>
      <c r="P80" s="364"/>
      <c r="Q80" s="364"/>
    </row>
    <row r="81" spans="1:17" s="349" customFormat="1" ht="15">
      <c r="A81" s="392"/>
      <c r="B81" s="377"/>
      <c r="C81" s="378"/>
      <c r="D81" s="384"/>
      <c r="E81" s="371"/>
      <c r="F81" s="385"/>
      <c r="G81" s="385"/>
      <c r="H81" s="385"/>
      <c r="I81" s="382"/>
      <c r="J81" s="414"/>
      <c r="K81" s="414"/>
      <c r="L81" s="396"/>
      <c r="M81" s="397"/>
      <c r="N81" s="358"/>
      <c r="O81" s="350"/>
      <c r="P81" s="364"/>
      <c r="Q81" s="364"/>
    </row>
    <row r="82" spans="1:17" s="349" customFormat="1" ht="14.25">
      <c r="A82" s="429"/>
      <c r="B82" s="430"/>
      <c r="C82" s="376"/>
      <c r="D82" s="376"/>
      <c r="E82" s="431"/>
      <c r="F82" s="431"/>
      <c r="G82" s="431"/>
      <c r="H82" s="431"/>
      <c r="I82" s="394"/>
      <c r="J82" s="414"/>
      <c r="K82" s="414"/>
      <c r="L82" s="364"/>
      <c r="M82" s="358"/>
      <c r="N82" s="358">
        <f>M82*1.1</f>
        <v>0</v>
      </c>
      <c r="O82" s="350"/>
      <c r="P82" s="364"/>
      <c r="Q82" s="364"/>
    </row>
    <row r="83" spans="1:17" ht="14.25">
      <c r="A83" s="432"/>
      <c r="B83" s="433"/>
      <c r="C83" s="434"/>
      <c r="D83" s="435"/>
      <c r="E83" s="435"/>
      <c r="F83" s="435"/>
      <c r="G83" s="435"/>
      <c r="H83" s="436"/>
      <c r="I83" s="414"/>
      <c r="J83" s="374"/>
      <c r="K83" s="374"/>
      <c r="M83" s="437"/>
      <c r="N83" s="437"/>
      <c r="O83" s="438"/>
      <c r="P83" s="438"/>
      <c r="Q83" s="438"/>
    </row>
    <row r="84" spans="1:17" ht="15">
      <c r="A84" s="432"/>
      <c r="B84" s="439"/>
      <c r="C84" s="434"/>
      <c r="D84" s="435"/>
      <c r="E84" s="435"/>
      <c r="F84" s="435"/>
      <c r="G84" s="435"/>
      <c r="H84" s="435"/>
      <c r="I84" s="435"/>
      <c r="J84" s="374"/>
      <c r="K84" s="374"/>
      <c r="M84" s="437"/>
      <c r="N84" s="437"/>
      <c r="O84" s="438"/>
      <c r="P84" s="438"/>
      <c r="Q84" s="438"/>
    </row>
    <row r="85" spans="1:17" ht="15">
      <c r="A85" s="432"/>
      <c r="B85" s="439"/>
      <c r="C85" s="440"/>
      <c r="D85" s="441"/>
      <c r="E85" s="435"/>
      <c r="F85" s="435"/>
      <c r="G85" s="435"/>
      <c r="H85" s="435"/>
      <c r="I85" s="435"/>
      <c r="J85" s="374"/>
      <c r="K85" s="374"/>
      <c r="M85" s="437"/>
      <c r="N85" s="437"/>
      <c r="O85" s="438"/>
      <c r="P85" s="438"/>
      <c r="Q85" s="438"/>
    </row>
    <row r="86" spans="1:17" ht="14.25">
      <c r="A86" s="432"/>
      <c r="B86" s="433"/>
      <c r="C86" s="434"/>
      <c r="D86" s="435"/>
      <c r="E86" s="435"/>
      <c r="F86" s="435"/>
      <c r="G86" s="435"/>
      <c r="H86" s="435"/>
      <c r="I86" s="435"/>
      <c r="J86" s="374"/>
      <c r="K86" s="374"/>
      <c r="M86" s="437"/>
      <c r="N86" s="437"/>
      <c r="O86" s="438"/>
      <c r="P86" s="438"/>
      <c r="Q86" s="438"/>
    </row>
    <row r="87" spans="1:17" ht="14.25">
      <c r="A87" s="432"/>
      <c r="B87" s="433"/>
      <c r="C87" s="434"/>
      <c r="D87" s="435"/>
      <c r="E87" s="435"/>
      <c r="F87" s="435"/>
      <c r="G87" s="435"/>
      <c r="H87" s="435"/>
      <c r="I87" s="435"/>
      <c r="J87" s="374"/>
      <c r="K87" s="374"/>
      <c r="M87" s="437"/>
      <c r="N87" s="437"/>
      <c r="O87" s="438"/>
      <c r="P87" s="438"/>
      <c r="Q87" s="438"/>
    </row>
    <row r="88" spans="1:17" ht="14.25">
      <c r="A88" s="432"/>
      <c r="B88" s="433"/>
      <c r="C88" s="434"/>
      <c r="D88" s="435"/>
      <c r="E88" s="435"/>
      <c r="F88" s="435"/>
      <c r="G88" s="435"/>
      <c r="H88" s="435"/>
      <c r="I88" s="435"/>
      <c r="J88" s="374"/>
      <c r="K88" s="374"/>
      <c r="M88" s="437"/>
      <c r="N88" s="437"/>
      <c r="O88" s="438"/>
      <c r="P88" s="438"/>
      <c r="Q88" s="438"/>
    </row>
    <row r="89" spans="1:17" ht="14.25">
      <c r="A89" s="432"/>
      <c r="B89" s="433"/>
      <c r="C89" s="434"/>
      <c r="D89" s="435"/>
      <c r="E89" s="435"/>
      <c r="F89" s="435"/>
      <c r="G89" s="435"/>
      <c r="H89" s="435"/>
      <c r="I89" s="435"/>
      <c r="J89" s="374"/>
      <c r="K89" s="374"/>
      <c r="M89" s="437"/>
      <c r="N89" s="437"/>
      <c r="O89" s="438"/>
      <c r="P89" s="438"/>
      <c r="Q89" s="438"/>
    </row>
    <row r="90" spans="1:17" ht="14.25">
      <c r="A90" s="432"/>
      <c r="B90" s="433"/>
      <c r="C90" s="434"/>
      <c r="D90" s="435"/>
      <c r="E90" s="435"/>
      <c r="F90" s="435"/>
      <c r="G90" s="435"/>
      <c r="H90" s="435"/>
      <c r="I90" s="435"/>
      <c r="J90" s="374"/>
      <c r="K90" s="374"/>
      <c r="M90" s="437"/>
      <c r="N90" s="437"/>
      <c r="O90" s="438"/>
      <c r="P90" s="438"/>
      <c r="Q90" s="438"/>
    </row>
    <row r="91" spans="1:17" ht="14.25">
      <c r="A91" s="432"/>
      <c r="B91" s="433"/>
      <c r="C91" s="434"/>
      <c r="D91" s="435"/>
      <c r="E91" s="435"/>
      <c r="F91" s="435"/>
      <c r="G91" s="435"/>
      <c r="H91" s="435"/>
      <c r="I91" s="435"/>
      <c r="J91" s="374"/>
      <c r="K91" s="374"/>
      <c r="M91" s="437"/>
      <c r="N91" s="437"/>
      <c r="O91" s="438"/>
      <c r="P91" s="438"/>
      <c r="Q91" s="438"/>
    </row>
    <row r="92" spans="1:17" ht="14.25">
      <c r="A92" s="442"/>
      <c r="B92" s="443"/>
      <c r="C92" s="444"/>
      <c r="D92" s="445"/>
      <c r="E92" s="445"/>
      <c r="F92" s="445"/>
      <c r="G92" s="445"/>
      <c r="H92" s="445"/>
      <c r="I92" s="445"/>
      <c r="M92" s="437"/>
      <c r="N92" s="437"/>
      <c r="O92" s="438"/>
      <c r="P92" s="438"/>
      <c r="Q92" s="438"/>
    </row>
    <row r="93" spans="1:17" ht="14.25">
      <c r="A93" s="442"/>
      <c r="B93" s="443"/>
      <c r="C93" s="444"/>
      <c r="D93" s="445"/>
      <c r="E93" s="445"/>
      <c r="F93" s="445"/>
      <c r="G93" s="445"/>
      <c r="H93" s="445"/>
      <c r="I93" s="445"/>
      <c r="M93" s="437"/>
      <c r="N93" s="437"/>
      <c r="O93" s="438"/>
      <c r="P93" s="438"/>
      <c r="Q93" s="438"/>
    </row>
    <row r="94" spans="1:17" ht="14.25">
      <c r="A94" s="445"/>
      <c r="B94" s="443"/>
      <c r="C94" s="444"/>
      <c r="D94" s="445"/>
      <c r="E94" s="445"/>
      <c r="F94" s="445"/>
      <c r="G94" s="445"/>
      <c r="H94" s="445"/>
      <c r="I94" s="445"/>
      <c r="M94" s="437"/>
      <c r="N94" s="437"/>
      <c r="O94" s="438"/>
      <c r="P94" s="438"/>
      <c r="Q94" s="438"/>
    </row>
    <row r="95" spans="1:17" ht="14.25">
      <c r="A95" s="445"/>
      <c r="B95" s="443"/>
      <c r="C95" s="446"/>
      <c r="D95" s="445"/>
      <c r="E95" s="445"/>
      <c r="F95" s="445"/>
      <c r="G95" s="445"/>
      <c r="H95" s="445"/>
      <c r="I95" s="445"/>
      <c r="M95" s="437"/>
      <c r="N95" s="437"/>
      <c r="O95" s="438"/>
      <c r="P95" s="438"/>
      <c r="Q95" s="438"/>
    </row>
    <row r="96" spans="1:17" ht="14.25">
      <c r="A96" s="445"/>
      <c r="B96" s="443"/>
      <c r="C96" s="444"/>
      <c r="M96" s="437"/>
      <c r="N96" s="437"/>
      <c r="O96" s="438"/>
      <c r="P96" s="438"/>
      <c r="Q96" s="438"/>
    </row>
    <row r="97" spans="1:17" ht="14.25">
      <c r="A97" s="447"/>
      <c r="B97" s="310"/>
      <c r="C97" s="309"/>
      <c r="M97" s="437"/>
      <c r="N97" s="437"/>
      <c r="O97" s="438"/>
      <c r="P97" s="438"/>
      <c r="Q97" s="438"/>
    </row>
    <row r="98" spans="1:17" ht="14.25">
      <c r="A98" s="447"/>
      <c r="B98" s="310"/>
      <c r="C98" s="309"/>
      <c r="M98" s="437"/>
      <c r="N98" s="437"/>
      <c r="O98" s="438"/>
      <c r="P98" s="438"/>
      <c r="Q98" s="438"/>
    </row>
    <row r="99" spans="1:17" ht="14.25">
      <c r="A99" s="447"/>
      <c r="B99" s="310"/>
      <c r="C99" s="309"/>
      <c r="M99" s="437"/>
      <c r="N99" s="437"/>
      <c r="O99" s="438"/>
      <c r="P99" s="438"/>
      <c r="Q99" s="438"/>
    </row>
    <row r="100" spans="1:17" ht="14.25">
      <c r="A100" s="447"/>
      <c r="B100" s="310"/>
      <c r="C100" s="309"/>
      <c r="M100" s="437"/>
      <c r="N100" s="437"/>
      <c r="O100" s="438"/>
      <c r="P100" s="438"/>
      <c r="Q100" s="438"/>
    </row>
    <row r="101" spans="1:17" ht="14.25">
      <c r="A101" s="447"/>
      <c r="B101" s="310"/>
      <c r="C101" s="309"/>
      <c r="M101" s="437"/>
      <c r="N101" s="437"/>
      <c r="O101" s="438"/>
      <c r="P101" s="438"/>
      <c r="Q101" s="438"/>
    </row>
    <row r="102" spans="1:17" ht="14.25">
      <c r="A102" s="447"/>
      <c r="B102" s="310"/>
      <c r="C102" s="309"/>
      <c r="M102" s="437"/>
      <c r="N102" s="437"/>
      <c r="O102" s="438"/>
      <c r="P102" s="438"/>
      <c r="Q102" s="438"/>
    </row>
    <row r="103" spans="1:17" ht="14.25">
      <c r="A103" s="447"/>
      <c r="B103" s="310"/>
      <c r="C103" s="309"/>
      <c r="M103" s="437"/>
      <c r="N103" s="437"/>
      <c r="O103" s="438"/>
      <c r="P103" s="438"/>
      <c r="Q103" s="438"/>
    </row>
    <row r="104" spans="1:17" ht="14.25">
      <c r="A104" s="447"/>
      <c r="B104" s="310"/>
      <c r="C104" s="309"/>
      <c r="M104" s="437"/>
      <c r="N104" s="437"/>
      <c r="O104" s="438"/>
      <c r="P104" s="438"/>
      <c r="Q104" s="438"/>
    </row>
    <row r="105" spans="1:17" ht="14.25">
      <c r="A105" s="447"/>
      <c r="B105" s="310"/>
      <c r="C105" s="309"/>
      <c r="M105" s="438"/>
      <c r="N105" s="438"/>
      <c r="O105" s="438"/>
      <c r="P105" s="438"/>
      <c r="Q105" s="438"/>
    </row>
    <row r="106" spans="1:17" ht="14.25">
      <c r="A106" s="447"/>
      <c r="B106" s="310"/>
      <c r="C106" s="309"/>
      <c r="M106" s="438"/>
      <c r="N106" s="438"/>
      <c r="O106" s="438"/>
      <c r="P106" s="438"/>
      <c r="Q106" s="438"/>
    </row>
    <row r="107" spans="1:17" ht="14.25">
      <c r="A107" s="447"/>
      <c r="B107" s="310"/>
      <c r="C107" s="309"/>
      <c r="M107" s="438"/>
      <c r="N107" s="438"/>
      <c r="O107" s="438"/>
      <c r="P107" s="438"/>
      <c r="Q107" s="438"/>
    </row>
    <row r="108" spans="1:17" ht="14.25">
      <c r="A108" s="447"/>
      <c r="B108" s="310"/>
      <c r="C108" s="309"/>
      <c r="M108" s="438"/>
      <c r="N108" s="438"/>
      <c r="O108" s="438"/>
      <c r="P108" s="438"/>
      <c r="Q108" s="438"/>
    </row>
    <row r="109" spans="1:17" ht="14.25">
      <c r="A109" s="447"/>
      <c r="B109" s="310"/>
      <c r="C109" s="309"/>
      <c r="M109" s="438"/>
      <c r="N109" s="438"/>
      <c r="O109" s="438"/>
      <c r="P109" s="438"/>
      <c r="Q109" s="438"/>
    </row>
    <row r="110" spans="1:17" ht="14.25">
      <c r="A110" s="447"/>
      <c r="B110" s="310"/>
      <c r="C110" s="309"/>
      <c r="M110" s="438"/>
      <c r="N110" s="438"/>
      <c r="O110" s="438"/>
      <c r="P110" s="438"/>
      <c r="Q110" s="438"/>
    </row>
    <row r="111" spans="1:17" ht="14.25">
      <c r="A111" s="447"/>
      <c r="B111" s="310"/>
      <c r="C111" s="309"/>
      <c r="M111" s="438"/>
      <c r="N111" s="438"/>
      <c r="O111" s="438"/>
      <c r="P111" s="438"/>
      <c r="Q111" s="438"/>
    </row>
    <row r="112" spans="1:17" ht="14.25">
      <c r="A112" s="447"/>
      <c r="B112" s="310"/>
      <c r="C112" s="309"/>
      <c r="M112" s="438"/>
      <c r="N112" s="438"/>
      <c r="O112" s="438"/>
      <c r="P112" s="438"/>
      <c r="Q112" s="438"/>
    </row>
    <row r="113" spans="1:17" ht="14.25">
      <c r="A113" s="447"/>
      <c r="B113" s="310"/>
      <c r="C113" s="309"/>
      <c r="M113" s="438"/>
      <c r="N113" s="438"/>
      <c r="O113" s="438"/>
      <c r="P113" s="438"/>
      <c r="Q113" s="438"/>
    </row>
    <row r="114" spans="1:17" ht="14.25">
      <c r="A114" s="447"/>
      <c r="B114" s="310"/>
      <c r="C114" s="309"/>
      <c r="M114" s="438"/>
      <c r="N114" s="438"/>
      <c r="O114" s="438"/>
      <c r="P114" s="438"/>
      <c r="Q114" s="438"/>
    </row>
    <row r="115" spans="1:17" ht="14.25">
      <c r="A115" s="447"/>
      <c r="B115" s="310"/>
      <c r="C115" s="309"/>
      <c r="M115" s="438"/>
      <c r="N115" s="438"/>
      <c r="O115" s="438"/>
      <c r="P115" s="438"/>
      <c r="Q115" s="438"/>
    </row>
    <row r="116" spans="1:17" ht="14.25">
      <c r="A116" s="447"/>
      <c r="B116" s="310"/>
      <c r="C116" s="309"/>
      <c r="M116" s="438"/>
      <c r="N116" s="438"/>
      <c r="O116" s="438"/>
      <c r="P116" s="438"/>
      <c r="Q116" s="438"/>
    </row>
    <row r="117" spans="1:17" ht="14.25">
      <c r="A117" s="447"/>
      <c r="B117" s="310"/>
      <c r="C117" s="309"/>
      <c r="M117" s="438"/>
      <c r="N117" s="438"/>
      <c r="O117" s="438"/>
      <c r="P117" s="438"/>
      <c r="Q117" s="438"/>
    </row>
    <row r="118" spans="1:17" ht="14.25">
      <c r="A118" s="447"/>
      <c r="B118" s="310"/>
      <c r="C118" s="309"/>
      <c r="M118" s="438"/>
      <c r="N118" s="438"/>
      <c r="O118" s="438"/>
      <c r="P118" s="438"/>
      <c r="Q118" s="438"/>
    </row>
    <row r="119" spans="1:17" ht="14.25">
      <c r="A119" s="447"/>
      <c r="B119" s="310"/>
      <c r="C119" s="309"/>
      <c r="M119" s="438"/>
      <c r="N119" s="438"/>
      <c r="O119" s="438"/>
      <c r="P119" s="438"/>
      <c r="Q119" s="438"/>
    </row>
    <row r="120" spans="1:17" ht="14.25">
      <c r="A120" s="447"/>
      <c r="B120" s="310"/>
      <c r="C120" s="309"/>
      <c r="M120" s="438"/>
      <c r="N120" s="438"/>
      <c r="O120" s="438"/>
      <c r="P120" s="438"/>
      <c r="Q120" s="438"/>
    </row>
    <row r="121" spans="1:17" ht="14.25">
      <c r="A121" s="447"/>
      <c r="B121" s="310"/>
      <c r="C121" s="309"/>
      <c r="M121" s="438"/>
      <c r="N121" s="438"/>
      <c r="O121" s="438"/>
      <c r="P121" s="438"/>
      <c r="Q121" s="438"/>
    </row>
    <row r="122" spans="1:17" ht="14.25">
      <c r="A122" s="447"/>
      <c r="B122" s="310"/>
      <c r="C122" s="309"/>
      <c r="M122" s="438"/>
      <c r="N122" s="438"/>
      <c r="O122" s="438"/>
      <c r="P122" s="438"/>
      <c r="Q122" s="438"/>
    </row>
    <row r="123" spans="1:17" ht="14.25">
      <c r="A123" s="309"/>
      <c r="B123" s="310"/>
      <c r="C123" s="309"/>
      <c r="M123" s="438"/>
      <c r="N123" s="438"/>
      <c r="O123" s="438"/>
      <c r="P123" s="438"/>
      <c r="Q123" s="438"/>
    </row>
    <row r="124" spans="1:17" ht="14.25">
      <c r="A124" s="309"/>
      <c r="B124" s="310"/>
      <c r="C124" s="309"/>
      <c r="M124" s="438"/>
      <c r="N124" s="438"/>
      <c r="O124" s="438"/>
      <c r="P124" s="438"/>
      <c r="Q124" s="438"/>
    </row>
    <row r="125" spans="1:17" ht="14.25">
      <c r="A125" s="309"/>
      <c r="B125" s="310"/>
      <c r="C125" s="309"/>
      <c r="M125" s="438"/>
      <c r="N125" s="438"/>
      <c r="O125" s="438"/>
      <c r="P125" s="438"/>
      <c r="Q125" s="438"/>
    </row>
    <row r="126" spans="1:17" ht="14.25">
      <c r="A126" s="309"/>
      <c r="B126" s="310"/>
      <c r="C126" s="309"/>
      <c r="M126" s="438"/>
      <c r="N126" s="438"/>
      <c r="O126" s="438"/>
      <c r="P126" s="438"/>
      <c r="Q126" s="438"/>
    </row>
    <row r="127" spans="1:17" ht="14.25">
      <c r="A127" s="309"/>
      <c r="B127" s="310"/>
      <c r="C127" s="309"/>
      <c r="M127" s="438"/>
      <c r="N127" s="438"/>
      <c r="O127" s="438"/>
      <c r="P127" s="438"/>
      <c r="Q127" s="438"/>
    </row>
    <row r="128" spans="1:17" ht="14.25">
      <c r="A128" s="309"/>
      <c r="B128" s="310"/>
      <c r="C128" s="309"/>
      <c r="M128" s="438"/>
      <c r="N128" s="438"/>
      <c r="O128" s="438"/>
      <c r="P128" s="438"/>
      <c r="Q128" s="438"/>
    </row>
    <row r="129" spans="1:17" ht="14.25">
      <c r="A129" s="309"/>
      <c r="B129" s="310"/>
      <c r="C129" s="309"/>
      <c r="M129" s="438"/>
      <c r="N129" s="438"/>
      <c r="O129" s="438"/>
      <c r="P129" s="438"/>
      <c r="Q129" s="438"/>
    </row>
    <row r="130" spans="1:17" ht="14.25">
      <c r="A130" s="309"/>
      <c r="B130" s="310"/>
      <c r="C130" s="309"/>
      <c r="M130" s="438"/>
      <c r="N130" s="438"/>
      <c r="O130" s="438"/>
      <c r="P130" s="438"/>
      <c r="Q130" s="438"/>
    </row>
    <row r="131" spans="1:17" ht="14.25">
      <c r="A131" s="309"/>
      <c r="B131" s="310"/>
      <c r="C131" s="309"/>
      <c r="M131" s="438"/>
      <c r="N131" s="438"/>
      <c r="O131" s="438"/>
      <c r="P131" s="438"/>
      <c r="Q131" s="438"/>
    </row>
    <row r="132" spans="1:17" ht="14.25">
      <c r="A132" s="309"/>
      <c r="B132" s="310"/>
      <c r="C132" s="309"/>
      <c r="M132" s="438"/>
      <c r="N132" s="438"/>
      <c r="O132" s="438"/>
      <c r="P132" s="438"/>
      <c r="Q132" s="438"/>
    </row>
    <row r="133" spans="1:17" ht="14.25">
      <c r="A133" s="309"/>
      <c r="B133" s="310"/>
      <c r="C133" s="309"/>
      <c r="M133" s="438"/>
      <c r="N133" s="438"/>
      <c r="O133" s="438"/>
      <c r="P133" s="438"/>
      <c r="Q133" s="438"/>
    </row>
    <row r="134" spans="1:17" ht="14.25">
      <c r="A134" s="309"/>
      <c r="B134" s="310"/>
      <c r="C134" s="309"/>
      <c r="M134" s="438"/>
      <c r="N134" s="438"/>
      <c r="O134" s="438"/>
      <c r="P134" s="438"/>
      <c r="Q134" s="438"/>
    </row>
    <row r="135" spans="1:17" ht="14.25">
      <c r="A135" s="309"/>
      <c r="B135" s="310"/>
      <c r="C135" s="309"/>
      <c r="M135" s="438"/>
      <c r="N135" s="438"/>
      <c r="O135" s="438"/>
      <c r="P135" s="438"/>
      <c r="Q135" s="438"/>
    </row>
    <row r="136" spans="1:17" ht="14.25">
      <c r="A136" s="309"/>
      <c r="B136" s="310"/>
      <c r="C136" s="309"/>
      <c r="M136" s="438"/>
      <c r="N136" s="438"/>
      <c r="O136" s="438"/>
      <c r="P136" s="438"/>
      <c r="Q136" s="438"/>
    </row>
    <row r="137" spans="1:17" ht="14.25">
      <c r="A137" s="309"/>
      <c r="B137" s="310"/>
      <c r="C137" s="309"/>
      <c r="M137" s="438"/>
      <c r="N137" s="438"/>
      <c r="O137" s="438"/>
      <c r="P137" s="438"/>
      <c r="Q137" s="438"/>
    </row>
    <row r="138" spans="1:17" ht="14.25">
      <c r="A138" s="309"/>
      <c r="B138" s="310"/>
      <c r="C138" s="309"/>
      <c r="M138" s="438"/>
      <c r="N138" s="438"/>
      <c r="O138" s="438"/>
      <c r="P138" s="438"/>
      <c r="Q138" s="438"/>
    </row>
    <row r="139" spans="1:17" ht="14.25">
      <c r="A139" s="309"/>
      <c r="B139" s="310"/>
      <c r="C139" s="309"/>
      <c r="M139" s="438"/>
      <c r="N139" s="438"/>
      <c r="O139" s="438"/>
      <c r="P139" s="438"/>
      <c r="Q139" s="438"/>
    </row>
    <row r="140" spans="1:17" ht="14.25">
      <c r="A140" s="309"/>
      <c r="B140" s="310"/>
      <c r="C140" s="309"/>
      <c r="M140" s="438"/>
      <c r="N140" s="438"/>
      <c r="O140" s="438"/>
      <c r="P140" s="438"/>
      <c r="Q140" s="438"/>
    </row>
    <row r="141" spans="1:17" ht="14.25">
      <c r="A141" s="309"/>
      <c r="B141" s="310"/>
      <c r="C141" s="309"/>
      <c r="M141" s="438"/>
      <c r="N141" s="438"/>
      <c r="O141" s="438"/>
      <c r="P141" s="438"/>
      <c r="Q141" s="438"/>
    </row>
    <row r="142" spans="1:17" ht="14.25">
      <c r="A142" s="309"/>
      <c r="B142" s="310"/>
      <c r="C142" s="309"/>
      <c r="M142" s="438"/>
      <c r="N142" s="438"/>
      <c r="O142" s="438"/>
      <c r="P142" s="438"/>
      <c r="Q142" s="438"/>
    </row>
    <row r="143" spans="1:17" ht="14.25">
      <c r="A143" s="309"/>
      <c r="B143" s="310"/>
      <c r="C143" s="309"/>
      <c r="M143" s="438"/>
      <c r="N143" s="438"/>
      <c r="O143" s="438"/>
      <c r="P143" s="438"/>
      <c r="Q143" s="438"/>
    </row>
    <row r="144" spans="1:17" ht="14.25">
      <c r="A144" s="309"/>
      <c r="B144" s="310"/>
      <c r="C144" s="309"/>
      <c r="M144" s="438"/>
      <c r="N144" s="438"/>
      <c r="O144" s="438"/>
      <c r="P144" s="438"/>
      <c r="Q144" s="438"/>
    </row>
    <row r="145" spans="1:17" ht="14.25">
      <c r="A145" s="309"/>
      <c r="B145" s="310"/>
      <c r="C145" s="309"/>
      <c r="M145" s="438"/>
      <c r="N145" s="438"/>
      <c r="O145" s="438"/>
      <c r="P145" s="438"/>
      <c r="Q145" s="438"/>
    </row>
    <row r="146" spans="1:17" ht="14.25">
      <c r="A146" s="309"/>
      <c r="B146" s="310"/>
      <c r="C146" s="309"/>
      <c r="M146" s="438"/>
      <c r="N146" s="438"/>
      <c r="O146" s="438"/>
      <c r="P146" s="438"/>
      <c r="Q146" s="438"/>
    </row>
    <row r="147" spans="1:17" ht="14.25">
      <c r="A147" s="309"/>
      <c r="B147" s="310"/>
      <c r="C147" s="309"/>
      <c r="M147" s="438"/>
      <c r="N147" s="438"/>
      <c r="O147" s="438"/>
      <c r="P147" s="438"/>
      <c r="Q147" s="438"/>
    </row>
    <row r="148" spans="1:17" ht="14.25">
      <c r="A148" s="309"/>
      <c r="B148" s="310"/>
      <c r="C148" s="309"/>
      <c r="M148" s="438"/>
      <c r="N148" s="438"/>
      <c r="O148" s="438"/>
      <c r="P148" s="438"/>
      <c r="Q148" s="438"/>
    </row>
    <row r="149" spans="1:17" ht="14.25">
      <c r="A149" s="309"/>
      <c r="B149" s="310"/>
      <c r="C149" s="309"/>
      <c r="M149" s="438"/>
      <c r="N149" s="438"/>
      <c r="O149" s="438"/>
      <c r="P149" s="438"/>
      <c r="Q149" s="438"/>
    </row>
    <row r="150" spans="1:17" ht="14.25">
      <c r="A150" s="309"/>
      <c r="B150" s="310"/>
      <c r="C150" s="309"/>
      <c r="M150" s="438"/>
      <c r="N150" s="438"/>
      <c r="O150" s="438"/>
      <c r="P150" s="438"/>
      <c r="Q150" s="438"/>
    </row>
    <row r="151" spans="1:17" ht="14.25">
      <c r="A151" s="309"/>
      <c r="B151" s="310"/>
      <c r="C151" s="309"/>
      <c r="M151" s="438"/>
      <c r="N151" s="438"/>
      <c r="O151" s="438"/>
      <c r="P151" s="438"/>
      <c r="Q151" s="438"/>
    </row>
    <row r="152" spans="1:17" ht="14.25">
      <c r="A152" s="309"/>
      <c r="B152" s="310"/>
      <c r="C152" s="309"/>
      <c r="M152" s="438"/>
      <c r="N152" s="438"/>
      <c r="O152" s="438"/>
      <c r="P152" s="438"/>
      <c r="Q152" s="438"/>
    </row>
    <row r="153" spans="1:17" ht="14.25">
      <c r="A153" s="309"/>
      <c r="B153" s="310"/>
      <c r="C153" s="309"/>
      <c r="M153" s="438"/>
      <c r="N153" s="438"/>
      <c r="O153" s="438"/>
      <c r="P153" s="438"/>
      <c r="Q153" s="438"/>
    </row>
    <row r="154" spans="1:17" ht="14.25">
      <c r="A154" s="309"/>
      <c r="B154" s="310"/>
      <c r="C154" s="309"/>
      <c r="M154" s="438"/>
      <c r="N154" s="438"/>
      <c r="O154" s="438"/>
      <c r="P154" s="438"/>
      <c r="Q154" s="438"/>
    </row>
    <row r="155" spans="1:17" ht="14.25">
      <c r="A155" s="309"/>
      <c r="B155" s="310"/>
      <c r="C155" s="309"/>
      <c r="M155" s="438"/>
      <c r="N155" s="438"/>
      <c r="O155" s="438"/>
      <c r="P155" s="438"/>
      <c r="Q155" s="438"/>
    </row>
    <row r="156" spans="1:17" ht="14.25">
      <c r="A156" s="309"/>
      <c r="B156" s="310"/>
      <c r="C156" s="309"/>
      <c r="M156" s="438"/>
      <c r="N156" s="438"/>
      <c r="O156" s="438"/>
      <c r="P156" s="438"/>
      <c r="Q156" s="438"/>
    </row>
    <row r="157" spans="1:17" ht="14.25">
      <c r="A157" s="309"/>
      <c r="B157" s="310"/>
      <c r="C157" s="309"/>
      <c r="M157" s="438"/>
      <c r="N157" s="438"/>
      <c r="O157" s="438"/>
      <c r="P157" s="438"/>
      <c r="Q157" s="438"/>
    </row>
    <row r="158" spans="1:17" ht="14.25">
      <c r="A158" s="309"/>
      <c r="B158" s="310"/>
      <c r="C158" s="309"/>
      <c r="M158" s="438"/>
      <c r="N158" s="438"/>
      <c r="O158" s="438"/>
      <c r="P158" s="438"/>
      <c r="Q158" s="438"/>
    </row>
    <row r="159" spans="1:17" ht="14.25">
      <c r="A159" s="309"/>
      <c r="B159" s="310"/>
      <c r="C159" s="309"/>
      <c r="M159" s="438"/>
      <c r="N159" s="438"/>
      <c r="O159" s="438"/>
      <c r="P159" s="438"/>
      <c r="Q159" s="438"/>
    </row>
    <row r="160" spans="1:17" ht="14.25">
      <c r="A160" s="309"/>
      <c r="B160" s="310"/>
      <c r="C160" s="309"/>
      <c r="M160" s="438"/>
      <c r="N160" s="438"/>
      <c r="O160" s="438"/>
      <c r="P160" s="438"/>
      <c r="Q160" s="438"/>
    </row>
    <row r="161" spans="1:17" ht="14.25">
      <c r="A161" s="309"/>
      <c r="B161" s="310"/>
      <c r="C161" s="309"/>
      <c r="M161" s="438"/>
      <c r="N161" s="438"/>
      <c r="O161" s="438"/>
      <c r="P161" s="438"/>
      <c r="Q161" s="438"/>
    </row>
    <row r="162" spans="1:17" ht="14.25">
      <c r="A162" s="309"/>
      <c r="B162" s="310"/>
      <c r="C162" s="309"/>
      <c r="M162" s="438"/>
      <c r="N162" s="438"/>
      <c r="O162" s="438"/>
      <c r="P162" s="438"/>
      <c r="Q162" s="438"/>
    </row>
    <row r="163" spans="1:17" ht="14.25">
      <c r="A163" s="309"/>
      <c r="B163" s="310"/>
      <c r="C163" s="309"/>
      <c r="M163" s="438"/>
      <c r="N163" s="438"/>
      <c r="O163" s="438"/>
      <c r="P163" s="438"/>
      <c r="Q163" s="438"/>
    </row>
    <row r="164" spans="1:17" ht="14.25">
      <c r="A164" s="309"/>
      <c r="B164" s="310"/>
      <c r="C164" s="309"/>
      <c r="M164" s="438"/>
      <c r="N164" s="438"/>
      <c r="O164" s="438"/>
      <c r="P164" s="438"/>
      <c r="Q164" s="438"/>
    </row>
    <row r="165" spans="1:17" ht="14.25">
      <c r="A165" s="309"/>
      <c r="B165" s="310"/>
      <c r="C165" s="309"/>
      <c r="M165" s="438"/>
      <c r="N165" s="438"/>
      <c r="O165" s="438"/>
      <c r="P165" s="438"/>
      <c r="Q165" s="438"/>
    </row>
    <row r="166" spans="1:17" ht="14.25">
      <c r="A166" s="309"/>
      <c r="B166" s="310"/>
      <c r="C166" s="309"/>
      <c r="M166" s="438"/>
      <c r="N166" s="438"/>
      <c r="O166" s="438"/>
      <c r="P166" s="438"/>
      <c r="Q166" s="438"/>
    </row>
    <row r="167" spans="1:17" ht="14.25">
      <c r="A167" s="309"/>
      <c r="B167" s="310"/>
      <c r="C167" s="309"/>
      <c r="M167" s="438"/>
      <c r="N167" s="438"/>
      <c r="O167" s="438"/>
      <c r="P167" s="438"/>
      <c r="Q167" s="438"/>
    </row>
    <row r="168" spans="1:17" ht="14.25">
      <c r="A168" s="309"/>
      <c r="B168" s="310"/>
      <c r="C168" s="309"/>
      <c r="M168" s="438"/>
      <c r="N168" s="438"/>
      <c r="O168" s="438"/>
      <c r="P168" s="438"/>
      <c r="Q168" s="438"/>
    </row>
    <row r="169" spans="1:17" ht="14.25">
      <c r="A169" s="309"/>
      <c r="B169" s="310"/>
      <c r="C169" s="309"/>
      <c r="M169" s="438"/>
      <c r="N169" s="438"/>
      <c r="O169" s="438"/>
      <c r="P169" s="438"/>
      <c r="Q169" s="438"/>
    </row>
    <row r="170" spans="1:17" ht="14.25">
      <c r="A170" s="309"/>
      <c r="B170" s="310"/>
      <c r="C170" s="309"/>
      <c r="M170" s="438"/>
      <c r="N170" s="438"/>
      <c r="O170" s="438"/>
      <c r="P170" s="438"/>
      <c r="Q170" s="438"/>
    </row>
    <row r="171" spans="1:17" ht="14.25">
      <c r="A171" s="309"/>
      <c r="B171" s="310"/>
      <c r="C171" s="309"/>
      <c r="M171" s="438"/>
      <c r="N171" s="438"/>
      <c r="O171" s="438"/>
      <c r="P171" s="438"/>
      <c r="Q171" s="438"/>
    </row>
    <row r="172" spans="1:17" ht="14.25">
      <c r="A172" s="309"/>
      <c r="B172" s="310"/>
      <c r="C172" s="309"/>
      <c r="M172" s="438"/>
      <c r="N172" s="438"/>
      <c r="O172" s="438"/>
      <c r="P172" s="438"/>
      <c r="Q172" s="438"/>
    </row>
    <row r="173" spans="1:17" ht="14.25">
      <c r="A173" s="309"/>
      <c r="B173" s="310"/>
      <c r="C173" s="309"/>
      <c r="M173" s="438"/>
      <c r="N173" s="438"/>
      <c r="O173" s="438"/>
      <c r="P173" s="438"/>
      <c r="Q173" s="438"/>
    </row>
    <row r="174" spans="1:17" ht="14.25">
      <c r="A174" s="309"/>
      <c r="B174" s="310"/>
      <c r="C174" s="309"/>
      <c r="M174" s="438"/>
      <c r="N174" s="438"/>
      <c r="O174" s="438"/>
      <c r="P174" s="438"/>
      <c r="Q174" s="438"/>
    </row>
    <row r="175" spans="1:17" ht="14.25">
      <c r="A175" s="309"/>
      <c r="B175" s="310"/>
      <c r="C175" s="309"/>
      <c r="M175" s="438"/>
      <c r="N175" s="438"/>
      <c r="O175" s="438"/>
      <c r="P175" s="438"/>
      <c r="Q175" s="438"/>
    </row>
    <row r="176" spans="1:17" ht="14.25">
      <c r="A176" s="309"/>
      <c r="B176" s="310"/>
      <c r="C176" s="309"/>
      <c r="M176" s="438"/>
      <c r="N176" s="438"/>
      <c r="O176" s="438"/>
      <c r="P176" s="438"/>
      <c r="Q176" s="438"/>
    </row>
    <row r="177" spans="1:17" ht="14.25">
      <c r="A177" s="309"/>
      <c r="B177" s="310"/>
      <c r="C177" s="309"/>
      <c r="M177" s="438"/>
      <c r="N177" s="438"/>
      <c r="O177" s="438"/>
      <c r="P177" s="438"/>
      <c r="Q177" s="438"/>
    </row>
    <row r="178" spans="1:17" ht="14.25">
      <c r="A178" s="309"/>
      <c r="B178" s="310"/>
      <c r="C178" s="309"/>
      <c r="M178" s="438"/>
      <c r="N178" s="438"/>
      <c r="O178" s="438"/>
      <c r="P178" s="438"/>
      <c r="Q178" s="438"/>
    </row>
    <row r="179" spans="1:17" ht="14.25">
      <c r="A179" s="309"/>
      <c r="B179" s="310"/>
      <c r="C179" s="309"/>
      <c r="M179" s="438"/>
      <c r="N179" s="438"/>
      <c r="O179" s="438"/>
      <c r="P179" s="438"/>
      <c r="Q179" s="438"/>
    </row>
    <row r="180" spans="1:17" ht="14.25">
      <c r="A180" s="309"/>
      <c r="B180" s="310"/>
      <c r="C180" s="309"/>
      <c r="M180" s="438"/>
      <c r="N180" s="438"/>
      <c r="O180" s="438"/>
      <c r="P180" s="438"/>
      <c r="Q180" s="438"/>
    </row>
    <row r="181" spans="1:17" ht="14.25">
      <c r="A181" s="309"/>
      <c r="B181" s="310"/>
      <c r="C181" s="309"/>
      <c r="M181" s="438"/>
      <c r="N181" s="438"/>
      <c r="O181" s="438"/>
      <c r="P181" s="438"/>
      <c r="Q181" s="438"/>
    </row>
    <row r="182" spans="1:17" ht="14.25">
      <c r="A182" s="309"/>
      <c r="B182" s="310"/>
      <c r="C182" s="309"/>
      <c r="M182" s="438"/>
      <c r="N182" s="438"/>
      <c r="O182" s="438"/>
      <c r="P182" s="438"/>
      <c r="Q182" s="438"/>
    </row>
    <row r="183" spans="1:17" ht="14.25">
      <c r="A183" s="309"/>
      <c r="B183" s="310"/>
      <c r="C183" s="309"/>
      <c r="M183" s="438"/>
      <c r="N183" s="438"/>
      <c r="O183" s="438"/>
      <c r="P183" s="438"/>
      <c r="Q183" s="438"/>
    </row>
    <row r="184" spans="1:17" ht="14.25">
      <c r="A184" s="309"/>
      <c r="B184" s="310"/>
      <c r="C184" s="309"/>
      <c r="M184" s="438"/>
      <c r="N184" s="438"/>
      <c r="O184" s="438"/>
      <c r="P184" s="438"/>
      <c r="Q184" s="438"/>
    </row>
    <row r="185" spans="1:17" ht="14.25">
      <c r="A185" s="309"/>
      <c r="B185" s="310"/>
      <c r="C185" s="309"/>
      <c r="M185" s="438"/>
      <c r="N185" s="438"/>
      <c r="O185" s="438"/>
      <c r="P185" s="438"/>
      <c r="Q185" s="438"/>
    </row>
    <row r="186" spans="1:17" ht="14.25">
      <c r="A186" s="309"/>
      <c r="B186" s="310"/>
      <c r="C186" s="309"/>
      <c r="M186" s="438"/>
      <c r="N186" s="438"/>
      <c r="O186" s="438"/>
      <c r="P186" s="438"/>
      <c r="Q186" s="438"/>
    </row>
    <row r="187" spans="1:17" ht="14.25">
      <c r="A187" s="309"/>
      <c r="B187" s="310"/>
      <c r="C187" s="309"/>
      <c r="M187" s="438"/>
      <c r="N187" s="438"/>
      <c r="O187" s="438"/>
      <c r="P187" s="438"/>
      <c r="Q187" s="438"/>
    </row>
    <row r="188" spans="1:17" ht="14.25">
      <c r="A188" s="309"/>
      <c r="B188" s="310"/>
      <c r="C188" s="309"/>
      <c r="M188" s="438"/>
      <c r="N188" s="438"/>
      <c r="O188" s="438"/>
      <c r="P188" s="438"/>
      <c r="Q188" s="438"/>
    </row>
    <row r="189" spans="1:17" ht="14.25">
      <c r="A189" s="309"/>
      <c r="B189" s="310"/>
      <c r="C189" s="309"/>
      <c r="M189" s="438"/>
      <c r="N189" s="438"/>
      <c r="O189" s="438"/>
      <c r="P189" s="438"/>
      <c r="Q189" s="438"/>
    </row>
    <row r="190" spans="1:17" ht="14.25">
      <c r="A190" s="309"/>
      <c r="B190" s="310"/>
      <c r="C190" s="309"/>
      <c r="M190" s="438"/>
      <c r="N190" s="438"/>
      <c r="O190" s="438"/>
      <c r="P190" s="438"/>
      <c r="Q190" s="438"/>
    </row>
    <row r="191" spans="1:17" ht="14.25">
      <c r="A191" s="309"/>
      <c r="B191" s="310"/>
      <c r="C191" s="309"/>
      <c r="M191" s="438"/>
      <c r="N191" s="438"/>
      <c r="O191" s="438"/>
      <c r="P191" s="438"/>
      <c r="Q191" s="438"/>
    </row>
    <row r="192" spans="1:17" ht="14.25">
      <c r="A192" s="309"/>
      <c r="B192" s="310"/>
      <c r="C192" s="309"/>
      <c r="M192" s="438"/>
      <c r="N192" s="438"/>
      <c r="O192" s="438"/>
      <c r="P192" s="438"/>
      <c r="Q192" s="438"/>
    </row>
    <row r="193" spans="1:17" ht="14.25">
      <c r="A193" s="309"/>
      <c r="B193" s="310"/>
      <c r="C193" s="309"/>
      <c r="M193" s="438"/>
      <c r="N193" s="438"/>
      <c r="O193" s="438"/>
      <c r="P193" s="438"/>
      <c r="Q193" s="438"/>
    </row>
    <row r="194" spans="1:17" ht="14.25">
      <c r="A194" s="309"/>
      <c r="B194" s="310"/>
      <c r="C194" s="309"/>
      <c r="M194" s="438"/>
      <c r="N194" s="438"/>
      <c r="O194" s="438"/>
      <c r="P194" s="438"/>
      <c r="Q194" s="438"/>
    </row>
    <row r="195" spans="1:17" ht="14.25">
      <c r="A195" s="309"/>
      <c r="B195" s="310"/>
      <c r="C195" s="309"/>
      <c r="M195" s="438"/>
      <c r="N195" s="438"/>
      <c r="O195" s="438"/>
      <c r="P195" s="438"/>
      <c r="Q195" s="438"/>
    </row>
    <row r="196" spans="1:17" ht="14.25">
      <c r="A196" s="309"/>
      <c r="B196" s="310"/>
      <c r="C196" s="309"/>
      <c r="M196" s="438"/>
      <c r="N196" s="438"/>
      <c r="O196" s="438"/>
      <c r="P196" s="438"/>
      <c r="Q196" s="438"/>
    </row>
    <row r="197" spans="1:17" ht="14.25">
      <c r="A197" s="309"/>
      <c r="B197" s="310"/>
      <c r="C197" s="309"/>
      <c r="M197" s="438"/>
      <c r="N197" s="438"/>
      <c r="O197" s="438"/>
      <c r="P197" s="438"/>
      <c r="Q197" s="438"/>
    </row>
    <row r="198" spans="1:17" ht="14.25">
      <c r="A198" s="309"/>
      <c r="B198" s="310"/>
      <c r="C198" s="309"/>
      <c r="M198" s="438"/>
      <c r="N198" s="438"/>
      <c r="O198" s="438"/>
      <c r="P198" s="438"/>
      <c r="Q198" s="438"/>
    </row>
    <row r="199" spans="1:17" ht="14.25">
      <c r="A199" s="309"/>
      <c r="B199" s="310"/>
      <c r="C199" s="309"/>
      <c r="M199" s="438"/>
      <c r="N199" s="438"/>
      <c r="O199" s="438"/>
      <c r="P199" s="438"/>
      <c r="Q199" s="438"/>
    </row>
    <row r="200" spans="1:17" ht="14.25">
      <c r="A200" s="309"/>
      <c r="B200" s="310"/>
      <c r="C200" s="309"/>
      <c r="M200" s="438"/>
      <c r="N200" s="438"/>
      <c r="O200" s="438"/>
      <c r="P200" s="438"/>
      <c r="Q200" s="438"/>
    </row>
    <row r="201" spans="1:17" ht="14.25">
      <c r="A201" s="309"/>
      <c r="B201" s="310"/>
      <c r="C201" s="309"/>
      <c r="M201" s="438"/>
      <c r="N201" s="438"/>
      <c r="O201" s="438"/>
      <c r="P201" s="438"/>
      <c r="Q201" s="438"/>
    </row>
    <row r="202" spans="1:17" ht="14.25">
      <c r="A202" s="309"/>
      <c r="B202" s="310"/>
      <c r="C202" s="309"/>
      <c r="M202" s="438"/>
      <c r="N202" s="438"/>
      <c r="O202" s="438"/>
      <c r="P202" s="438"/>
      <c r="Q202" s="438"/>
    </row>
    <row r="203" spans="1:17" ht="14.25">
      <c r="A203" s="309"/>
      <c r="B203" s="310"/>
      <c r="C203" s="309"/>
      <c r="M203" s="438"/>
      <c r="N203" s="438"/>
      <c r="O203" s="438"/>
      <c r="P203" s="438"/>
      <c r="Q203" s="438"/>
    </row>
    <row r="204" spans="1:17" ht="14.25">
      <c r="A204" s="309"/>
      <c r="B204" s="310"/>
      <c r="C204" s="309"/>
      <c r="M204" s="438"/>
      <c r="N204" s="438"/>
      <c r="O204" s="438"/>
      <c r="P204" s="438"/>
      <c r="Q204" s="438"/>
    </row>
    <row r="205" spans="1:17" ht="14.25">
      <c r="A205" s="309"/>
      <c r="B205" s="310"/>
      <c r="C205" s="309"/>
      <c r="M205" s="438"/>
      <c r="N205" s="438"/>
      <c r="O205" s="438"/>
      <c r="P205" s="438"/>
      <c r="Q205" s="438"/>
    </row>
    <row r="206" spans="1:17" ht="14.25">
      <c r="A206" s="309"/>
      <c r="B206" s="310"/>
      <c r="C206" s="309"/>
      <c r="M206" s="438"/>
      <c r="N206" s="438"/>
      <c r="O206" s="438"/>
      <c r="P206" s="438"/>
      <c r="Q206" s="438"/>
    </row>
    <row r="207" spans="1:17" ht="14.25">
      <c r="A207" s="309"/>
      <c r="B207" s="310"/>
      <c r="C207" s="309"/>
      <c r="M207" s="438"/>
      <c r="N207" s="438"/>
      <c r="O207" s="438"/>
      <c r="P207" s="438"/>
      <c r="Q207" s="438"/>
    </row>
    <row r="208" spans="1:17" ht="14.25">
      <c r="A208" s="309"/>
      <c r="B208" s="310"/>
      <c r="C208" s="309"/>
      <c r="M208" s="438"/>
      <c r="N208" s="438"/>
      <c r="O208" s="438"/>
      <c r="P208" s="438"/>
      <c r="Q208" s="438"/>
    </row>
    <row r="209" spans="1:17" ht="14.25">
      <c r="A209" s="309"/>
      <c r="B209" s="310"/>
      <c r="C209" s="309"/>
      <c r="M209" s="438"/>
      <c r="N209" s="438"/>
      <c r="O209" s="438"/>
      <c r="P209" s="438"/>
      <c r="Q209" s="438"/>
    </row>
    <row r="210" spans="1:17" ht="14.25">
      <c r="A210" s="309"/>
      <c r="B210" s="310"/>
      <c r="C210" s="309"/>
      <c r="M210" s="438"/>
      <c r="N210" s="438"/>
      <c r="O210" s="438"/>
      <c r="P210" s="438"/>
      <c r="Q210" s="438"/>
    </row>
    <row r="211" spans="1:17" ht="14.25">
      <c r="A211" s="309"/>
      <c r="B211" s="310"/>
      <c r="C211" s="309"/>
      <c r="M211" s="438"/>
      <c r="N211" s="438"/>
      <c r="O211" s="438"/>
      <c r="P211" s="438"/>
      <c r="Q211" s="438"/>
    </row>
    <row r="212" spans="1:17" ht="14.25">
      <c r="A212" s="309"/>
      <c r="B212" s="310"/>
      <c r="C212" s="309"/>
      <c r="M212" s="438"/>
      <c r="N212" s="438"/>
      <c r="O212" s="438"/>
      <c r="P212" s="438"/>
      <c r="Q212" s="438"/>
    </row>
    <row r="213" spans="1:17" ht="14.25">
      <c r="A213" s="309"/>
      <c r="B213" s="310"/>
      <c r="C213" s="309"/>
      <c r="M213" s="438"/>
      <c r="N213" s="438"/>
      <c r="O213" s="438"/>
      <c r="P213" s="438"/>
      <c r="Q213" s="438"/>
    </row>
    <row r="214" spans="1:17" ht="14.25">
      <c r="A214" s="309"/>
      <c r="B214" s="310"/>
      <c r="C214" s="309"/>
      <c r="M214" s="438"/>
      <c r="N214" s="438"/>
      <c r="O214" s="438"/>
      <c r="P214" s="438"/>
      <c r="Q214" s="438"/>
    </row>
    <row r="215" spans="1:17" ht="14.25">
      <c r="A215" s="309"/>
      <c r="B215" s="310"/>
      <c r="C215" s="309"/>
      <c r="M215" s="438"/>
      <c r="N215" s="438"/>
      <c r="O215" s="438"/>
      <c r="P215" s="438"/>
      <c r="Q215" s="438"/>
    </row>
    <row r="216" spans="1:17" ht="14.25">
      <c r="A216" s="309"/>
      <c r="B216" s="310"/>
      <c r="C216" s="309"/>
      <c r="M216" s="438"/>
      <c r="N216" s="438"/>
      <c r="O216" s="438"/>
      <c r="P216" s="438"/>
      <c r="Q216" s="438"/>
    </row>
    <row r="217" spans="1:17" ht="14.25">
      <c r="A217" s="309"/>
      <c r="B217" s="310"/>
      <c r="C217" s="309"/>
      <c r="M217" s="438"/>
      <c r="N217" s="438"/>
      <c r="O217" s="438"/>
      <c r="P217" s="438"/>
      <c r="Q217" s="438"/>
    </row>
    <row r="218" spans="1:17" ht="14.25">
      <c r="A218" s="309"/>
      <c r="B218" s="310"/>
      <c r="C218" s="309"/>
      <c r="M218" s="438"/>
      <c r="N218" s="438"/>
      <c r="O218" s="438"/>
      <c r="P218" s="438"/>
      <c r="Q218" s="438"/>
    </row>
    <row r="219" spans="1:17" ht="14.25">
      <c r="A219" s="309"/>
      <c r="B219" s="310"/>
      <c r="C219" s="309"/>
      <c r="M219" s="438"/>
      <c r="N219" s="438"/>
      <c r="O219" s="438"/>
      <c r="P219" s="438"/>
      <c r="Q219" s="438"/>
    </row>
    <row r="220" spans="1:17" ht="14.25">
      <c r="A220" s="309"/>
      <c r="B220" s="310"/>
      <c r="C220" s="309"/>
      <c r="M220" s="438"/>
      <c r="N220" s="438"/>
      <c r="O220" s="438"/>
      <c r="P220" s="438"/>
      <c r="Q220" s="438"/>
    </row>
    <row r="221" spans="1:17" ht="14.25">
      <c r="A221" s="309"/>
      <c r="B221" s="310"/>
      <c r="C221" s="309"/>
      <c r="M221" s="438"/>
      <c r="N221" s="438"/>
      <c r="O221" s="438"/>
      <c r="P221" s="438"/>
      <c r="Q221" s="438"/>
    </row>
    <row r="222" spans="1:17" ht="14.25">
      <c r="A222" s="309"/>
      <c r="B222" s="310"/>
      <c r="C222" s="309"/>
      <c r="M222" s="438"/>
      <c r="N222" s="438"/>
      <c r="O222" s="438"/>
      <c r="P222" s="438"/>
      <c r="Q222" s="438"/>
    </row>
    <row r="223" spans="1:17" ht="14.25">
      <c r="A223" s="309"/>
      <c r="B223" s="310"/>
      <c r="C223" s="309"/>
      <c r="M223" s="438"/>
      <c r="N223" s="438"/>
      <c r="O223" s="438"/>
      <c r="P223" s="438"/>
      <c r="Q223" s="438"/>
    </row>
    <row r="224" spans="1:17" ht="14.25">
      <c r="A224" s="309"/>
      <c r="B224" s="310"/>
      <c r="C224" s="309"/>
      <c r="M224" s="438"/>
      <c r="N224" s="438"/>
      <c r="O224" s="438"/>
      <c r="P224" s="438"/>
      <c r="Q224" s="438"/>
    </row>
    <row r="225" spans="1:17" ht="14.25">
      <c r="A225" s="309"/>
      <c r="B225" s="310"/>
      <c r="C225" s="309"/>
      <c r="M225" s="438"/>
      <c r="N225" s="438"/>
      <c r="O225" s="438"/>
      <c r="P225" s="438"/>
      <c r="Q225" s="438"/>
    </row>
    <row r="226" spans="1:17" ht="14.25">
      <c r="A226" s="309"/>
      <c r="B226" s="310"/>
      <c r="C226" s="309"/>
      <c r="M226" s="438"/>
      <c r="N226" s="438"/>
      <c r="O226" s="438"/>
      <c r="P226" s="438"/>
      <c r="Q226" s="438"/>
    </row>
    <row r="227" spans="1:17" ht="14.25">
      <c r="A227" s="309"/>
      <c r="B227" s="310"/>
      <c r="C227" s="309"/>
      <c r="M227" s="438"/>
      <c r="N227" s="438"/>
      <c r="O227" s="438"/>
      <c r="P227" s="438"/>
      <c r="Q227" s="438"/>
    </row>
    <row r="228" spans="1:17" ht="14.25">
      <c r="A228" s="309"/>
      <c r="B228" s="310"/>
      <c r="C228" s="309"/>
      <c r="M228" s="438"/>
      <c r="N228" s="438"/>
      <c r="O228" s="438"/>
      <c r="P228" s="438"/>
      <c r="Q228" s="438"/>
    </row>
    <row r="229" spans="1:17" ht="14.25">
      <c r="A229" s="309"/>
      <c r="B229" s="310"/>
      <c r="C229" s="309"/>
      <c r="M229" s="438"/>
      <c r="N229" s="438"/>
      <c r="O229" s="438"/>
      <c r="P229" s="438"/>
      <c r="Q229" s="438"/>
    </row>
    <row r="230" spans="1:17" ht="14.25">
      <c r="A230" s="309"/>
      <c r="B230" s="310"/>
      <c r="C230" s="309"/>
      <c r="M230" s="438"/>
      <c r="N230" s="438"/>
      <c r="O230" s="438"/>
      <c r="P230" s="438"/>
      <c r="Q230" s="438"/>
    </row>
    <row r="231" spans="1:17" ht="14.25">
      <c r="A231" s="309"/>
      <c r="B231" s="310"/>
      <c r="C231" s="309"/>
      <c r="M231" s="438"/>
      <c r="N231" s="438"/>
      <c r="O231" s="438"/>
      <c r="P231" s="438"/>
      <c r="Q231" s="438"/>
    </row>
    <row r="232" spans="1:17" ht="14.25">
      <c r="A232" s="309"/>
      <c r="B232" s="310"/>
      <c r="C232" s="309"/>
      <c r="M232" s="438"/>
      <c r="N232" s="438"/>
      <c r="O232" s="438"/>
      <c r="P232" s="438"/>
      <c r="Q232" s="438"/>
    </row>
    <row r="233" spans="1:17" ht="14.25">
      <c r="A233" s="309"/>
      <c r="B233" s="310"/>
      <c r="C233" s="309"/>
      <c r="M233" s="438"/>
      <c r="N233" s="438"/>
      <c r="O233" s="438"/>
      <c r="P233" s="438"/>
      <c r="Q233" s="438"/>
    </row>
    <row r="234" spans="1:17" ht="14.25">
      <c r="A234" s="309"/>
      <c r="B234" s="310"/>
      <c r="C234" s="309"/>
      <c r="M234" s="438"/>
      <c r="N234" s="438"/>
      <c r="O234" s="438"/>
      <c r="P234" s="438"/>
      <c r="Q234" s="438"/>
    </row>
    <row r="235" spans="1:17" ht="14.25">
      <c r="A235" s="309"/>
      <c r="B235" s="310"/>
      <c r="C235" s="309"/>
      <c r="M235" s="438"/>
      <c r="N235" s="438"/>
      <c r="O235" s="438"/>
      <c r="P235" s="438"/>
      <c r="Q235" s="438"/>
    </row>
    <row r="236" spans="1:17" ht="14.25">
      <c r="A236" s="309"/>
      <c r="B236" s="310"/>
      <c r="C236" s="309"/>
      <c r="M236" s="438"/>
      <c r="N236" s="438"/>
      <c r="O236" s="438"/>
      <c r="P236" s="438"/>
      <c r="Q236" s="438"/>
    </row>
    <row r="237" spans="1:17" ht="14.25">
      <c r="A237" s="309"/>
      <c r="B237" s="310"/>
      <c r="C237" s="309"/>
      <c r="M237" s="438"/>
      <c r="N237" s="438"/>
      <c r="O237" s="438"/>
      <c r="P237" s="438"/>
      <c r="Q237" s="438"/>
    </row>
    <row r="238" spans="1:17" ht="14.25">
      <c r="A238" s="309"/>
      <c r="B238" s="310"/>
      <c r="C238" s="309"/>
      <c r="M238" s="438"/>
      <c r="N238" s="438"/>
      <c r="O238" s="438"/>
      <c r="P238" s="438"/>
      <c r="Q238" s="438"/>
    </row>
    <row r="239" spans="1:17" ht="14.25">
      <c r="A239" s="309"/>
      <c r="B239" s="310"/>
      <c r="C239" s="309"/>
      <c r="M239" s="438"/>
      <c r="N239" s="438"/>
      <c r="O239" s="438"/>
      <c r="P239" s="438"/>
      <c r="Q239" s="438"/>
    </row>
    <row r="240" spans="1:17" ht="14.25">
      <c r="A240" s="309"/>
      <c r="B240" s="310"/>
      <c r="C240" s="309"/>
      <c r="M240" s="438"/>
      <c r="N240" s="438"/>
      <c r="O240" s="438"/>
      <c r="P240" s="438"/>
      <c r="Q240" s="438"/>
    </row>
    <row r="241" spans="1:17" ht="14.25">
      <c r="A241" s="309"/>
      <c r="B241" s="310"/>
      <c r="C241" s="309"/>
      <c r="M241" s="438"/>
      <c r="N241" s="438"/>
      <c r="O241" s="438"/>
      <c r="P241" s="438"/>
      <c r="Q241" s="438"/>
    </row>
    <row r="242" spans="1:17" ht="14.25">
      <c r="A242" s="309"/>
      <c r="B242" s="310"/>
      <c r="C242" s="309"/>
      <c r="M242" s="438"/>
      <c r="N242" s="438"/>
      <c r="O242" s="438"/>
      <c r="P242" s="438"/>
      <c r="Q242" s="438"/>
    </row>
    <row r="243" spans="1:17" ht="14.25">
      <c r="A243" s="309"/>
      <c r="B243" s="310"/>
      <c r="C243" s="309"/>
      <c r="M243" s="438"/>
      <c r="N243" s="438"/>
      <c r="O243" s="438"/>
      <c r="P243" s="438"/>
      <c r="Q243" s="438"/>
    </row>
    <row r="244" spans="1:17" ht="14.25">
      <c r="A244" s="309"/>
      <c r="B244" s="310"/>
      <c r="C244" s="309"/>
      <c r="M244" s="438"/>
      <c r="N244" s="438"/>
      <c r="O244" s="438"/>
      <c r="P244" s="438"/>
      <c r="Q244" s="438"/>
    </row>
    <row r="245" spans="1:17" ht="14.25">
      <c r="A245" s="309"/>
      <c r="B245" s="310"/>
      <c r="C245" s="309"/>
      <c r="M245" s="438"/>
      <c r="N245" s="438"/>
      <c r="O245" s="438"/>
      <c r="P245" s="438"/>
      <c r="Q245" s="438"/>
    </row>
    <row r="246" spans="1:17" ht="14.25">
      <c r="A246" s="309"/>
      <c r="B246" s="310"/>
      <c r="C246" s="309"/>
      <c r="M246" s="438"/>
      <c r="N246" s="438"/>
      <c r="O246" s="438"/>
      <c r="P246" s="438"/>
      <c r="Q246" s="438"/>
    </row>
    <row r="247" spans="1:17" ht="14.25">
      <c r="A247" s="309"/>
      <c r="B247" s="310"/>
      <c r="C247" s="309"/>
      <c r="M247" s="438"/>
      <c r="N247" s="438"/>
      <c r="O247" s="438"/>
      <c r="P247" s="438"/>
      <c r="Q247" s="438"/>
    </row>
    <row r="248" spans="1:17" ht="14.25">
      <c r="A248" s="309"/>
      <c r="B248" s="310"/>
      <c r="C248" s="309"/>
      <c r="M248" s="438"/>
      <c r="N248" s="438"/>
      <c r="O248" s="438"/>
      <c r="P248" s="438"/>
      <c r="Q248" s="438"/>
    </row>
    <row r="249" spans="1:17" ht="14.25">
      <c r="A249" s="309"/>
      <c r="B249" s="310"/>
      <c r="C249" s="309"/>
      <c r="M249" s="438"/>
      <c r="N249" s="438"/>
      <c r="O249" s="438"/>
      <c r="P249" s="438"/>
      <c r="Q249" s="438"/>
    </row>
    <row r="250" spans="1:17" ht="14.25">
      <c r="A250" s="309"/>
      <c r="B250" s="310"/>
      <c r="C250" s="309"/>
      <c r="M250" s="438"/>
      <c r="N250" s="438"/>
      <c r="O250" s="438"/>
      <c r="P250" s="438"/>
      <c r="Q250" s="438"/>
    </row>
    <row r="251" spans="1:17" ht="14.25">
      <c r="A251" s="309"/>
      <c r="B251" s="310"/>
      <c r="C251" s="309"/>
      <c r="M251" s="438"/>
      <c r="N251" s="438"/>
      <c r="O251" s="438"/>
      <c r="P251" s="438"/>
      <c r="Q251" s="438"/>
    </row>
    <row r="252" spans="1:17" ht="14.25">
      <c r="A252" s="309"/>
      <c r="B252" s="310"/>
      <c r="C252" s="309"/>
      <c r="M252" s="438"/>
      <c r="N252" s="438"/>
      <c r="O252" s="438"/>
      <c r="P252" s="438"/>
      <c r="Q252" s="438"/>
    </row>
    <row r="253" spans="1:17" ht="14.25">
      <c r="A253" s="309"/>
      <c r="B253" s="310"/>
      <c r="C253" s="309"/>
      <c r="M253" s="438"/>
      <c r="N253" s="438"/>
      <c r="O253" s="438"/>
      <c r="P253" s="438"/>
      <c r="Q253" s="438"/>
    </row>
    <row r="254" spans="1:17" ht="14.25">
      <c r="A254" s="309"/>
      <c r="B254" s="310"/>
      <c r="C254" s="309"/>
      <c r="M254" s="438"/>
      <c r="N254" s="438"/>
      <c r="O254" s="438"/>
      <c r="P254" s="438"/>
      <c r="Q254" s="438"/>
    </row>
    <row r="255" spans="1:17" ht="14.25">
      <c r="A255" s="309"/>
      <c r="B255" s="310"/>
      <c r="C255" s="309"/>
      <c r="M255" s="438"/>
      <c r="N255" s="438"/>
      <c r="O255" s="438"/>
      <c r="P255" s="438"/>
      <c r="Q255" s="438"/>
    </row>
    <row r="256" spans="1:17" ht="14.25">
      <c r="A256" s="309"/>
      <c r="B256" s="310"/>
      <c r="C256" s="309"/>
      <c r="M256" s="438"/>
      <c r="N256" s="438"/>
      <c r="O256" s="438"/>
      <c r="P256" s="438"/>
      <c r="Q256" s="438"/>
    </row>
    <row r="257" spans="1:17" ht="14.25">
      <c r="A257" s="309"/>
      <c r="B257" s="310"/>
      <c r="C257" s="309"/>
      <c r="M257" s="438"/>
      <c r="N257" s="438"/>
      <c r="O257" s="438"/>
      <c r="P257" s="438"/>
      <c r="Q257" s="438"/>
    </row>
    <row r="258" spans="1:17" ht="14.25">
      <c r="A258" s="309"/>
      <c r="B258" s="310"/>
      <c r="C258" s="309"/>
      <c r="M258" s="438"/>
      <c r="N258" s="438"/>
      <c r="O258" s="438"/>
      <c r="P258" s="438"/>
      <c r="Q258" s="438"/>
    </row>
    <row r="259" spans="1:17" ht="14.25">
      <c r="A259" s="309"/>
      <c r="B259" s="310"/>
      <c r="C259" s="309"/>
      <c r="M259" s="438"/>
      <c r="N259" s="438"/>
      <c r="O259" s="438"/>
      <c r="P259" s="438"/>
      <c r="Q259" s="438"/>
    </row>
    <row r="260" spans="1:17" ht="14.25">
      <c r="A260" s="309"/>
      <c r="B260" s="310"/>
      <c r="C260" s="309"/>
      <c r="M260" s="438"/>
      <c r="N260" s="438"/>
      <c r="O260" s="438"/>
      <c r="P260" s="438"/>
      <c r="Q260" s="438"/>
    </row>
    <row r="261" spans="1:17" ht="14.25">
      <c r="A261" s="309"/>
      <c r="B261" s="310"/>
      <c r="C261" s="309"/>
      <c r="M261" s="438"/>
      <c r="N261" s="438"/>
      <c r="O261" s="438"/>
      <c r="P261" s="438"/>
      <c r="Q261" s="438"/>
    </row>
    <row r="262" spans="1:17" ht="14.25">
      <c r="A262" s="309"/>
      <c r="B262" s="310"/>
      <c r="C262" s="309"/>
      <c r="M262" s="438"/>
      <c r="N262" s="438"/>
      <c r="O262" s="438"/>
      <c r="P262" s="438"/>
      <c r="Q262" s="438"/>
    </row>
    <row r="263" spans="1:17" ht="14.25">
      <c r="A263" s="309"/>
      <c r="B263" s="310"/>
      <c r="C263" s="309"/>
      <c r="M263" s="438"/>
      <c r="N263" s="438"/>
      <c r="O263" s="438"/>
      <c r="P263" s="438"/>
      <c r="Q263" s="438"/>
    </row>
    <row r="264" spans="1:17" ht="14.25">
      <c r="A264" s="309"/>
      <c r="B264" s="310"/>
      <c r="C264" s="309"/>
      <c r="M264" s="438"/>
      <c r="N264" s="438"/>
      <c r="O264" s="438"/>
      <c r="P264" s="438"/>
      <c r="Q264" s="438"/>
    </row>
    <row r="265" spans="1:17" ht="14.25">
      <c r="A265" s="309"/>
      <c r="B265" s="310"/>
      <c r="C265" s="309"/>
      <c r="M265" s="438"/>
      <c r="N265" s="438"/>
      <c r="O265" s="438"/>
      <c r="P265" s="438"/>
      <c r="Q265" s="438"/>
    </row>
    <row r="266" spans="1:17" ht="14.25">
      <c r="A266" s="309"/>
      <c r="B266" s="310"/>
      <c r="C266" s="309"/>
      <c r="M266" s="438"/>
      <c r="N266" s="438"/>
      <c r="O266" s="438"/>
      <c r="P266" s="438"/>
      <c r="Q266" s="438"/>
    </row>
    <row r="267" spans="1:17" ht="14.25">
      <c r="A267" s="309"/>
      <c r="B267" s="310"/>
      <c r="C267" s="309"/>
      <c r="M267" s="438"/>
      <c r="N267" s="438"/>
      <c r="O267" s="438"/>
      <c r="P267" s="438"/>
      <c r="Q267" s="438"/>
    </row>
    <row r="268" spans="1:17" ht="14.25">
      <c r="A268" s="309"/>
      <c r="B268" s="310"/>
      <c r="C268" s="309"/>
      <c r="M268" s="438"/>
      <c r="N268" s="438"/>
      <c r="O268" s="438"/>
      <c r="P268" s="438"/>
      <c r="Q268" s="438"/>
    </row>
    <row r="269" spans="1:17" ht="14.25">
      <c r="A269" s="309"/>
      <c r="B269" s="310"/>
      <c r="C269" s="309"/>
      <c r="M269" s="438"/>
      <c r="N269" s="438"/>
      <c r="O269" s="438"/>
      <c r="P269" s="438"/>
      <c r="Q269" s="438"/>
    </row>
    <row r="270" spans="1:17" ht="14.25">
      <c r="A270" s="309"/>
      <c r="B270" s="310"/>
      <c r="C270" s="309"/>
      <c r="M270" s="438"/>
      <c r="N270" s="438"/>
      <c r="O270" s="438"/>
      <c r="P270" s="438"/>
      <c r="Q270" s="438"/>
    </row>
    <row r="271" spans="1:17" ht="14.25">
      <c r="A271" s="309"/>
      <c r="B271" s="310"/>
      <c r="C271" s="309"/>
      <c r="M271" s="438"/>
      <c r="N271" s="438"/>
      <c r="O271" s="438"/>
      <c r="P271" s="438"/>
      <c r="Q271" s="438"/>
    </row>
    <row r="272" spans="1:17" ht="14.25">
      <c r="A272" s="309"/>
      <c r="B272" s="310"/>
      <c r="C272" s="309"/>
      <c r="M272" s="438"/>
      <c r="N272" s="438"/>
      <c r="O272" s="438"/>
      <c r="P272" s="438"/>
      <c r="Q272" s="438"/>
    </row>
    <row r="273" spans="1:17" ht="14.25">
      <c r="A273" s="309"/>
      <c r="B273" s="310"/>
      <c r="C273" s="309"/>
      <c r="M273" s="438"/>
      <c r="N273" s="438"/>
      <c r="O273" s="438"/>
      <c r="P273" s="438"/>
      <c r="Q273" s="438"/>
    </row>
    <row r="274" spans="1:17" ht="14.25">
      <c r="A274" s="309"/>
      <c r="B274" s="310"/>
      <c r="C274" s="309"/>
      <c r="M274" s="438"/>
      <c r="N274" s="438"/>
      <c r="O274" s="438"/>
      <c r="P274" s="438"/>
      <c r="Q274" s="438"/>
    </row>
    <row r="275" spans="1:17" ht="14.25">
      <c r="A275" s="309"/>
      <c r="B275" s="310"/>
      <c r="C275" s="309"/>
      <c r="M275" s="438"/>
      <c r="N275" s="438"/>
      <c r="O275" s="438"/>
      <c r="P275" s="438"/>
      <c r="Q275" s="438"/>
    </row>
    <row r="276" spans="1:17" ht="14.25">
      <c r="A276" s="309"/>
      <c r="B276" s="310"/>
      <c r="C276" s="309"/>
      <c r="M276" s="438"/>
      <c r="N276" s="438"/>
      <c r="O276" s="438"/>
      <c r="P276" s="438"/>
      <c r="Q276" s="438"/>
    </row>
    <row r="277" spans="1:17" ht="14.25">
      <c r="A277" s="309"/>
      <c r="B277" s="310"/>
      <c r="C277" s="309"/>
      <c r="M277" s="438"/>
      <c r="N277" s="438"/>
      <c r="O277" s="438"/>
      <c r="P277" s="438"/>
      <c r="Q277" s="438"/>
    </row>
    <row r="278" spans="1:17" ht="14.25">
      <c r="A278" s="309"/>
      <c r="B278" s="310"/>
      <c r="C278" s="309"/>
      <c r="M278" s="438"/>
      <c r="N278" s="438"/>
      <c r="O278" s="438"/>
      <c r="P278" s="438"/>
      <c r="Q278" s="438"/>
    </row>
    <row r="279" spans="1:17" ht="14.25">
      <c r="A279" s="309"/>
      <c r="B279" s="310"/>
      <c r="C279" s="309"/>
      <c r="M279" s="438"/>
      <c r="N279" s="438"/>
      <c r="O279" s="438"/>
      <c r="P279" s="438"/>
      <c r="Q279" s="438"/>
    </row>
    <row r="280" spans="1:17" ht="14.25">
      <c r="A280" s="309"/>
      <c r="B280" s="310"/>
      <c r="C280" s="309"/>
      <c r="M280" s="438"/>
      <c r="N280" s="438"/>
      <c r="O280" s="438"/>
      <c r="P280" s="438"/>
      <c r="Q280" s="438"/>
    </row>
    <row r="281" spans="1:17" ht="14.25">
      <c r="A281" s="309"/>
      <c r="B281" s="310"/>
      <c r="C281" s="309"/>
      <c r="M281" s="438"/>
      <c r="N281" s="438"/>
      <c r="O281" s="438"/>
      <c r="P281" s="438"/>
      <c r="Q281" s="438"/>
    </row>
    <row r="282" spans="1:17" ht="14.25">
      <c r="A282" s="309"/>
      <c r="B282" s="310"/>
      <c r="C282" s="309"/>
      <c r="M282" s="438"/>
      <c r="N282" s="438"/>
      <c r="O282" s="438"/>
      <c r="P282" s="438"/>
      <c r="Q282" s="438"/>
    </row>
    <row r="283" spans="1:17" ht="14.25">
      <c r="A283" s="309"/>
      <c r="B283" s="310"/>
      <c r="C283" s="309"/>
      <c r="M283" s="438"/>
      <c r="N283" s="438"/>
      <c r="O283" s="438"/>
      <c r="P283" s="438"/>
      <c r="Q283" s="438"/>
    </row>
    <row r="284" spans="1:17" ht="14.25">
      <c r="A284" s="309"/>
      <c r="B284" s="310"/>
      <c r="C284" s="309"/>
      <c r="M284" s="438"/>
      <c r="N284" s="438"/>
      <c r="O284" s="438"/>
      <c r="P284" s="438"/>
      <c r="Q284" s="438"/>
    </row>
    <row r="285" spans="1:17" ht="14.25">
      <c r="A285" s="309"/>
      <c r="B285" s="310"/>
      <c r="C285" s="309"/>
      <c r="M285" s="438"/>
      <c r="N285" s="438"/>
      <c r="O285" s="438"/>
      <c r="P285" s="438"/>
      <c r="Q285" s="438"/>
    </row>
    <row r="286" spans="1:17" ht="14.25">
      <c r="A286" s="309"/>
      <c r="B286" s="310"/>
      <c r="C286" s="309"/>
      <c r="M286" s="438"/>
      <c r="N286" s="438"/>
      <c r="O286" s="438"/>
      <c r="P286" s="438"/>
      <c r="Q286" s="438"/>
    </row>
    <row r="287" spans="1:17" ht="14.25">
      <c r="A287" s="309"/>
      <c r="B287" s="310"/>
      <c r="C287" s="309"/>
      <c r="M287" s="438"/>
      <c r="N287" s="438"/>
      <c r="O287" s="438"/>
      <c r="P287" s="438"/>
      <c r="Q287" s="438"/>
    </row>
    <row r="288" spans="1:17" ht="14.25">
      <c r="A288" s="309"/>
      <c r="B288" s="310"/>
      <c r="C288" s="309"/>
      <c r="M288" s="438"/>
      <c r="N288" s="438"/>
      <c r="O288" s="438"/>
      <c r="P288" s="438"/>
      <c r="Q288" s="438"/>
    </row>
    <row r="289" spans="1:17" ht="14.25">
      <c r="A289" s="309"/>
      <c r="B289" s="310"/>
      <c r="C289" s="309"/>
      <c r="M289" s="438"/>
      <c r="N289" s="438"/>
      <c r="O289" s="438"/>
      <c r="P289" s="438"/>
      <c r="Q289" s="438"/>
    </row>
    <row r="290" spans="1:17" ht="14.25">
      <c r="A290" s="309"/>
      <c r="B290" s="310"/>
      <c r="C290" s="309"/>
      <c r="M290" s="438"/>
      <c r="N290" s="438"/>
      <c r="O290" s="438"/>
      <c r="P290" s="438"/>
      <c r="Q290" s="438"/>
    </row>
    <row r="291" spans="1:17" ht="14.25">
      <c r="A291" s="309"/>
      <c r="B291" s="310"/>
      <c r="C291" s="309"/>
      <c r="M291" s="438"/>
      <c r="N291" s="438"/>
      <c r="O291" s="438"/>
      <c r="P291" s="438"/>
      <c r="Q291" s="438"/>
    </row>
    <row r="292" spans="1:17" ht="14.25">
      <c r="A292" s="309"/>
      <c r="B292" s="310"/>
      <c r="C292" s="309"/>
      <c r="M292" s="438"/>
      <c r="N292" s="438"/>
      <c r="O292" s="438"/>
      <c r="P292" s="438"/>
      <c r="Q292" s="438"/>
    </row>
    <row r="293" spans="1:17" ht="14.25">
      <c r="A293" s="309"/>
      <c r="B293" s="310"/>
      <c r="C293" s="309"/>
      <c r="M293" s="438"/>
      <c r="N293" s="438"/>
      <c r="O293" s="438"/>
      <c r="P293" s="438"/>
      <c r="Q293" s="438"/>
    </row>
    <row r="294" spans="1:17" ht="14.25">
      <c r="A294" s="309"/>
      <c r="B294" s="310"/>
      <c r="C294" s="309"/>
      <c r="M294" s="438"/>
      <c r="N294" s="438"/>
      <c r="O294" s="438"/>
      <c r="P294" s="438"/>
      <c r="Q294" s="438"/>
    </row>
    <row r="295" spans="1:17" ht="14.25">
      <c r="A295" s="309"/>
      <c r="B295" s="310"/>
      <c r="C295" s="309"/>
      <c r="M295" s="438"/>
      <c r="N295" s="438"/>
      <c r="O295" s="438"/>
      <c r="P295" s="438"/>
      <c r="Q295" s="438"/>
    </row>
    <row r="296" spans="1:17" ht="14.25">
      <c r="A296" s="309"/>
      <c r="B296" s="310"/>
      <c r="C296" s="309"/>
      <c r="M296" s="438"/>
      <c r="N296" s="438"/>
      <c r="O296" s="438"/>
      <c r="P296" s="438"/>
      <c r="Q296" s="438"/>
    </row>
    <row r="297" spans="1:17" ht="14.25">
      <c r="A297" s="309"/>
      <c r="B297" s="310"/>
      <c r="C297" s="309"/>
      <c r="M297" s="438"/>
      <c r="N297" s="438"/>
      <c r="O297" s="438"/>
      <c r="P297" s="438"/>
      <c r="Q297" s="438"/>
    </row>
    <row r="298" spans="1:17" ht="14.25">
      <c r="A298" s="309"/>
      <c r="B298" s="310"/>
      <c r="C298" s="309"/>
      <c r="M298" s="438"/>
      <c r="N298" s="438"/>
      <c r="O298" s="438"/>
      <c r="P298" s="438"/>
      <c r="Q298" s="438"/>
    </row>
    <row r="299" spans="1:17" ht="14.25">
      <c r="A299" s="309"/>
      <c r="B299" s="310"/>
      <c r="C299" s="309"/>
      <c r="M299" s="438"/>
      <c r="N299" s="438"/>
      <c r="O299" s="438"/>
      <c r="P299" s="438"/>
      <c r="Q299" s="438"/>
    </row>
    <row r="300" spans="1:17" ht="14.25">
      <c r="A300" s="309"/>
      <c r="B300" s="310"/>
      <c r="C300" s="309"/>
      <c r="M300" s="438"/>
      <c r="N300" s="438"/>
      <c r="O300" s="438"/>
      <c r="P300" s="438"/>
      <c r="Q300" s="438"/>
    </row>
    <row r="301" spans="1:17" ht="14.25">
      <c r="A301" s="309"/>
      <c r="B301" s="310"/>
      <c r="C301" s="309"/>
      <c r="M301" s="438"/>
      <c r="N301" s="438"/>
      <c r="O301" s="438"/>
      <c r="P301" s="438"/>
      <c r="Q301" s="438"/>
    </row>
    <row r="302" spans="1:17" ht="14.25">
      <c r="A302" s="309"/>
      <c r="B302" s="310"/>
      <c r="C302" s="309"/>
      <c r="M302" s="438"/>
      <c r="N302" s="438"/>
      <c r="O302" s="438"/>
      <c r="P302" s="438"/>
      <c r="Q302" s="438"/>
    </row>
    <row r="303" spans="1:17" ht="14.25">
      <c r="A303" s="309"/>
      <c r="B303" s="310"/>
      <c r="C303" s="309"/>
      <c r="M303" s="438"/>
      <c r="N303" s="438"/>
      <c r="O303" s="438"/>
      <c r="P303" s="438"/>
      <c r="Q303" s="438"/>
    </row>
    <row r="304" spans="1:17" ht="14.25">
      <c r="A304" s="309"/>
      <c r="B304" s="310"/>
      <c r="C304" s="309"/>
      <c r="M304" s="438"/>
      <c r="N304" s="438"/>
      <c r="O304" s="438"/>
      <c r="P304" s="438"/>
      <c r="Q304" s="438"/>
    </row>
    <row r="305" spans="1:17" ht="14.25">
      <c r="A305" s="309"/>
      <c r="B305" s="310"/>
      <c r="C305" s="309"/>
      <c r="M305" s="438"/>
      <c r="N305" s="438"/>
      <c r="O305" s="438"/>
      <c r="P305" s="438"/>
      <c r="Q305" s="438"/>
    </row>
    <row r="306" spans="1:17" ht="14.25">
      <c r="A306" s="309"/>
      <c r="B306" s="310"/>
      <c r="C306" s="309"/>
      <c r="M306" s="438"/>
      <c r="N306" s="438"/>
      <c r="O306" s="438"/>
      <c r="P306" s="438"/>
      <c r="Q306" s="438"/>
    </row>
    <row r="307" spans="1:17" ht="14.25">
      <c r="A307" s="309"/>
      <c r="B307" s="310"/>
      <c r="C307" s="309"/>
      <c r="M307" s="438"/>
      <c r="N307" s="438"/>
      <c r="O307" s="438"/>
      <c r="P307" s="438"/>
      <c r="Q307" s="438"/>
    </row>
    <row r="308" spans="1:17" ht="14.25">
      <c r="A308" s="309"/>
      <c r="B308" s="310"/>
      <c r="C308" s="309"/>
      <c r="M308" s="438"/>
      <c r="N308" s="438"/>
      <c r="O308" s="438"/>
      <c r="P308" s="438"/>
      <c r="Q308" s="438"/>
    </row>
    <row r="309" spans="1:17" ht="14.25">
      <c r="A309" s="309"/>
      <c r="B309" s="310"/>
      <c r="C309" s="309"/>
      <c r="M309" s="438"/>
      <c r="N309" s="438"/>
      <c r="O309" s="438"/>
      <c r="P309" s="438"/>
      <c r="Q309" s="438"/>
    </row>
    <row r="310" spans="1:17" ht="14.25">
      <c r="A310" s="309"/>
      <c r="B310" s="310"/>
      <c r="C310" s="309"/>
      <c r="M310" s="438"/>
      <c r="N310" s="438"/>
      <c r="O310" s="438"/>
      <c r="P310" s="438"/>
      <c r="Q310" s="438"/>
    </row>
    <row r="311" spans="1:17" ht="14.25">
      <c r="A311" s="309"/>
      <c r="B311" s="310"/>
      <c r="C311" s="309"/>
      <c r="M311" s="438"/>
      <c r="N311" s="438"/>
      <c r="O311" s="438"/>
      <c r="P311" s="438"/>
      <c r="Q311" s="438"/>
    </row>
    <row r="312" spans="1:17" ht="14.25">
      <c r="A312" s="309"/>
      <c r="B312" s="310"/>
      <c r="C312" s="309"/>
      <c r="M312" s="438"/>
      <c r="N312" s="438"/>
      <c r="O312" s="438"/>
      <c r="P312" s="438"/>
      <c r="Q312" s="438"/>
    </row>
    <row r="313" spans="1:17" ht="14.25">
      <c r="A313" s="309"/>
      <c r="B313" s="310"/>
      <c r="C313" s="309"/>
      <c r="M313" s="438"/>
      <c r="N313" s="438"/>
      <c r="O313" s="438"/>
      <c r="P313" s="438"/>
      <c r="Q313" s="438"/>
    </row>
    <row r="314" spans="1:17" ht="14.25">
      <c r="A314" s="309"/>
      <c r="B314" s="310"/>
      <c r="C314" s="309"/>
      <c r="M314" s="438"/>
      <c r="N314" s="438"/>
      <c r="O314" s="438"/>
      <c r="P314" s="438"/>
      <c r="Q314" s="438"/>
    </row>
    <row r="315" spans="1:17" ht="14.25">
      <c r="A315" s="309"/>
      <c r="B315" s="310"/>
      <c r="C315" s="309"/>
      <c r="M315" s="438"/>
      <c r="N315" s="438"/>
      <c r="O315" s="438"/>
      <c r="P315" s="438"/>
      <c r="Q315" s="438"/>
    </row>
    <row r="316" spans="1:17" ht="14.25">
      <c r="A316" s="309"/>
      <c r="B316" s="310"/>
      <c r="C316" s="309"/>
      <c r="M316" s="438"/>
      <c r="N316" s="438"/>
      <c r="O316" s="438"/>
      <c r="P316" s="438"/>
      <c r="Q316" s="438"/>
    </row>
    <row r="317" spans="1:17" ht="14.25">
      <c r="A317" s="309"/>
      <c r="B317" s="310"/>
      <c r="C317" s="309"/>
      <c r="M317" s="438"/>
      <c r="N317" s="438"/>
      <c r="O317" s="438"/>
      <c r="P317" s="438"/>
      <c r="Q317" s="438"/>
    </row>
    <row r="318" spans="1:17" ht="14.25">
      <c r="A318" s="309"/>
      <c r="B318" s="310"/>
      <c r="C318" s="309"/>
      <c r="M318" s="438"/>
      <c r="N318" s="438"/>
      <c r="O318" s="438"/>
      <c r="P318" s="438"/>
      <c r="Q318" s="438"/>
    </row>
    <row r="319" spans="1:17" ht="14.25">
      <c r="A319" s="309"/>
      <c r="B319" s="310"/>
      <c r="C319" s="309"/>
      <c r="M319" s="438"/>
      <c r="N319" s="438"/>
      <c r="O319" s="438"/>
      <c r="P319" s="438"/>
      <c r="Q319" s="438"/>
    </row>
    <row r="320" spans="1:17" ht="14.25">
      <c r="A320" s="309"/>
      <c r="B320" s="310"/>
      <c r="C320" s="309"/>
      <c r="M320" s="438"/>
      <c r="N320" s="438"/>
      <c r="O320" s="438"/>
      <c r="P320" s="438"/>
      <c r="Q320" s="438"/>
    </row>
    <row r="321" spans="1:17" ht="14.25">
      <c r="A321" s="309"/>
      <c r="B321" s="310"/>
      <c r="C321" s="309"/>
      <c r="M321" s="438"/>
      <c r="N321" s="438"/>
      <c r="O321" s="438"/>
      <c r="P321" s="438"/>
      <c r="Q321" s="438"/>
    </row>
    <row r="322" spans="1:17" ht="14.25">
      <c r="A322" s="309"/>
      <c r="B322" s="310"/>
      <c r="C322" s="309"/>
      <c r="M322" s="438"/>
      <c r="N322" s="438"/>
      <c r="O322" s="438"/>
      <c r="P322" s="438"/>
      <c r="Q322" s="438"/>
    </row>
    <row r="323" spans="1:17" ht="14.25">
      <c r="A323" s="309"/>
      <c r="B323" s="310"/>
      <c r="C323" s="309"/>
      <c r="M323" s="438"/>
      <c r="N323" s="438"/>
      <c r="O323" s="438"/>
      <c r="P323" s="438"/>
      <c r="Q323" s="438"/>
    </row>
    <row r="324" spans="1:17" ht="14.25">
      <c r="A324" s="309"/>
      <c r="B324" s="310"/>
      <c r="C324" s="309"/>
      <c r="M324" s="438"/>
      <c r="N324" s="438"/>
      <c r="O324" s="438"/>
      <c r="P324" s="438"/>
      <c r="Q324" s="438"/>
    </row>
    <row r="325" spans="1:17" ht="14.25">
      <c r="A325" s="309"/>
      <c r="B325" s="310"/>
      <c r="C325" s="309"/>
      <c r="M325" s="438"/>
      <c r="N325" s="438"/>
      <c r="O325" s="438"/>
      <c r="P325" s="438"/>
      <c r="Q325" s="438"/>
    </row>
    <row r="326" spans="1:17" ht="14.25">
      <c r="A326" s="309"/>
      <c r="B326" s="310"/>
      <c r="C326" s="309"/>
      <c r="M326" s="438"/>
      <c r="N326" s="438"/>
      <c r="O326" s="438"/>
      <c r="P326" s="438"/>
      <c r="Q326" s="438"/>
    </row>
    <row r="327" spans="1:17" ht="14.25">
      <c r="A327" s="309"/>
      <c r="B327" s="310"/>
      <c r="C327" s="309"/>
      <c r="M327" s="438"/>
      <c r="N327" s="438"/>
      <c r="O327" s="438"/>
      <c r="P327" s="438"/>
      <c r="Q327" s="438"/>
    </row>
    <row r="328" spans="1:17" ht="14.25">
      <c r="A328" s="309"/>
      <c r="B328" s="310"/>
      <c r="C328" s="309"/>
      <c r="M328" s="438"/>
      <c r="N328" s="438"/>
      <c r="O328" s="438"/>
      <c r="P328" s="438"/>
      <c r="Q328" s="438"/>
    </row>
    <row r="329" spans="1:17" ht="14.25">
      <c r="A329" s="309"/>
      <c r="B329" s="310"/>
      <c r="C329" s="309"/>
      <c r="M329" s="438"/>
      <c r="N329" s="438"/>
      <c r="O329" s="438"/>
      <c r="P329" s="438"/>
      <c r="Q329" s="438"/>
    </row>
    <row r="330" spans="1:17" ht="14.25">
      <c r="A330" s="309"/>
      <c r="B330" s="310"/>
      <c r="C330" s="309"/>
      <c r="M330" s="438"/>
      <c r="N330" s="438"/>
      <c r="O330" s="438"/>
      <c r="P330" s="438"/>
      <c r="Q330" s="438"/>
    </row>
    <row r="331" spans="1:17" ht="14.25">
      <c r="A331" s="309"/>
      <c r="B331" s="310"/>
      <c r="C331" s="309"/>
      <c r="M331" s="438"/>
      <c r="N331" s="438"/>
      <c r="O331" s="438"/>
      <c r="P331" s="438"/>
      <c r="Q331" s="438"/>
    </row>
    <row r="332" spans="1:17" ht="14.25">
      <c r="A332" s="309"/>
      <c r="B332" s="310"/>
      <c r="C332" s="309"/>
      <c r="M332" s="438"/>
      <c r="N332" s="438"/>
      <c r="O332" s="438"/>
      <c r="P332" s="438"/>
      <c r="Q332" s="438"/>
    </row>
    <row r="333" spans="1:17" ht="14.25">
      <c r="A333" s="309"/>
      <c r="B333" s="310"/>
      <c r="C333" s="309"/>
      <c r="M333" s="438"/>
      <c r="N333" s="438"/>
      <c r="O333" s="438"/>
      <c r="P333" s="438"/>
      <c r="Q333" s="438"/>
    </row>
    <row r="334" spans="1:17" ht="14.25">
      <c r="A334" s="309"/>
      <c r="B334" s="310"/>
      <c r="C334" s="309"/>
      <c r="M334" s="438"/>
      <c r="N334" s="438"/>
      <c r="O334" s="438"/>
      <c r="P334" s="438"/>
      <c r="Q334" s="438"/>
    </row>
    <row r="335" spans="1:17" ht="14.25">
      <c r="A335" s="309"/>
      <c r="B335" s="310"/>
      <c r="C335" s="309"/>
      <c r="M335" s="438"/>
      <c r="N335" s="438"/>
      <c r="O335" s="438"/>
      <c r="P335" s="438"/>
      <c r="Q335" s="438"/>
    </row>
    <row r="336" spans="1:17" ht="14.25">
      <c r="A336" s="309"/>
      <c r="B336" s="310"/>
      <c r="C336" s="309"/>
      <c r="M336" s="438"/>
      <c r="N336" s="438"/>
      <c r="O336" s="438"/>
      <c r="P336" s="438"/>
      <c r="Q336" s="438"/>
    </row>
    <row r="337" spans="1:17" ht="14.25">
      <c r="A337" s="309"/>
      <c r="B337" s="310"/>
      <c r="C337" s="309"/>
      <c r="M337" s="438"/>
      <c r="N337" s="438"/>
      <c r="O337" s="438"/>
      <c r="P337" s="438"/>
      <c r="Q337" s="438"/>
    </row>
    <row r="338" spans="1:17" ht="14.25">
      <c r="A338" s="309"/>
      <c r="B338" s="310"/>
      <c r="C338" s="309"/>
      <c r="M338" s="438"/>
      <c r="N338" s="438"/>
      <c r="O338" s="438"/>
      <c r="P338" s="438"/>
      <c r="Q338" s="438"/>
    </row>
    <row r="339" spans="1:17" ht="14.25">
      <c r="A339" s="309"/>
      <c r="B339" s="310"/>
      <c r="C339" s="309"/>
      <c r="M339" s="438"/>
      <c r="N339" s="438"/>
      <c r="O339" s="438"/>
      <c r="P339" s="438"/>
      <c r="Q339" s="438"/>
    </row>
    <row r="340" spans="1:17" ht="14.25">
      <c r="A340" s="309"/>
      <c r="B340" s="310"/>
      <c r="C340" s="309"/>
      <c r="M340" s="438"/>
      <c r="N340" s="438"/>
      <c r="O340" s="438"/>
      <c r="P340" s="438"/>
      <c r="Q340" s="438"/>
    </row>
    <row r="341" spans="1:17" ht="14.25">
      <c r="A341" s="309"/>
      <c r="B341" s="310"/>
      <c r="C341" s="309"/>
      <c r="M341" s="438"/>
      <c r="N341" s="438"/>
      <c r="O341" s="438"/>
      <c r="P341" s="438"/>
      <c r="Q341" s="438"/>
    </row>
    <row r="342" spans="1:17" ht="14.25">
      <c r="A342" s="309"/>
      <c r="B342" s="310"/>
      <c r="C342" s="309"/>
      <c r="M342" s="438"/>
      <c r="N342" s="438"/>
      <c r="O342" s="438"/>
      <c r="P342" s="438"/>
      <c r="Q342" s="438"/>
    </row>
    <row r="343" spans="1:17" ht="14.25">
      <c r="A343" s="309"/>
      <c r="B343" s="310"/>
      <c r="C343" s="309"/>
      <c r="M343" s="438"/>
      <c r="N343" s="438"/>
      <c r="O343" s="438"/>
      <c r="P343" s="438"/>
      <c r="Q343" s="438"/>
    </row>
    <row r="344" spans="1:17" ht="14.25">
      <c r="A344" s="309"/>
      <c r="B344" s="310"/>
      <c r="C344" s="309"/>
      <c r="M344" s="438"/>
      <c r="N344" s="438"/>
      <c r="O344" s="438"/>
      <c r="P344" s="438"/>
      <c r="Q344" s="438"/>
    </row>
    <row r="345" spans="1:17" ht="14.25">
      <c r="A345" s="309"/>
      <c r="B345" s="310"/>
      <c r="C345" s="309"/>
      <c r="M345" s="438"/>
      <c r="N345" s="438"/>
      <c r="O345" s="438"/>
      <c r="P345" s="438"/>
      <c r="Q345" s="438"/>
    </row>
    <row r="346" spans="1:17" ht="14.25">
      <c r="A346" s="309"/>
      <c r="B346" s="310"/>
      <c r="C346" s="309"/>
      <c r="M346" s="438"/>
      <c r="N346" s="438"/>
      <c r="O346" s="438"/>
      <c r="P346" s="438"/>
      <c r="Q346" s="438"/>
    </row>
    <row r="347" spans="1:17" ht="14.25">
      <c r="A347" s="309"/>
      <c r="B347" s="310"/>
      <c r="C347" s="309"/>
      <c r="M347" s="438"/>
      <c r="N347" s="438"/>
      <c r="O347" s="438"/>
      <c r="P347" s="438"/>
      <c r="Q347" s="438"/>
    </row>
    <row r="348" spans="1:17" ht="14.25">
      <c r="A348" s="309"/>
      <c r="B348" s="310"/>
      <c r="C348" s="309"/>
      <c r="M348" s="438"/>
      <c r="N348" s="438"/>
      <c r="O348" s="438"/>
      <c r="P348" s="438"/>
      <c r="Q348" s="438"/>
    </row>
    <row r="349" spans="1:17" ht="14.25">
      <c r="A349" s="309"/>
      <c r="B349" s="310"/>
      <c r="C349" s="309"/>
      <c r="M349" s="438"/>
      <c r="N349" s="438"/>
      <c r="O349" s="438"/>
      <c r="P349" s="438"/>
      <c r="Q349" s="438"/>
    </row>
    <row r="350" spans="1:17" ht="14.25">
      <c r="A350" s="309"/>
      <c r="B350" s="310"/>
      <c r="C350" s="309"/>
      <c r="M350" s="438"/>
      <c r="N350" s="438"/>
      <c r="O350" s="438"/>
      <c r="P350" s="438"/>
      <c r="Q350" s="438"/>
    </row>
    <row r="351" spans="1:17" ht="14.25">
      <c r="A351" s="309"/>
      <c r="B351" s="310"/>
      <c r="C351" s="309"/>
      <c r="M351" s="438"/>
      <c r="N351" s="438"/>
      <c r="O351" s="438"/>
      <c r="P351" s="438"/>
      <c r="Q351" s="438"/>
    </row>
    <row r="352" spans="1:17" ht="14.25">
      <c r="A352" s="309"/>
      <c r="B352" s="310"/>
      <c r="C352" s="309"/>
      <c r="M352" s="438"/>
      <c r="N352" s="438"/>
      <c r="O352" s="438"/>
      <c r="P352" s="438"/>
      <c r="Q352" s="438"/>
    </row>
    <row r="353" spans="1:17" ht="14.25">
      <c r="A353" s="309"/>
      <c r="B353" s="310"/>
      <c r="C353" s="309"/>
      <c r="M353" s="438"/>
      <c r="N353" s="438"/>
      <c r="O353" s="438"/>
      <c r="P353" s="438"/>
      <c r="Q353" s="438"/>
    </row>
    <row r="354" spans="1:17" ht="14.25">
      <c r="A354" s="309"/>
      <c r="B354" s="310"/>
      <c r="C354" s="309"/>
      <c r="M354" s="438"/>
      <c r="N354" s="438"/>
      <c r="O354" s="438"/>
      <c r="P354" s="438"/>
      <c r="Q354" s="438"/>
    </row>
    <row r="355" spans="1:17" ht="14.25">
      <c r="A355" s="309"/>
      <c r="B355" s="310"/>
      <c r="C355" s="309"/>
      <c r="M355" s="438"/>
      <c r="N355" s="438"/>
      <c r="O355" s="438"/>
      <c r="P355" s="438"/>
      <c r="Q355" s="438"/>
    </row>
    <row r="356" spans="1:17" ht="14.25">
      <c r="A356" s="309"/>
      <c r="B356" s="310"/>
      <c r="C356" s="309"/>
      <c r="M356" s="438"/>
      <c r="N356" s="438"/>
      <c r="O356" s="438"/>
      <c r="P356" s="438"/>
      <c r="Q356" s="438"/>
    </row>
    <row r="357" spans="1:17" ht="14.25">
      <c r="A357" s="309"/>
      <c r="B357" s="310"/>
      <c r="C357" s="309"/>
      <c r="M357" s="438"/>
      <c r="N357" s="438"/>
      <c r="O357" s="438"/>
      <c r="P357" s="438"/>
      <c r="Q357" s="438"/>
    </row>
    <row r="358" spans="1:17" ht="14.25">
      <c r="A358" s="309"/>
      <c r="B358" s="310"/>
      <c r="C358" s="309"/>
      <c r="M358" s="438"/>
      <c r="N358" s="438"/>
      <c r="O358" s="438"/>
      <c r="P358" s="438"/>
      <c r="Q358" s="438"/>
    </row>
    <row r="359" spans="1:17" ht="14.25">
      <c r="A359" s="309"/>
      <c r="B359" s="310"/>
      <c r="C359" s="309"/>
      <c r="M359" s="438"/>
      <c r="N359" s="438"/>
      <c r="O359" s="438"/>
      <c r="P359" s="438"/>
      <c r="Q359" s="438"/>
    </row>
    <row r="360" spans="1:17" ht="14.25">
      <c r="A360" s="309"/>
      <c r="B360" s="310"/>
      <c r="C360" s="309"/>
      <c r="M360" s="438"/>
      <c r="N360" s="438"/>
      <c r="O360" s="438"/>
      <c r="P360" s="438"/>
      <c r="Q360" s="438"/>
    </row>
    <row r="361" spans="1:17" ht="14.25">
      <c r="A361" s="309"/>
      <c r="B361" s="310"/>
      <c r="C361" s="309"/>
      <c r="M361" s="438"/>
      <c r="N361" s="438"/>
      <c r="O361" s="438"/>
      <c r="P361" s="438"/>
      <c r="Q361" s="438"/>
    </row>
    <row r="362" spans="1:17" ht="14.25">
      <c r="A362" s="309"/>
      <c r="B362" s="310"/>
      <c r="C362" s="309"/>
      <c r="M362" s="438"/>
      <c r="N362" s="438"/>
      <c r="O362" s="438"/>
      <c r="P362" s="438"/>
      <c r="Q362" s="438"/>
    </row>
    <row r="363" spans="1:17" ht="14.25">
      <c r="A363" s="309"/>
      <c r="B363" s="310"/>
      <c r="C363" s="309"/>
      <c r="M363" s="438"/>
      <c r="N363" s="438"/>
      <c r="O363" s="438"/>
      <c r="P363" s="438"/>
      <c r="Q363" s="438"/>
    </row>
    <row r="364" spans="1:17" ht="14.25">
      <c r="A364" s="309"/>
      <c r="B364" s="310"/>
      <c r="C364" s="309"/>
      <c r="M364" s="438"/>
      <c r="N364" s="438"/>
      <c r="O364" s="438"/>
      <c r="P364" s="438"/>
      <c r="Q364" s="438"/>
    </row>
    <row r="365" spans="1:17" ht="14.25">
      <c r="A365" s="309"/>
      <c r="B365" s="310"/>
      <c r="C365" s="309"/>
      <c r="M365" s="438"/>
      <c r="N365" s="438"/>
      <c r="O365" s="438"/>
      <c r="P365" s="438"/>
      <c r="Q365" s="438"/>
    </row>
    <row r="366" spans="1:17" ht="14.25">
      <c r="A366" s="309"/>
      <c r="B366" s="310"/>
      <c r="C366" s="309"/>
      <c r="M366" s="438"/>
      <c r="N366" s="438"/>
      <c r="O366" s="438"/>
      <c r="P366" s="438"/>
      <c r="Q366" s="438"/>
    </row>
    <row r="367" spans="1:17" ht="14.25">
      <c r="A367" s="309"/>
      <c r="B367" s="310"/>
      <c r="C367" s="309"/>
      <c r="M367" s="438"/>
      <c r="N367" s="438"/>
      <c r="O367" s="438"/>
      <c r="P367" s="438"/>
      <c r="Q367" s="438"/>
    </row>
    <row r="368" spans="1:17" ht="14.25">
      <c r="A368" s="309"/>
      <c r="B368" s="310"/>
      <c r="C368" s="309"/>
      <c r="M368" s="438"/>
      <c r="N368" s="438"/>
      <c r="O368" s="438"/>
      <c r="P368" s="438"/>
      <c r="Q368" s="438"/>
    </row>
    <row r="369" spans="1:17" ht="14.25">
      <c r="A369" s="309"/>
      <c r="B369" s="310"/>
      <c r="C369" s="309"/>
      <c r="M369" s="438"/>
      <c r="N369" s="438"/>
      <c r="O369" s="438"/>
      <c r="P369" s="438"/>
      <c r="Q369" s="438"/>
    </row>
    <row r="370" spans="1:17" ht="14.25">
      <c r="A370" s="309"/>
      <c r="B370" s="310"/>
      <c r="C370" s="309"/>
      <c r="M370" s="438"/>
      <c r="N370" s="438"/>
      <c r="O370" s="438"/>
      <c r="P370" s="438"/>
      <c r="Q370" s="438"/>
    </row>
    <row r="371" spans="1:17" ht="14.25">
      <c r="A371" s="309"/>
      <c r="B371" s="310"/>
      <c r="C371" s="309"/>
      <c r="M371" s="438"/>
      <c r="N371" s="438"/>
      <c r="O371" s="438"/>
      <c r="P371" s="438"/>
      <c r="Q371" s="438"/>
    </row>
    <row r="372" spans="1:17" ht="14.25">
      <c r="A372" s="309"/>
      <c r="B372" s="310"/>
      <c r="C372" s="309"/>
      <c r="M372" s="438"/>
      <c r="N372" s="438"/>
      <c r="O372" s="438"/>
      <c r="P372" s="438"/>
      <c r="Q372" s="438"/>
    </row>
    <row r="373" spans="1:17" ht="14.25">
      <c r="A373" s="309"/>
      <c r="B373" s="310"/>
      <c r="C373" s="309"/>
      <c r="M373" s="438"/>
      <c r="N373" s="438"/>
      <c r="O373" s="438"/>
      <c r="P373" s="438"/>
      <c r="Q373" s="438"/>
    </row>
    <row r="374" spans="1:17" ht="14.25">
      <c r="A374" s="309"/>
      <c r="B374" s="310"/>
      <c r="C374" s="309"/>
      <c r="M374" s="438"/>
      <c r="N374" s="438"/>
      <c r="O374" s="438"/>
      <c r="P374" s="438"/>
      <c r="Q374" s="438"/>
    </row>
    <row r="375" spans="1:17" ht="14.25">
      <c r="A375" s="309"/>
      <c r="B375" s="310"/>
      <c r="C375" s="309"/>
      <c r="M375" s="438"/>
      <c r="N375" s="438"/>
      <c r="O375" s="438"/>
      <c r="P375" s="438"/>
      <c r="Q375" s="438"/>
    </row>
    <row r="376" spans="1:17" ht="14.25">
      <c r="A376" s="309"/>
      <c r="B376" s="310"/>
      <c r="C376" s="309"/>
      <c r="M376" s="438"/>
      <c r="N376" s="438"/>
      <c r="O376" s="438"/>
      <c r="P376" s="438"/>
      <c r="Q376" s="438"/>
    </row>
    <row r="377" spans="1:17" ht="14.25">
      <c r="A377" s="309"/>
      <c r="B377" s="310"/>
      <c r="C377" s="309"/>
      <c r="M377" s="438"/>
      <c r="N377" s="438"/>
      <c r="O377" s="438"/>
      <c r="P377" s="438"/>
      <c r="Q377" s="438"/>
    </row>
    <row r="378" spans="1:17" ht="14.25">
      <c r="A378" s="309"/>
      <c r="B378" s="310"/>
      <c r="C378" s="309"/>
      <c r="M378" s="438"/>
      <c r="N378" s="438"/>
      <c r="O378" s="438"/>
      <c r="P378" s="438"/>
      <c r="Q378" s="438"/>
    </row>
    <row r="379" spans="1:17" ht="14.25">
      <c r="A379" s="309"/>
      <c r="B379" s="310"/>
      <c r="C379" s="309"/>
      <c r="M379" s="438"/>
      <c r="N379" s="438"/>
      <c r="O379" s="438"/>
      <c r="P379" s="438"/>
      <c r="Q379" s="438"/>
    </row>
    <row r="380" spans="1:17" ht="14.25">
      <c r="A380" s="309"/>
      <c r="B380" s="310"/>
      <c r="C380" s="309"/>
      <c r="M380" s="438"/>
      <c r="N380" s="438"/>
      <c r="O380" s="438"/>
      <c r="P380" s="438"/>
      <c r="Q380" s="438"/>
    </row>
    <row r="381" spans="1:17" ht="14.25">
      <c r="A381" s="309"/>
      <c r="B381" s="310"/>
      <c r="C381" s="309"/>
      <c r="M381" s="438"/>
      <c r="N381" s="438"/>
      <c r="O381" s="438"/>
      <c r="P381" s="438"/>
      <c r="Q381" s="438"/>
    </row>
    <row r="382" spans="1:17" ht="14.25">
      <c r="A382" s="309"/>
      <c r="B382" s="310"/>
      <c r="C382" s="309"/>
      <c r="M382" s="438"/>
      <c r="N382" s="438"/>
      <c r="O382" s="438"/>
      <c r="P382" s="438"/>
      <c r="Q382" s="438"/>
    </row>
    <row r="383" spans="1:17" ht="14.25">
      <c r="A383" s="309"/>
      <c r="B383" s="310"/>
      <c r="C383" s="309"/>
      <c r="M383" s="438"/>
      <c r="N383" s="438"/>
      <c r="O383" s="438"/>
      <c r="P383" s="438"/>
      <c r="Q383" s="438"/>
    </row>
    <row r="384" spans="1:17" ht="14.25">
      <c r="A384" s="309"/>
      <c r="B384" s="310"/>
      <c r="C384" s="309"/>
      <c r="M384" s="438"/>
      <c r="N384" s="438"/>
      <c r="O384" s="438"/>
      <c r="P384" s="438"/>
      <c r="Q384" s="438"/>
    </row>
    <row r="385" spans="1:17" ht="14.25">
      <c r="A385" s="309"/>
      <c r="B385" s="310"/>
      <c r="C385" s="309"/>
      <c r="M385" s="438"/>
      <c r="N385" s="438"/>
      <c r="O385" s="438"/>
      <c r="P385" s="438"/>
      <c r="Q385" s="438"/>
    </row>
    <row r="386" spans="1:17" ht="14.25">
      <c r="A386" s="309"/>
      <c r="B386" s="310"/>
      <c r="C386" s="309"/>
      <c r="M386" s="438"/>
      <c r="N386" s="438"/>
      <c r="O386" s="438"/>
      <c r="P386" s="438"/>
      <c r="Q386" s="438"/>
    </row>
    <row r="387" spans="1:17" ht="14.25">
      <c r="A387" s="309"/>
      <c r="B387" s="310"/>
      <c r="C387" s="309"/>
      <c r="M387" s="438"/>
      <c r="N387" s="438"/>
      <c r="O387" s="438"/>
      <c r="P387" s="438"/>
      <c r="Q387" s="438"/>
    </row>
    <row r="388" spans="1:17" ht="14.25">
      <c r="A388" s="309"/>
      <c r="B388" s="310"/>
      <c r="C388" s="309"/>
      <c r="M388" s="438"/>
      <c r="N388" s="438"/>
      <c r="O388" s="438"/>
      <c r="P388" s="438"/>
      <c r="Q388" s="438"/>
    </row>
    <row r="389" spans="1:17" ht="14.25">
      <c r="A389" s="309"/>
      <c r="B389" s="310"/>
      <c r="C389" s="309"/>
      <c r="M389" s="438"/>
      <c r="N389" s="438"/>
      <c r="O389" s="438"/>
      <c r="P389" s="438"/>
      <c r="Q389" s="438"/>
    </row>
    <row r="390" spans="1:17" ht="14.25">
      <c r="A390" s="309"/>
      <c r="B390" s="310"/>
      <c r="C390" s="309"/>
      <c r="M390" s="438"/>
      <c r="N390" s="438"/>
      <c r="O390" s="438"/>
      <c r="P390" s="438"/>
      <c r="Q390" s="438"/>
    </row>
    <row r="391" spans="1:17" ht="14.25">
      <c r="A391" s="309"/>
      <c r="B391" s="310"/>
      <c r="C391" s="309"/>
      <c r="M391" s="438"/>
      <c r="N391" s="438"/>
      <c r="O391" s="438"/>
      <c r="P391" s="438"/>
      <c r="Q391" s="438"/>
    </row>
    <row r="392" spans="1:17" ht="14.25">
      <c r="A392" s="309"/>
      <c r="B392" s="310"/>
      <c r="C392" s="309"/>
      <c r="M392" s="438"/>
      <c r="N392" s="438"/>
      <c r="O392" s="438"/>
      <c r="P392" s="438"/>
      <c r="Q392" s="438"/>
    </row>
    <row r="393" spans="1:17" ht="14.25">
      <c r="A393" s="309"/>
      <c r="B393" s="310"/>
      <c r="C393" s="309"/>
      <c r="M393" s="438"/>
      <c r="N393" s="438"/>
      <c r="O393" s="438"/>
      <c r="P393" s="438"/>
      <c r="Q393" s="438"/>
    </row>
    <row r="394" spans="1:17" ht="14.25">
      <c r="A394" s="309"/>
      <c r="B394" s="310"/>
      <c r="C394" s="309"/>
      <c r="M394" s="438"/>
      <c r="N394" s="438"/>
      <c r="O394" s="438"/>
      <c r="P394" s="438"/>
      <c r="Q394" s="438"/>
    </row>
    <row r="395" spans="1:17" ht="14.25">
      <c r="A395" s="309"/>
      <c r="B395" s="310"/>
      <c r="C395" s="309"/>
      <c r="M395" s="438"/>
      <c r="N395" s="438"/>
      <c r="O395" s="438"/>
      <c r="P395" s="438"/>
      <c r="Q395" s="438"/>
    </row>
    <row r="396" spans="1:17" ht="14.25">
      <c r="A396" s="309"/>
      <c r="B396" s="310"/>
      <c r="C396" s="309"/>
      <c r="M396" s="438"/>
      <c r="N396" s="438"/>
      <c r="O396" s="438"/>
      <c r="P396" s="438"/>
      <c r="Q396" s="438"/>
    </row>
    <row r="397" spans="1:17" ht="14.25">
      <c r="A397" s="309"/>
      <c r="B397" s="310"/>
      <c r="C397" s="309"/>
      <c r="M397" s="438"/>
      <c r="N397" s="438"/>
      <c r="O397" s="438"/>
      <c r="P397" s="438"/>
      <c r="Q397" s="438"/>
    </row>
    <row r="398" spans="1:17" ht="14.25">
      <c r="A398" s="309"/>
      <c r="B398" s="310"/>
      <c r="C398" s="309"/>
      <c r="M398" s="438"/>
      <c r="N398" s="438"/>
      <c r="O398" s="438"/>
      <c r="P398" s="438"/>
      <c r="Q398" s="438"/>
    </row>
    <row r="399" spans="1:17" ht="14.25">
      <c r="A399" s="309"/>
      <c r="B399" s="310"/>
      <c r="C399" s="309"/>
      <c r="M399" s="438"/>
      <c r="N399" s="438"/>
      <c r="O399" s="438"/>
      <c r="P399" s="438"/>
      <c r="Q399" s="438"/>
    </row>
    <row r="400" spans="1:17" ht="14.25">
      <c r="A400" s="309"/>
      <c r="B400" s="310"/>
      <c r="C400" s="309"/>
      <c r="M400" s="438"/>
      <c r="N400" s="438"/>
      <c r="O400" s="438"/>
      <c r="P400" s="438"/>
      <c r="Q400" s="438"/>
    </row>
    <row r="401" spans="1:17" ht="14.25">
      <c r="A401" s="309"/>
      <c r="B401" s="310"/>
      <c r="C401" s="309"/>
      <c r="M401" s="438"/>
      <c r="N401" s="438"/>
      <c r="O401" s="438"/>
      <c r="P401" s="438"/>
      <c r="Q401" s="438"/>
    </row>
    <row r="402" spans="1:17" ht="14.25">
      <c r="A402" s="309"/>
      <c r="B402" s="310"/>
      <c r="C402" s="309"/>
      <c r="M402" s="438"/>
      <c r="N402" s="438"/>
      <c r="O402" s="438"/>
      <c r="P402" s="438"/>
      <c r="Q402" s="438"/>
    </row>
    <row r="403" spans="1:17" ht="14.25">
      <c r="A403" s="309"/>
      <c r="B403" s="310"/>
      <c r="C403" s="309"/>
      <c r="M403" s="438"/>
      <c r="N403" s="438"/>
      <c r="O403" s="438"/>
      <c r="P403" s="438"/>
      <c r="Q403" s="438"/>
    </row>
    <row r="404" spans="1:17" ht="14.25">
      <c r="A404" s="309"/>
      <c r="B404" s="310"/>
      <c r="C404" s="309"/>
      <c r="M404" s="438"/>
      <c r="N404" s="438"/>
      <c r="O404" s="438"/>
      <c r="P404" s="438"/>
      <c r="Q404" s="438"/>
    </row>
    <row r="405" spans="1:17" ht="14.25">
      <c r="A405" s="309"/>
      <c r="B405" s="310"/>
      <c r="C405" s="309"/>
      <c r="M405" s="438"/>
      <c r="N405" s="438"/>
      <c r="O405" s="438"/>
      <c r="P405" s="438"/>
      <c r="Q405" s="438"/>
    </row>
    <row r="406" spans="1:17" ht="14.25">
      <c r="A406" s="309"/>
      <c r="B406" s="310"/>
      <c r="C406" s="309"/>
      <c r="M406" s="438"/>
      <c r="N406" s="438"/>
      <c r="O406" s="438"/>
      <c r="P406" s="438"/>
      <c r="Q406" s="438"/>
    </row>
    <row r="407" spans="1:17" ht="14.25">
      <c r="A407" s="309"/>
      <c r="B407" s="310"/>
      <c r="C407" s="309"/>
      <c r="M407" s="438"/>
      <c r="N407" s="438"/>
      <c r="O407" s="438"/>
      <c r="P407" s="438"/>
      <c r="Q407" s="438"/>
    </row>
    <row r="408" spans="1:17" ht="14.25">
      <c r="A408" s="309"/>
      <c r="B408" s="310"/>
      <c r="C408" s="309"/>
      <c r="M408" s="438"/>
      <c r="N408" s="438"/>
      <c r="O408" s="438"/>
      <c r="P408" s="438"/>
      <c r="Q408" s="438"/>
    </row>
    <row r="409" spans="1:17" ht="14.25">
      <c r="A409" s="309"/>
      <c r="B409" s="310"/>
      <c r="C409" s="309"/>
      <c r="M409" s="438"/>
      <c r="N409" s="438"/>
      <c r="O409" s="438"/>
      <c r="P409" s="438"/>
      <c r="Q409" s="438"/>
    </row>
    <row r="410" spans="1:17" ht="14.25">
      <c r="A410" s="309"/>
      <c r="B410" s="310"/>
      <c r="C410" s="309"/>
      <c r="M410" s="438"/>
      <c r="N410" s="438"/>
      <c r="O410" s="438"/>
      <c r="P410" s="438"/>
      <c r="Q410" s="438"/>
    </row>
    <row r="411" spans="1:17" ht="14.25">
      <c r="A411" s="309"/>
      <c r="B411" s="310"/>
      <c r="C411" s="309"/>
      <c r="M411" s="438"/>
      <c r="N411" s="438"/>
      <c r="O411" s="438"/>
      <c r="P411" s="438"/>
      <c r="Q411" s="438"/>
    </row>
    <row r="412" spans="1:17" ht="14.25">
      <c r="A412" s="309"/>
      <c r="B412" s="310"/>
      <c r="C412" s="309"/>
      <c r="M412" s="438"/>
      <c r="N412" s="438"/>
      <c r="O412" s="438"/>
      <c r="P412" s="438"/>
      <c r="Q412" s="438"/>
    </row>
    <row r="413" spans="1:17" ht="14.25">
      <c r="A413" s="309"/>
      <c r="B413" s="310"/>
      <c r="C413" s="309"/>
      <c r="M413" s="438"/>
      <c r="N413" s="438"/>
      <c r="O413" s="438"/>
      <c r="P413" s="438"/>
      <c r="Q413" s="438"/>
    </row>
    <row r="414" spans="1:17" ht="14.25">
      <c r="A414" s="309"/>
      <c r="B414" s="310"/>
      <c r="C414" s="309"/>
      <c r="M414" s="438"/>
      <c r="N414" s="438"/>
      <c r="O414" s="438"/>
      <c r="P414" s="438"/>
      <c r="Q414" s="438"/>
    </row>
    <row r="415" spans="1:17" ht="14.25">
      <c r="A415" s="309"/>
      <c r="B415" s="310"/>
      <c r="C415" s="309"/>
      <c r="M415" s="438"/>
      <c r="N415" s="438"/>
      <c r="O415" s="438"/>
      <c r="P415" s="438"/>
      <c r="Q415" s="438"/>
    </row>
    <row r="416" spans="1:17" ht="14.25">
      <c r="A416" s="309"/>
      <c r="B416" s="310"/>
      <c r="C416" s="309"/>
      <c r="M416" s="438"/>
      <c r="N416" s="438"/>
      <c r="O416" s="438"/>
      <c r="P416" s="438"/>
      <c r="Q416" s="438"/>
    </row>
    <row r="417" spans="1:17" ht="14.25">
      <c r="A417" s="309"/>
      <c r="B417" s="310"/>
      <c r="C417" s="309"/>
      <c r="M417" s="438"/>
      <c r="N417" s="438"/>
      <c r="O417" s="438"/>
      <c r="P417" s="438"/>
      <c r="Q417" s="438"/>
    </row>
    <row r="418" spans="1:17" ht="14.25">
      <c r="A418" s="309"/>
      <c r="B418" s="310"/>
      <c r="C418" s="309"/>
      <c r="M418" s="438"/>
      <c r="N418" s="438"/>
      <c r="O418" s="438"/>
      <c r="P418" s="438"/>
      <c r="Q418" s="438"/>
    </row>
    <row r="419" spans="1:17" ht="14.25">
      <c r="A419" s="309"/>
      <c r="B419" s="310"/>
      <c r="C419" s="309"/>
      <c r="M419" s="438"/>
      <c r="N419" s="438"/>
      <c r="O419" s="438"/>
      <c r="P419" s="438"/>
      <c r="Q419" s="438"/>
    </row>
    <row r="420" spans="1:17" ht="14.25">
      <c r="A420" s="309"/>
      <c r="B420" s="310"/>
      <c r="C420" s="309"/>
      <c r="M420" s="438"/>
      <c r="N420" s="438"/>
      <c r="O420" s="438"/>
      <c r="P420" s="438"/>
      <c r="Q420" s="438"/>
    </row>
    <row r="421" spans="1:17" ht="14.25">
      <c r="A421" s="309"/>
      <c r="B421" s="310"/>
      <c r="C421" s="309"/>
      <c r="M421" s="438"/>
      <c r="N421" s="438"/>
      <c r="O421" s="438"/>
      <c r="P421" s="438"/>
      <c r="Q421" s="438"/>
    </row>
    <row r="422" spans="1:17" ht="14.25">
      <c r="A422" s="309"/>
      <c r="B422" s="310"/>
      <c r="C422" s="309"/>
      <c r="M422" s="438"/>
      <c r="N422" s="438"/>
      <c r="O422" s="438"/>
      <c r="P422" s="438"/>
      <c r="Q422" s="438"/>
    </row>
    <row r="423" spans="1:17" ht="14.25">
      <c r="A423" s="309"/>
      <c r="B423" s="310"/>
      <c r="C423" s="309"/>
      <c r="M423" s="438"/>
      <c r="N423" s="438"/>
      <c r="O423" s="438"/>
      <c r="P423" s="438"/>
      <c r="Q423" s="438"/>
    </row>
    <row r="424" spans="1:17" ht="14.25">
      <c r="A424" s="309"/>
      <c r="B424" s="310"/>
      <c r="C424" s="309"/>
      <c r="M424" s="438"/>
      <c r="N424" s="438"/>
      <c r="O424" s="438"/>
      <c r="P424" s="438"/>
      <c r="Q424" s="438"/>
    </row>
    <row r="425" spans="1:17" ht="14.25">
      <c r="A425" s="309"/>
      <c r="B425" s="310"/>
      <c r="C425" s="309"/>
      <c r="M425" s="438"/>
      <c r="N425" s="438"/>
      <c r="O425" s="438"/>
      <c r="P425" s="438"/>
      <c r="Q425" s="438"/>
    </row>
    <row r="426" spans="1:17" ht="14.25">
      <c r="A426" s="309"/>
      <c r="B426" s="310"/>
      <c r="C426" s="309"/>
      <c r="M426" s="438"/>
      <c r="N426" s="438"/>
      <c r="O426" s="438"/>
      <c r="P426" s="438"/>
      <c r="Q426" s="438"/>
    </row>
    <row r="427" spans="1:17" ht="14.25">
      <c r="A427" s="309"/>
      <c r="B427" s="310"/>
      <c r="C427" s="309"/>
      <c r="M427" s="438"/>
      <c r="N427" s="438"/>
      <c r="O427" s="438"/>
      <c r="P427" s="438"/>
      <c r="Q427" s="438"/>
    </row>
    <row r="428" spans="1:17" ht="14.25">
      <c r="A428" s="309"/>
      <c r="B428" s="310"/>
      <c r="C428" s="309"/>
      <c r="M428" s="438"/>
      <c r="N428" s="438"/>
      <c r="O428" s="438"/>
      <c r="P428" s="438"/>
      <c r="Q428" s="438"/>
    </row>
    <row r="429" spans="1:17" ht="14.25">
      <c r="A429" s="309"/>
      <c r="B429" s="310"/>
      <c r="C429" s="309"/>
      <c r="M429" s="438"/>
      <c r="N429" s="438"/>
      <c r="O429" s="438"/>
      <c r="P429" s="438"/>
      <c r="Q429" s="438"/>
    </row>
    <row r="430" spans="1:17" ht="14.25">
      <c r="A430" s="309"/>
      <c r="B430" s="310"/>
      <c r="C430" s="309"/>
      <c r="M430" s="438"/>
      <c r="N430" s="438"/>
      <c r="O430" s="438"/>
      <c r="P430" s="438"/>
      <c r="Q430" s="438"/>
    </row>
    <row r="431" spans="1:17" ht="14.25">
      <c r="A431" s="309"/>
      <c r="B431" s="310"/>
      <c r="C431" s="309"/>
      <c r="M431" s="438"/>
      <c r="N431" s="438"/>
      <c r="O431" s="438"/>
      <c r="P431" s="438"/>
      <c r="Q431" s="438"/>
    </row>
    <row r="432" spans="1:17" ht="14.25">
      <c r="A432" s="309"/>
      <c r="B432" s="310"/>
      <c r="C432" s="309"/>
      <c r="M432" s="438"/>
      <c r="N432" s="438"/>
      <c r="O432" s="438"/>
      <c r="P432" s="438"/>
      <c r="Q432" s="438"/>
    </row>
    <row r="433" spans="1:17" ht="14.25">
      <c r="A433" s="309"/>
      <c r="B433" s="310"/>
      <c r="C433" s="309"/>
      <c r="M433" s="438"/>
      <c r="N433" s="438"/>
      <c r="O433" s="438"/>
      <c r="P433" s="438"/>
      <c r="Q433" s="438"/>
    </row>
    <row r="434" spans="1:17" ht="14.25">
      <c r="A434" s="309"/>
      <c r="B434" s="310"/>
      <c r="C434" s="309"/>
      <c r="M434" s="438"/>
      <c r="N434" s="438"/>
      <c r="O434" s="438"/>
      <c r="P434" s="438"/>
      <c r="Q434" s="438"/>
    </row>
    <row r="435" spans="1:17" ht="14.25">
      <c r="A435" s="309"/>
      <c r="B435" s="310"/>
      <c r="C435" s="309"/>
      <c r="M435" s="438"/>
      <c r="N435" s="438"/>
      <c r="O435" s="438"/>
      <c r="P435" s="438"/>
      <c r="Q435" s="438"/>
    </row>
    <row r="436" spans="1:17" ht="14.25">
      <c r="A436" s="309"/>
      <c r="B436" s="310"/>
      <c r="C436" s="309"/>
      <c r="M436" s="438"/>
      <c r="N436" s="438"/>
      <c r="O436" s="438"/>
      <c r="P436" s="438"/>
      <c r="Q436" s="438"/>
    </row>
    <row r="437" spans="1:17" ht="14.25">
      <c r="A437" s="309"/>
      <c r="B437" s="310"/>
      <c r="C437" s="309"/>
      <c r="M437" s="438"/>
      <c r="N437" s="438"/>
      <c r="O437" s="438"/>
      <c r="P437" s="438"/>
      <c r="Q437" s="438"/>
    </row>
    <row r="438" spans="1:17" ht="14.25">
      <c r="A438" s="309"/>
      <c r="B438" s="310"/>
      <c r="C438" s="309"/>
      <c r="M438" s="438"/>
      <c r="N438" s="438"/>
      <c r="O438" s="438"/>
      <c r="P438" s="438"/>
      <c r="Q438" s="438"/>
    </row>
    <row r="439" spans="1:17" ht="14.25">
      <c r="A439" s="309"/>
      <c r="B439" s="310"/>
      <c r="C439" s="309"/>
      <c r="M439" s="438"/>
      <c r="N439" s="438"/>
      <c r="O439" s="438"/>
      <c r="P439" s="438"/>
      <c r="Q439" s="438"/>
    </row>
    <row r="440" spans="1:17" ht="14.25">
      <c r="A440" s="309"/>
      <c r="B440" s="310"/>
      <c r="C440" s="309"/>
      <c r="M440" s="438"/>
      <c r="N440" s="438"/>
      <c r="O440" s="438"/>
      <c r="P440" s="438"/>
      <c r="Q440" s="438"/>
    </row>
    <row r="441" spans="1:17" ht="14.25">
      <c r="A441" s="309"/>
      <c r="B441" s="310"/>
      <c r="C441" s="309"/>
      <c r="M441" s="438"/>
      <c r="N441" s="438"/>
      <c r="O441" s="438"/>
      <c r="P441" s="438"/>
      <c r="Q441" s="438"/>
    </row>
    <row r="442" spans="1:17" ht="14.25">
      <c r="A442" s="309"/>
      <c r="B442" s="310"/>
      <c r="C442" s="309"/>
      <c r="M442" s="438"/>
      <c r="N442" s="438"/>
      <c r="O442" s="438"/>
      <c r="P442" s="438"/>
      <c r="Q442" s="438"/>
    </row>
    <row r="443" spans="1:17" ht="14.25">
      <c r="A443" s="309"/>
      <c r="B443" s="310"/>
      <c r="C443" s="309"/>
      <c r="M443" s="438"/>
      <c r="N443" s="438"/>
      <c r="O443" s="438"/>
      <c r="P443" s="438"/>
      <c r="Q443" s="438"/>
    </row>
    <row r="444" spans="1:17" ht="14.25">
      <c r="A444" s="309"/>
      <c r="B444" s="310"/>
      <c r="C444" s="309"/>
      <c r="M444" s="438"/>
      <c r="N444" s="438"/>
      <c r="O444" s="438"/>
      <c r="P444" s="438"/>
      <c r="Q444" s="438"/>
    </row>
    <row r="445" spans="1:17" ht="14.25">
      <c r="A445" s="309"/>
      <c r="B445" s="310"/>
      <c r="C445" s="309"/>
      <c r="M445" s="438"/>
      <c r="N445" s="438"/>
      <c r="O445" s="438"/>
      <c r="P445" s="438"/>
      <c r="Q445" s="438"/>
    </row>
    <row r="446" spans="1:17" ht="14.25">
      <c r="A446" s="309"/>
      <c r="B446" s="310"/>
      <c r="C446" s="309"/>
      <c r="M446" s="438"/>
      <c r="N446" s="438"/>
      <c r="O446" s="438"/>
      <c r="P446" s="438"/>
      <c r="Q446" s="438"/>
    </row>
    <row r="447" spans="1:17" ht="14.25">
      <c r="A447" s="309"/>
      <c r="B447" s="310"/>
      <c r="C447" s="309"/>
      <c r="M447" s="438"/>
      <c r="N447" s="438"/>
      <c r="O447" s="438"/>
      <c r="P447" s="438"/>
      <c r="Q447" s="438"/>
    </row>
    <row r="448" spans="1:17" ht="14.25">
      <c r="A448" s="309"/>
      <c r="B448" s="310"/>
      <c r="C448" s="309"/>
      <c r="M448" s="438"/>
      <c r="N448" s="438"/>
      <c r="O448" s="438"/>
      <c r="P448" s="438"/>
      <c r="Q448" s="438"/>
    </row>
    <row r="449" spans="1:17" ht="14.25">
      <c r="A449" s="309"/>
      <c r="B449" s="310"/>
      <c r="C449" s="309"/>
      <c r="M449" s="438"/>
      <c r="N449" s="438"/>
      <c r="O449" s="438"/>
      <c r="P449" s="438"/>
      <c r="Q449" s="438"/>
    </row>
    <row r="450" spans="1:17" ht="14.25">
      <c r="A450" s="309"/>
      <c r="B450" s="310"/>
      <c r="C450" s="309"/>
      <c r="M450" s="438"/>
      <c r="N450" s="438"/>
      <c r="O450" s="438"/>
      <c r="P450" s="438"/>
      <c r="Q450" s="438"/>
    </row>
    <row r="451" spans="1:17" ht="14.25">
      <c r="A451" s="309"/>
      <c r="B451" s="310"/>
      <c r="C451" s="309"/>
      <c r="M451" s="438"/>
      <c r="N451" s="438"/>
      <c r="O451" s="438"/>
      <c r="P451" s="438"/>
      <c r="Q451" s="438"/>
    </row>
    <row r="452" spans="1:17" ht="14.25">
      <c r="A452" s="309"/>
      <c r="B452" s="310"/>
      <c r="C452" s="309"/>
      <c r="M452" s="438"/>
      <c r="N452" s="438"/>
      <c r="O452" s="438"/>
      <c r="P452" s="438"/>
      <c r="Q452" s="438"/>
    </row>
    <row r="453" spans="1:17" ht="14.25">
      <c r="A453" s="309"/>
      <c r="B453" s="310"/>
      <c r="C453" s="309"/>
      <c r="M453" s="438"/>
      <c r="N453" s="438"/>
      <c r="O453" s="438"/>
      <c r="P453" s="438"/>
      <c r="Q453" s="438"/>
    </row>
    <row r="454" spans="1:17" ht="14.25">
      <c r="A454" s="309"/>
      <c r="B454" s="310"/>
      <c r="C454" s="309"/>
      <c r="M454" s="438"/>
      <c r="N454" s="438"/>
      <c r="O454" s="438"/>
      <c r="P454" s="438"/>
      <c r="Q454" s="438"/>
    </row>
    <row r="455" spans="1:17" ht="14.25">
      <c r="A455" s="309"/>
      <c r="B455" s="310"/>
      <c r="C455" s="309"/>
      <c r="M455" s="438"/>
      <c r="N455" s="438"/>
      <c r="O455" s="438"/>
      <c r="P455" s="438"/>
      <c r="Q455" s="438"/>
    </row>
    <row r="456" spans="1:17" ht="14.25">
      <c r="A456" s="309"/>
      <c r="B456" s="310"/>
      <c r="C456" s="309"/>
      <c r="M456" s="438"/>
      <c r="N456" s="438"/>
      <c r="O456" s="438"/>
      <c r="P456" s="438"/>
      <c r="Q456" s="438"/>
    </row>
    <row r="457" spans="1:17" ht="14.25">
      <c r="A457" s="309"/>
      <c r="B457" s="310"/>
      <c r="C457" s="309"/>
      <c r="M457" s="438"/>
      <c r="N457" s="438"/>
      <c r="O457" s="438"/>
      <c r="P457" s="438"/>
      <c r="Q457" s="438"/>
    </row>
    <row r="458" spans="1:17" ht="14.25">
      <c r="A458" s="309"/>
      <c r="B458" s="310"/>
      <c r="C458" s="309"/>
      <c r="M458" s="438"/>
      <c r="N458" s="438"/>
      <c r="O458" s="438"/>
      <c r="P458" s="438"/>
      <c r="Q458" s="438"/>
    </row>
    <row r="459" spans="1:17" ht="14.25">
      <c r="A459" s="309"/>
      <c r="B459" s="310"/>
      <c r="C459" s="309"/>
      <c r="M459" s="438"/>
      <c r="N459" s="438"/>
      <c r="O459" s="438"/>
      <c r="P459" s="438"/>
      <c r="Q459" s="438"/>
    </row>
    <row r="460" spans="1:17" ht="14.25">
      <c r="A460" s="309"/>
      <c r="B460" s="310"/>
      <c r="C460" s="309"/>
      <c r="M460" s="438"/>
      <c r="N460" s="438"/>
      <c r="O460" s="438"/>
      <c r="P460" s="438"/>
      <c r="Q460" s="438"/>
    </row>
    <row r="461" spans="1:17" ht="14.25">
      <c r="A461" s="309"/>
      <c r="B461" s="310"/>
      <c r="C461" s="309"/>
      <c r="M461" s="438"/>
      <c r="N461" s="438"/>
      <c r="O461" s="438"/>
      <c r="P461" s="438"/>
      <c r="Q461" s="438"/>
    </row>
    <row r="462" spans="1:17" ht="14.25">
      <c r="A462" s="309"/>
      <c r="B462" s="310"/>
      <c r="C462" s="309"/>
      <c r="M462" s="438"/>
      <c r="N462" s="438"/>
      <c r="O462" s="438"/>
      <c r="P462" s="438"/>
      <c r="Q462" s="438"/>
    </row>
    <row r="463" spans="1:17" ht="14.25">
      <c r="A463" s="309"/>
      <c r="B463" s="310"/>
      <c r="C463" s="309"/>
      <c r="M463" s="438"/>
      <c r="N463" s="438"/>
      <c r="O463" s="438"/>
      <c r="P463" s="438"/>
      <c r="Q463" s="438"/>
    </row>
    <row r="464" spans="1:17" ht="14.25">
      <c r="A464" s="309"/>
      <c r="B464" s="310"/>
      <c r="C464" s="309"/>
      <c r="M464" s="438"/>
      <c r="N464" s="438"/>
      <c r="O464" s="438"/>
      <c r="P464" s="438"/>
      <c r="Q464" s="438"/>
    </row>
    <row r="465" spans="1:17" ht="14.25">
      <c r="A465" s="309"/>
      <c r="B465" s="310"/>
      <c r="C465" s="309"/>
      <c r="M465" s="438"/>
      <c r="N465" s="438"/>
      <c r="O465" s="438"/>
      <c r="P465" s="438"/>
      <c r="Q465" s="438"/>
    </row>
    <row r="466" spans="1:17" ht="14.25">
      <c r="A466" s="309"/>
      <c r="B466" s="310"/>
      <c r="C466" s="309"/>
      <c r="M466" s="438"/>
      <c r="N466" s="438"/>
      <c r="O466" s="438"/>
      <c r="P466" s="438"/>
      <c r="Q466" s="438"/>
    </row>
    <row r="467" spans="1:17" ht="14.25">
      <c r="A467" s="309"/>
      <c r="B467" s="310"/>
      <c r="C467" s="309"/>
      <c r="M467" s="438"/>
      <c r="N467" s="438"/>
      <c r="O467" s="438"/>
      <c r="P467" s="438"/>
      <c r="Q467" s="438"/>
    </row>
    <row r="468" spans="1:17" ht="14.25">
      <c r="A468" s="309"/>
      <c r="B468" s="310"/>
      <c r="C468" s="309"/>
      <c r="M468" s="438"/>
      <c r="N468" s="438"/>
      <c r="O468" s="438"/>
      <c r="P468" s="438"/>
      <c r="Q468" s="438"/>
    </row>
    <row r="469" spans="1:17" ht="14.25">
      <c r="A469" s="309"/>
      <c r="B469" s="310"/>
      <c r="C469" s="309"/>
      <c r="M469" s="438"/>
      <c r="N469" s="438"/>
      <c r="O469" s="438"/>
      <c r="P469" s="438"/>
      <c r="Q469" s="438"/>
    </row>
    <row r="470" spans="1:17" ht="14.25">
      <c r="A470" s="309"/>
      <c r="B470" s="310"/>
      <c r="C470" s="309"/>
      <c r="M470" s="438"/>
      <c r="N470" s="438"/>
      <c r="O470" s="438"/>
      <c r="P470" s="438"/>
      <c r="Q470" s="438"/>
    </row>
    <row r="471" spans="1:17" ht="14.25">
      <c r="A471" s="309"/>
      <c r="B471" s="310"/>
      <c r="C471" s="309"/>
      <c r="M471" s="438"/>
      <c r="N471" s="438"/>
      <c r="O471" s="438"/>
      <c r="P471" s="438"/>
      <c r="Q471" s="438"/>
    </row>
    <row r="472" spans="1:17" ht="14.25">
      <c r="A472" s="309"/>
      <c r="B472" s="310"/>
      <c r="C472" s="309"/>
      <c r="M472" s="438"/>
      <c r="N472" s="438"/>
      <c r="O472" s="438"/>
      <c r="P472" s="438"/>
      <c r="Q472" s="438"/>
    </row>
    <row r="473" spans="1:17" ht="14.25">
      <c r="A473" s="309"/>
      <c r="B473" s="310"/>
      <c r="C473" s="309"/>
      <c r="M473" s="438"/>
      <c r="N473" s="438"/>
      <c r="O473" s="438"/>
      <c r="P473" s="438"/>
      <c r="Q473" s="438"/>
    </row>
    <row r="474" spans="1:17" ht="14.25">
      <c r="A474" s="309"/>
      <c r="B474" s="310"/>
      <c r="C474" s="309"/>
      <c r="M474" s="438"/>
      <c r="N474" s="438"/>
      <c r="O474" s="438"/>
      <c r="P474" s="438"/>
      <c r="Q474" s="438"/>
    </row>
    <row r="475" spans="1:17" ht="14.25">
      <c r="A475" s="309"/>
      <c r="B475" s="310"/>
      <c r="C475" s="309"/>
      <c r="M475" s="438"/>
      <c r="N475" s="438"/>
      <c r="O475" s="438"/>
      <c r="P475" s="438"/>
      <c r="Q475" s="438"/>
    </row>
    <row r="476" spans="1:17" ht="14.25">
      <c r="A476" s="309"/>
      <c r="B476" s="310"/>
      <c r="C476" s="309"/>
      <c r="M476" s="438"/>
      <c r="N476" s="438"/>
      <c r="O476" s="438"/>
      <c r="P476" s="438"/>
      <c r="Q476" s="438"/>
    </row>
    <row r="477" spans="1:17" ht="14.25">
      <c r="A477" s="309"/>
      <c r="B477" s="310"/>
      <c r="C477" s="309"/>
      <c r="M477" s="438"/>
      <c r="N477" s="438"/>
      <c r="O477" s="438"/>
      <c r="P477" s="438"/>
      <c r="Q477" s="438"/>
    </row>
    <row r="478" spans="1:17" ht="14.25">
      <c r="A478" s="309"/>
      <c r="B478" s="310"/>
      <c r="C478" s="309"/>
      <c r="M478" s="438"/>
      <c r="N478" s="438"/>
      <c r="O478" s="438"/>
      <c r="P478" s="438"/>
      <c r="Q478" s="438"/>
    </row>
    <row r="479" spans="1:17" ht="14.25">
      <c r="A479" s="309"/>
      <c r="B479" s="310"/>
      <c r="C479" s="309"/>
      <c r="M479" s="438"/>
      <c r="N479" s="438"/>
      <c r="O479" s="438"/>
      <c r="P479" s="438"/>
      <c r="Q479" s="438"/>
    </row>
    <row r="480" spans="1:17" ht="14.25">
      <c r="A480" s="309"/>
      <c r="B480" s="310"/>
      <c r="C480" s="309"/>
      <c r="M480" s="438"/>
      <c r="N480" s="438"/>
      <c r="O480" s="438"/>
      <c r="P480" s="438"/>
      <c r="Q480" s="438"/>
    </row>
    <row r="481" spans="1:17" ht="14.25">
      <c r="A481" s="309"/>
      <c r="B481" s="310"/>
      <c r="C481" s="309"/>
      <c r="M481" s="438"/>
      <c r="N481" s="438"/>
      <c r="O481" s="438"/>
      <c r="P481" s="438"/>
      <c r="Q481" s="438"/>
    </row>
    <row r="482" spans="1:17" ht="14.25">
      <c r="A482" s="309"/>
      <c r="B482" s="310"/>
      <c r="C482" s="309"/>
      <c r="M482" s="438"/>
      <c r="N482" s="438"/>
      <c r="O482" s="438"/>
      <c r="P482" s="438"/>
      <c r="Q482" s="438"/>
    </row>
    <row r="483" spans="1:17" ht="14.25">
      <c r="A483" s="309"/>
      <c r="B483" s="310"/>
      <c r="C483" s="309"/>
      <c r="M483" s="438"/>
      <c r="N483" s="438"/>
      <c r="O483" s="438"/>
      <c r="P483" s="438"/>
      <c r="Q483" s="438"/>
    </row>
    <row r="484" spans="1:17" ht="14.25">
      <c r="A484" s="309"/>
      <c r="B484" s="310"/>
      <c r="C484" s="309"/>
      <c r="M484" s="438"/>
      <c r="N484" s="438"/>
      <c r="O484" s="438"/>
      <c r="P484" s="438"/>
      <c r="Q484" s="438"/>
    </row>
    <row r="485" spans="1:17" ht="14.25">
      <c r="A485" s="309"/>
      <c r="B485" s="310"/>
      <c r="C485" s="309"/>
      <c r="M485" s="438"/>
      <c r="N485" s="438"/>
      <c r="O485" s="438"/>
      <c r="P485" s="438"/>
      <c r="Q485" s="438"/>
    </row>
    <row r="486" spans="1:17" ht="14.25">
      <c r="A486" s="309"/>
      <c r="B486" s="310"/>
      <c r="C486" s="309"/>
      <c r="M486" s="438"/>
      <c r="N486" s="438"/>
      <c r="O486" s="438"/>
      <c r="P486" s="438"/>
      <c r="Q486" s="438"/>
    </row>
    <row r="487" spans="1:17" ht="14.25">
      <c r="A487" s="309"/>
      <c r="B487" s="310"/>
      <c r="C487" s="309"/>
      <c r="M487" s="438"/>
      <c r="N487" s="438"/>
      <c r="O487" s="438"/>
      <c r="P487" s="438"/>
      <c r="Q487" s="438"/>
    </row>
    <row r="488" spans="1:17" ht="14.25">
      <c r="A488" s="309"/>
      <c r="B488" s="310"/>
      <c r="C488" s="309"/>
      <c r="M488" s="438"/>
      <c r="N488" s="438"/>
      <c r="O488" s="438"/>
      <c r="P488" s="438"/>
      <c r="Q488" s="438"/>
    </row>
    <row r="489" spans="1:17" ht="14.25">
      <c r="A489" s="309"/>
      <c r="B489" s="310"/>
      <c r="C489" s="309"/>
      <c r="M489" s="438"/>
      <c r="N489" s="438"/>
      <c r="O489" s="438"/>
      <c r="P489" s="438"/>
      <c r="Q489" s="438"/>
    </row>
    <row r="490" spans="1:17" ht="14.25">
      <c r="A490" s="309"/>
      <c r="B490" s="310"/>
      <c r="C490" s="309"/>
      <c r="M490" s="438"/>
      <c r="N490" s="438"/>
      <c r="O490" s="438"/>
      <c r="P490" s="438"/>
      <c r="Q490" s="438"/>
    </row>
    <row r="491" spans="1:17" ht="14.25">
      <c r="A491" s="309"/>
      <c r="B491" s="310"/>
      <c r="C491" s="309"/>
      <c r="M491" s="438"/>
      <c r="N491" s="438"/>
      <c r="O491" s="438"/>
      <c r="P491" s="438"/>
      <c r="Q491" s="438"/>
    </row>
    <row r="492" spans="1:17" ht="14.25">
      <c r="A492" s="309"/>
      <c r="B492" s="310"/>
      <c r="C492" s="309"/>
      <c r="M492" s="438"/>
      <c r="N492" s="438"/>
      <c r="O492" s="438"/>
      <c r="P492" s="438"/>
      <c r="Q492" s="438"/>
    </row>
    <row r="493" spans="1:17" ht="14.25">
      <c r="A493" s="309"/>
      <c r="B493" s="310"/>
      <c r="C493" s="309"/>
      <c r="M493" s="438"/>
      <c r="N493" s="438"/>
      <c r="O493" s="438"/>
      <c r="P493" s="438"/>
      <c r="Q493" s="438"/>
    </row>
    <row r="494" spans="1:17" ht="14.25">
      <c r="A494" s="309"/>
      <c r="B494" s="310"/>
      <c r="C494" s="309"/>
      <c r="M494" s="438"/>
      <c r="N494" s="438"/>
      <c r="O494" s="438"/>
      <c r="P494" s="438"/>
      <c r="Q494" s="438"/>
    </row>
    <row r="495" spans="1:17" ht="14.25">
      <c r="A495" s="309"/>
      <c r="B495" s="310"/>
      <c r="C495" s="309"/>
      <c r="M495" s="438"/>
      <c r="N495" s="438"/>
      <c r="O495" s="438"/>
      <c r="P495" s="438"/>
      <c r="Q495" s="438"/>
    </row>
    <row r="496" spans="1:17" ht="14.25">
      <c r="A496" s="309"/>
      <c r="B496" s="310"/>
      <c r="C496" s="309"/>
      <c r="M496" s="438"/>
      <c r="N496" s="438"/>
      <c r="O496" s="438"/>
      <c r="P496" s="438"/>
      <c r="Q496" s="438"/>
    </row>
    <row r="497" spans="1:17" ht="14.25">
      <c r="A497" s="309"/>
      <c r="B497" s="310"/>
      <c r="C497" s="309"/>
      <c r="M497" s="438"/>
      <c r="N497" s="438"/>
      <c r="O497" s="438"/>
      <c r="P497" s="438"/>
      <c r="Q497" s="438"/>
    </row>
    <row r="498" spans="1:17" ht="14.25">
      <c r="A498" s="309"/>
      <c r="B498" s="310"/>
      <c r="C498" s="309"/>
      <c r="M498" s="438"/>
      <c r="N498" s="438"/>
      <c r="O498" s="438"/>
      <c r="P498" s="438"/>
      <c r="Q498" s="438"/>
    </row>
    <row r="499" spans="1:17" ht="14.25">
      <c r="A499" s="309"/>
      <c r="B499" s="310"/>
      <c r="C499" s="309"/>
      <c r="M499" s="438"/>
      <c r="N499" s="438"/>
      <c r="O499" s="438"/>
      <c r="P499" s="438"/>
      <c r="Q499" s="438"/>
    </row>
    <row r="500" spans="1:17" ht="14.25">
      <c r="A500" s="309"/>
      <c r="B500" s="310"/>
      <c r="C500" s="309"/>
      <c r="M500" s="438"/>
      <c r="N500" s="438"/>
      <c r="O500" s="438"/>
      <c r="P500" s="438"/>
      <c r="Q500" s="438"/>
    </row>
    <row r="501" spans="1:17" ht="14.25">
      <c r="A501" s="309"/>
      <c r="B501" s="310"/>
      <c r="C501" s="309"/>
      <c r="M501" s="438"/>
      <c r="N501" s="438"/>
      <c r="O501" s="438"/>
      <c r="P501" s="438"/>
      <c r="Q501" s="438"/>
    </row>
    <row r="502" spans="1:17" ht="14.25">
      <c r="A502" s="309"/>
      <c r="B502" s="310"/>
      <c r="C502" s="309"/>
      <c r="M502" s="438"/>
      <c r="N502" s="438"/>
      <c r="O502" s="438"/>
      <c r="P502" s="438"/>
      <c r="Q502" s="438"/>
    </row>
    <row r="503" spans="1:17" ht="14.25">
      <c r="A503" s="309"/>
      <c r="B503" s="310"/>
      <c r="C503" s="309"/>
      <c r="M503" s="438"/>
      <c r="N503" s="438"/>
      <c r="O503" s="438"/>
      <c r="P503" s="438"/>
      <c r="Q503" s="438"/>
    </row>
    <row r="504" spans="1:17" ht="14.25">
      <c r="A504" s="309"/>
      <c r="B504" s="310"/>
      <c r="C504" s="309"/>
      <c r="M504" s="438"/>
      <c r="N504" s="438"/>
      <c r="O504" s="438"/>
      <c r="P504" s="438"/>
      <c r="Q504" s="438"/>
    </row>
    <row r="505" spans="1:17" ht="14.25">
      <c r="A505" s="309"/>
      <c r="B505" s="310"/>
      <c r="C505" s="309"/>
      <c r="M505" s="438"/>
      <c r="N505" s="438"/>
      <c r="O505" s="438"/>
      <c r="P505" s="438"/>
      <c r="Q505" s="438"/>
    </row>
    <row r="506" spans="1:17" ht="14.25">
      <c r="A506" s="309"/>
      <c r="B506" s="310"/>
      <c r="C506" s="309"/>
      <c r="M506" s="438"/>
      <c r="N506" s="438"/>
      <c r="O506" s="438"/>
      <c r="P506" s="438"/>
      <c r="Q506" s="438"/>
    </row>
    <row r="507" spans="1:17" ht="14.25">
      <c r="A507" s="309"/>
      <c r="B507" s="310"/>
      <c r="C507" s="309"/>
      <c r="M507" s="438"/>
      <c r="N507" s="438"/>
      <c r="O507" s="438"/>
      <c r="P507" s="438"/>
      <c r="Q507" s="438"/>
    </row>
    <row r="508" spans="1:17" ht="14.25">
      <c r="A508" s="309"/>
      <c r="B508" s="310"/>
      <c r="C508" s="309"/>
      <c r="M508" s="438"/>
      <c r="N508" s="438"/>
      <c r="O508" s="438"/>
      <c r="P508" s="438"/>
      <c r="Q508" s="438"/>
    </row>
    <row r="509" spans="1:17" ht="14.25">
      <c r="A509" s="309"/>
      <c r="B509" s="310"/>
      <c r="C509" s="309"/>
      <c r="M509" s="438"/>
      <c r="N509" s="438"/>
      <c r="O509" s="438"/>
      <c r="P509" s="438"/>
      <c r="Q509" s="438"/>
    </row>
    <row r="510" spans="1:17" ht="14.25">
      <c r="A510" s="309"/>
      <c r="B510" s="310"/>
      <c r="C510" s="309"/>
      <c r="M510" s="438"/>
      <c r="N510" s="438"/>
      <c r="O510" s="438"/>
      <c r="P510" s="438"/>
      <c r="Q510" s="438"/>
    </row>
    <row r="511" spans="1:17" ht="14.25">
      <c r="A511" s="309"/>
      <c r="B511" s="310"/>
      <c r="C511" s="309"/>
      <c r="M511" s="438"/>
      <c r="N511" s="438"/>
      <c r="O511" s="438"/>
      <c r="P511" s="438"/>
      <c r="Q511" s="438"/>
    </row>
    <row r="512" spans="1:17" ht="14.25">
      <c r="A512" s="309"/>
      <c r="B512" s="310"/>
      <c r="C512" s="309"/>
      <c r="M512" s="438"/>
      <c r="N512" s="438"/>
      <c r="O512" s="438"/>
      <c r="P512" s="438"/>
      <c r="Q512" s="438"/>
    </row>
    <row r="513" spans="1:17" ht="14.25">
      <c r="A513" s="309"/>
      <c r="B513" s="310"/>
      <c r="C513" s="309"/>
      <c r="M513" s="438"/>
      <c r="N513" s="438"/>
      <c r="O513" s="438"/>
      <c r="P513" s="438"/>
      <c r="Q513" s="438"/>
    </row>
    <row r="514" spans="1:17" ht="14.25">
      <c r="A514" s="309"/>
      <c r="B514" s="310"/>
      <c r="C514" s="309"/>
      <c r="M514" s="438"/>
      <c r="N514" s="438"/>
      <c r="O514" s="438"/>
      <c r="P514" s="438"/>
      <c r="Q514" s="438"/>
    </row>
    <row r="515" spans="1:17" ht="14.25">
      <c r="A515" s="309"/>
      <c r="B515" s="310"/>
      <c r="C515" s="309"/>
      <c r="M515" s="438"/>
      <c r="N515" s="438"/>
      <c r="O515" s="438"/>
      <c r="P515" s="438"/>
      <c r="Q515" s="438"/>
    </row>
    <row r="516" spans="1:17" ht="14.25">
      <c r="A516" s="309"/>
      <c r="B516" s="310"/>
      <c r="C516" s="309"/>
      <c r="M516" s="438"/>
      <c r="N516" s="438"/>
      <c r="O516" s="438"/>
      <c r="P516" s="438"/>
      <c r="Q516" s="438"/>
    </row>
    <row r="517" spans="1:17" ht="14.25">
      <c r="A517" s="309"/>
      <c r="B517" s="310"/>
      <c r="C517" s="309"/>
      <c r="M517" s="438"/>
      <c r="N517" s="438"/>
      <c r="O517" s="438"/>
      <c r="P517" s="438"/>
      <c r="Q517" s="438"/>
    </row>
    <row r="518" spans="1:17" ht="14.25">
      <c r="A518" s="309"/>
      <c r="B518" s="310"/>
      <c r="C518" s="309"/>
      <c r="M518" s="438"/>
      <c r="N518" s="438"/>
      <c r="O518" s="438"/>
      <c r="P518" s="438"/>
      <c r="Q518" s="438"/>
    </row>
    <row r="519" spans="1:17" ht="14.25">
      <c r="A519" s="309"/>
      <c r="B519" s="310"/>
      <c r="C519" s="309"/>
      <c r="M519" s="438"/>
      <c r="N519" s="438"/>
      <c r="O519" s="438"/>
      <c r="P519" s="438"/>
      <c r="Q519" s="438"/>
    </row>
    <row r="520" spans="1:17" ht="14.25">
      <c r="A520" s="309"/>
      <c r="B520" s="310"/>
      <c r="C520" s="309"/>
      <c r="M520" s="438"/>
      <c r="N520" s="438"/>
      <c r="O520" s="438"/>
      <c r="P520" s="438"/>
      <c r="Q520" s="438"/>
    </row>
    <row r="521" spans="1:17" ht="14.25">
      <c r="A521" s="309"/>
      <c r="B521" s="310"/>
      <c r="C521" s="309"/>
      <c r="M521" s="438"/>
      <c r="N521" s="438"/>
      <c r="O521" s="438"/>
      <c r="P521" s="438"/>
      <c r="Q521" s="438"/>
    </row>
    <row r="522" spans="1:17" ht="14.25">
      <c r="A522" s="309"/>
      <c r="B522" s="310"/>
      <c r="C522" s="309"/>
      <c r="M522" s="438"/>
      <c r="N522" s="438"/>
      <c r="O522" s="438"/>
      <c r="P522" s="438"/>
      <c r="Q522" s="438"/>
    </row>
    <row r="523" spans="1:17" ht="14.25">
      <c r="A523" s="309"/>
      <c r="B523" s="310"/>
      <c r="C523" s="309"/>
      <c r="M523" s="438"/>
      <c r="N523" s="438"/>
      <c r="O523" s="438"/>
      <c r="P523" s="438"/>
      <c r="Q523" s="438"/>
    </row>
    <row r="524" spans="1:17" ht="14.25">
      <c r="A524" s="309"/>
      <c r="B524" s="310"/>
      <c r="C524" s="309"/>
      <c r="M524" s="438"/>
      <c r="N524" s="438"/>
      <c r="O524" s="438"/>
      <c r="P524" s="438"/>
      <c r="Q524" s="438"/>
    </row>
    <row r="525" spans="1:17" ht="14.25">
      <c r="A525" s="309"/>
      <c r="B525" s="310"/>
      <c r="C525" s="309"/>
      <c r="M525" s="438"/>
      <c r="N525" s="438"/>
      <c r="O525" s="438"/>
      <c r="P525" s="438"/>
      <c r="Q525" s="438"/>
    </row>
    <row r="526" spans="1:17" ht="14.25">
      <c r="A526" s="309"/>
      <c r="B526" s="310"/>
      <c r="C526" s="309"/>
      <c r="M526" s="438"/>
      <c r="N526" s="438"/>
      <c r="O526" s="438"/>
      <c r="P526" s="438"/>
      <c r="Q526" s="438"/>
    </row>
    <row r="527" spans="1:17" ht="14.25">
      <c r="A527" s="309"/>
      <c r="B527" s="310"/>
      <c r="C527" s="309"/>
      <c r="M527" s="438"/>
      <c r="N527" s="438"/>
      <c r="O527" s="438"/>
      <c r="P527" s="438"/>
      <c r="Q527" s="438"/>
    </row>
    <row r="528" spans="1:17" ht="14.25">
      <c r="A528" s="309"/>
      <c r="B528" s="310"/>
      <c r="C528" s="309"/>
      <c r="M528" s="438"/>
      <c r="N528" s="438"/>
      <c r="O528" s="438"/>
      <c r="P528" s="438"/>
      <c r="Q528" s="438"/>
    </row>
    <row r="529" spans="1:17" ht="14.25">
      <c r="A529" s="309"/>
      <c r="B529" s="310"/>
      <c r="C529" s="309"/>
      <c r="M529" s="438"/>
      <c r="N529" s="438"/>
      <c r="O529" s="438"/>
      <c r="P529" s="438"/>
      <c r="Q529" s="438"/>
    </row>
    <row r="530" spans="1:17" ht="14.25">
      <c r="A530" s="309"/>
      <c r="B530" s="310"/>
      <c r="C530" s="309"/>
      <c r="M530" s="438"/>
      <c r="N530" s="438"/>
      <c r="O530" s="438"/>
      <c r="P530" s="438"/>
      <c r="Q530" s="438"/>
    </row>
    <row r="531" spans="1:17" ht="14.25">
      <c r="A531" s="309"/>
      <c r="B531" s="310"/>
      <c r="C531" s="309"/>
      <c r="M531" s="438"/>
      <c r="N531" s="438"/>
      <c r="O531" s="438"/>
      <c r="P531" s="438"/>
      <c r="Q531" s="438"/>
    </row>
    <row r="532" spans="1:17" ht="14.25">
      <c r="A532" s="309"/>
      <c r="B532" s="310"/>
      <c r="C532" s="309"/>
      <c r="M532" s="438"/>
      <c r="N532" s="438"/>
      <c r="O532" s="438"/>
      <c r="P532" s="438"/>
      <c r="Q532" s="438"/>
    </row>
    <row r="533" spans="1:17" ht="14.25">
      <c r="A533" s="309"/>
      <c r="B533" s="310"/>
      <c r="C533" s="309"/>
      <c r="M533" s="438"/>
      <c r="N533" s="438"/>
      <c r="O533" s="438"/>
      <c r="P533" s="438"/>
      <c r="Q533" s="438"/>
    </row>
    <row r="534" spans="1:17" ht="14.25">
      <c r="A534" s="309"/>
      <c r="B534" s="310"/>
      <c r="C534" s="309"/>
      <c r="M534" s="438"/>
      <c r="N534" s="438"/>
      <c r="O534" s="438"/>
      <c r="P534" s="438"/>
      <c r="Q534" s="438"/>
    </row>
    <row r="535" spans="1:17" ht="14.25">
      <c r="A535" s="309"/>
      <c r="B535" s="310"/>
      <c r="C535" s="309"/>
      <c r="M535" s="438"/>
      <c r="N535" s="438"/>
      <c r="O535" s="438"/>
      <c r="P535" s="438"/>
      <c r="Q535" s="438"/>
    </row>
    <row r="536" spans="1:17" ht="14.25">
      <c r="A536" s="309"/>
      <c r="B536" s="310"/>
      <c r="C536" s="309"/>
      <c r="M536" s="438"/>
      <c r="N536" s="438"/>
      <c r="O536" s="438"/>
      <c r="P536" s="438"/>
      <c r="Q536" s="438"/>
    </row>
    <row r="537" spans="1:17" ht="14.25">
      <c r="A537" s="309"/>
      <c r="B537" s="310"/>
      <c r="C537" s="309"/>
      <c r="M537" s="438"/>
      <c r="N537" s="438"/>
      <c r="O537" s="438"/>
      <c r="P537" s="438"/>
      <c r="Q537" s="438"/>
    </row>
    <row r="538" spans="1:17" ht="14.25">
      <c r="A538" s="309"/>
      <c r="B538" s="310"/>
      <c r="C538" s="309"/>
      <c r="M538" s="438"/>
      <c r="N538" s="438"/>
      <c r="O538" s="438"/>
      <c r="P538" s="438"/>
      <c r="Q538" s="438"/>
    </row>
    <row r="539" spans="1:17" ht="14.25">
      <c r="A539" s="309"/>
      <c r="B539" s="310"/>
      <c r="C539" s="309"/>
      <c r="M539" s="438"/>
      <c r="N539" s="438"/>
      <c r="O539" s="438"/>
      <c r="P539" s="438"/>
      <c r="Q539" s="438"/>
    </row>
    <row r="540" spans="1:17" ht="14.25">
      <c r="A540" s="309"/>
      <c r="B540" s="310"/>
      <c r="C540" s="309"/>
      <c r="M540" s="438"/>
      <c r="N540" s="438"/>
      <c r="O540" s="438"/>
      <c r="P540" s="438"/>
      <c r="Q540" s="438"/>
    </row>
    <row r="541" spans="1:17" ht="14.25">
      <c r="A541" s="309"/>
      <c r="B541" s="310"/>
      <c r="C541" s="309"/>
      <c r="M541" s="438"/>
      <c r="N541" s="438"/>
      <c r="O541" s="438"/>
      <c r="P541" s="438"/>
      <c r="Q541" s="438"/>
    </row>
    <row r="542" spans="1:17" ht="14.25">
      <c r="A542" s="309"/>
      <c r="B542" s="310"/>
      <c r="C542" s="309"/>
      <c r="M542" s="438"/>
      <c r="N542" s="438"/>
      <c r="O542" s="438"/>
      <c r="P542" s="438"/>
      <c r="Q542" s="438"/>
    </row>
    <row r="543" spans="1:17" ht="14.25">
      <c r="A543" s="309"/>
      <c r="B543" s="310"/>
      <c r="C543" s="309"/>
      <c r="M543" s="438"/>
      <c r="N543" s="438"/>
      <c r="O543" s="438"/>
      <c r="P543" s="438"/>
      <c r="Q543" s="438"/>
    </row>
    <row r="544" spans="1:17" ht="14.25">
      <c r="A544" s="309"/>
      <c r="B544" s="310"/>
      <c r="C544" s="309"/>
      <c r="M544" s="438"/>
      <c r="N544" s="438"/>
      <c r="O544" s="438"/>
      <c r="P544" s="438"/>
      <c r="Q544" s="438"/>
    </row>
    <row r="545" spans="1:17" ht="14.25">
      <c r="A545" s="309"/>
      <c r="B545" s="310"/>
      <c r="C545" s="309"/>
      <c r="M545" s="438"/>
      <c r="N545" s="438"/>
      <c r="O545" s="438"/>
      <c r="P545" s="438"/>
      <c r="Q545" s="438"/>
    </row>
    <row r="546" spans="1:17" ht="14.25">
      <c r="A546" s="309"/>
      <c r="B546" s="310"/>
      <c r="C546" s="309"/>
      <c r="M546" s="438"/>
      <c r="N546" s="438"/>
      <c r="O546" s="438"/>
      <c r="P546" s="438"/>
      <c r="Q546" s="438"/>
    </row>
    <row r="547" spans="1:17" ht="14.25">
      <c r="A547" s="309"/>
      <c r="B547" s="310"/>
      <c r="C547" s="309"/>
      <c r="M547" s="438"/>
      <c r="N547" s="438"/>
      <c r="O547" s="438"/>
      <c r="P547" s="438"/>
      <c r="Q547" s="438"/>
    </row>
    <row r="548" spans="1:17" ht="14.25">
      <c r="A548" s="309"/>
      <c r="B548" s="310"/>
      <c r="C548" s="309"/>
      <c r="M548" s="438"/>
      <c r="N548" s="438"/>
      <c r="O548" s="438"/>
      <c r="P548" s="438"/>
      <c r="Q548" s="438"/>
    </row>
    <row r="549" spans="1:17" ht="14.25">
      <c r="A549" s="309"/>
      <c r="B549" s="310"/>
      <c r="C549" s="309"/>
      <c r="M549" s="438"/>
      <c r="N549" s="438"/>
      <c r="O549" s="438"/>
      <c r="P549" s="438"/>
      <c r="Q549" s="438"/>
    </row>
    <row r="550" spans="1:17" ht="14.25">
      <c r="A550" s="309"/>
      <c r="B550" s="310"/>
      <c r="C550" s="309"/>
      <c r="M550" s="438"/>
      <c r="N550" s="438"/>
      <c r="O550" s="438"/>
      <c r="P550" s="438"/>
      <c r="Q550" s="438"/>
    </row>
    <row r="551" spans="1:17" ht="14.25">
      <c r="A551" s="309"/>
      <c r="B551" s="310"/>
      <c r="C551" s="309"/>
      <c r="M551" s="438"/>
      <c r="N551" s="438"/>
      <c r="O551" s="438"/>
      <c r="P551" s="438"/>
      <c r="Q551" s="438"/>
    </row>
    <row r="552" spans="1:17" ht="14.25">
      <c r="A552" s="309"/>
      <c r="B552" s="310"/>
      <c r="C552" s="309"/>
      <c r="M552" s="438"/>
      <c r="N552" s="438"/>
      <c r="O552" s="438"/>
      <c r="P552" s="438"/>
      <c r="Q552" s="438"/>
    </row>
    <row r="553" spans="1:17" ht="14.25">
      <c r="A553" s="309"/>
      <c r="B553" s="310"/>
      <c r="C553" s="309"/>
      <c r="M553" s="438"/>
      <c r="N553" s="438"/>
      <c r="O553" s="438"/>
      <c r="P553" s="438"/>
      <c r="Q553" s="438"/>
    </row>
    <row r="554" spans="1:17" ht="14.25">
      <c r="A554" s="309"/>
      <c r="B554" s="310"/>
      <c r="C554" s="309"/>
      <c r="M554" s="438"/>
      <c r="N554" s="438"/>
      <c r="O554" s="438"/>
      <c r="P554" s="438"/>
      <c r="Q554" s="438"/>
    </row>
    <row r="555" spans="1:17" ht="14.25">
      <c r="A555" s="309"/>
      <c r="B555" s="310"/>
      <c r="C555" s="309"/>
      <c r="M555" s="438"/>
      <c r="N555" s="438"/>
      <c r="O555" s="438"/>
      <c r="P555" s="438"/>
      <c r="Q555" s="438"/>
    </row>
    <row r="556" spans="1:17" ht="14.25">
      <c r="A556" s="309"/>
      <c r="B556" s="310"/>
      <c r="C556" s="309"/>
      <c r="M556" s="438"/>
      <c r="N556" s="438"/>
      <c r="O556" s="438"/>
      <c r="P556" s="438"/>
      <c r="Q556" s="438"/>
    </row>
    <row r="557" spans="1:17" ht="14.25">
      <c r="A557" s="309"/>
      <c r="B557" s="310"/>
      <c r="C557" s="309"/>
      <c r="M557" s="438"/>
      <c r="N557" s="438"/>
      <c r="O557" s="438"/>
      <c r="P557" s="438"/>
      <c r="Q557" s="438"/>
    </row>
    <row r="558" spans="1:17" ht="14.25">
      <c r="A558" s="309"/>
      <c r="B558" s="310"/>
      <c r="C558" s="309"/>
      <c r="M558" s="438"/>
      <c r="N558" s="438"/>
      <c r="O558" s="438"/>
      <c r="P558" s="438"/>
      <c r="Q558" s="438"/>
    </row>
    <row r="559" spans="1:17" ht="14.25">
      <c r="A559" s="309"/>
      <c r="B559" s="310"/>
      <c r="C559" s="309"/>
      <c r="M559" s="438"/>
      <c r="N559" s="438"/>
      <c r="O559" s="438"/>
      <c r="P559" s="438"/>
      <c r="Q559" s="438"/>
    </row>
    <row r="560" spans="1:17" ht="14.25">
      <c r="A560" s="309"/>
      <c r="B560" s="310"/>
      <c r="C560" s="309"/>
      <c r="M560" s="438"/>
      <c r="N560" s="438"/>
      <c r="O560" s="438"/>
      <c r="P560" s="438"/>
      <c r="Q560" s="438"/>
    </row>
    <row r="561" spans="1:17" ht="14.25">
      <c r="A561" s="309"/>
      <c r="B561" s="310"/>
      <c r="C561" s="309"/>
      <c r="M561" s="438"/>
      <c r="N561" s="438"/>
      <c r="O561" s="438"/>
      <c r="P561" s="438"/>
      <c r="Q561" s="438"/>
    </row>
    <row r="562" spans="1:17" ht="14.25">
      <c r="A562" s="309"/>
      <c r="B562" s="310"/>
      <c r="C562" s="309"/>
      <c r="M562" s="438"/>
      <c r="N562" s="438"/>
      <c r="O562" s="438"/>
      <c r="P562" s="438"/>
      <c r="Q562" s="438"/>
    </row>
    <row r="563" spans="1:17" ht="14.25">
      <c r="A563" s="309"/>
      <c r="B563" s="310"/>
      <c r="C563" s="309"/>
      <c r="M563" s="438"/>
      <c r="N563" s="438"/>
      <c r="O563" s="438"/>
      <c r="P563" s="438"/>
      <c r="Q563" s="438"/>
    </row>
    <row r="564" spans="1:17" ht="14.25">
      <c r="A564" s="309"/>
      <c r="B564" s="310"/>
      <c r="C564" s="309"/>
      <c r="M564" s="438"/>
      <c r="N564" s="438"/>
      <c r="O564" s="438"/>
      <c r="P564" s="438"/>
      <c r="Q564" s="438"/>
    </row>
    <row r="565" spans="1:17" ht="14.25">
      <c r="A565" s="309"/>
      <c r="B565" s="310"/>
      <c r="C565" s="309"/>
      <c r="M565" s="438"/>
      <c r="N565" s="438"/>
      <c r="O565" s="438"/>
      <c r="P565" s="438"/>
      <c r="Q565" s="438"/>
    </row>
    <row r="566" spans="1:17" ht="14.25">
      <c r="A566" s="309"/>
      <c r="B566" s="310"/>
      <c r="C566" s="309"/>
      <c r="M566" s="438"/>
      <c r="N566" s="438"/>
      <c r="O566" s="438"/>
      <c r="P566" s="438"/>
      <c r="Q566" s="438"/>
    </row>
    <row r="567" spans="1:17" ht="14.25">
      <c r="A567" s="309"/>
      <c r="B567" s="310"/>
      <c r="C567" s="309"/>
      <c r="M567" s="438"/>
      <c r="N567" s="438"/>
      <c r="O567" s="438"/>
      <c r="P567" s="438"/>
      <c r="Q567" s="438"/>
    </row>
    <row r="568" spans="1:17" ht="14.25">
      <c r="A568" s="309"/>
      <c r="B568" s="310"/>
      <c r="C568" s="309"/>
      <c r="M568" s="438"/>
      <c r="N568" s="438"/>
      <c r="O568" s="438"/>
      <c r="P568" s="438"/>
      <c r="Q568" s="438"/>
    </row>
    <row r="569" spans="1:17" ht="14.25">
      <c r="A569" s="309"/>
      <c r="B569" s="310"/>
      <c r="C569" s="309"/>
      <c r="M569" s="438"/>
      <c r="N569" s="438"/>
      <c r="O569" s="438"/>
      <c r="P569" s="438"/>
      <c r="Q569" s="438"/>
    </row>
    <row r="570" spans="1:17" ht="14.25">
      <c r="A570" s="309"/>
      <c r="B570" s="310"/>
      <c r="C570" s="309"/>
      <c r="M570" s="438"/>
      <c r="N570" s="438"/>
      <c r="O570" s="438"/>
      <c r="P570" s="438"/>
      <c r="Q570" s="438"/>
    </row>
    <row r="571" spans="1:17" ht="14.25">
      <c r="A571" s="309"/>
      <c r="B571" s="310"/>
      <c r="C571" s="309"/>
      <c r="M571" s="438"/>
      <c r="N571" s="438"/>
      <c r="O571" s="438"/>
      <c r="P571" s="438"/>
      <c r="Q571" s="438"/>
    </row>
    <row r="572" spans="1:17" ht="14.25">
      <c r="A572" s="309"/>
      <c r="B572" s="310"/>
      <c r="C572" s="309"/>
      <c r="M572" s="438"/>
      <c r="N572" s="438"/>
      <c r="O572" s="438"/>
      <c r="P572" s="438"/>
      <c r="Q572" s="438"/>
    </row>
    <row r="573" spans="1:17" ht="14.25">
      <c r="A573" s="309"/>
      <c r="B573" s="310"/>
      <c r="C573" s="309"/>
      <c r="M573" s="438"/>
      <c r="N573" s="438"/>
      <c r="O573" s="438"/>
      <c r="P573" s="438"/>
      <c r="Q573" s="438"/>
    </row>
    <row r="574" spans="1:17" ht="14.25">
      <c r="A574" s="309"/>
      <c r="B574" s="310"/>
      <c r="C574" s="309"/>
      <c r="M574" s="438"/>
      <c r="N574" s="438"/>
      <c r="O574" s="438"/>
      <c r="P574" s="438"/>
      <c r="Q574" s="438"/>
    </row>
    <row r="575" spans="1:17" ht="14.25">
      <c r="A575" s="309"/>
      <c r="B575" s="310"/>
      <c r="C575" s="309"/>
      <c r="M575" s="438"/>
      <c r="N575" s="438"/>
      <c r="O575" s="438"/>
      <c r="P575" s="438"/>
      <c r="Q575" s="438"/>
    </row>
    <row r="576" spans="1:17" ht="14.25">
      <c r="A576" s="309"/>
      <c r="B576" s="310"/>
      <c r="C576" s="309"/>
      <c r="M576" s="438"/>
      <c r="N576" s="438"/>
      <c r="O576" s="438"/>
      <c r="P576" s="438"/>
      <c r="Q576" s="438"/>
    </row>
    <row r="577" spans="1:17" ht="14.25">
      <c r="A577" s="309"/>
      <c r="B577" s="310"/>
      <c r="C577" s="309"/>
      <c r="M577" s="438"/>
      <c r="N577" s="438"/>
      <c r="O577" s="438"/>
      <c r="P577" s="438"/>
      <c r="Q577" s="438"/>
    </row>
    <row r="578" spans="1:17" ht="14.25">
      <c r="A578" s="309"/>
      <c r="B578" s="310"/>
      <c r="C578" s="309"/>
      <c r="M578" s="438"/>
      <c r="N578" s="438"/>
      <c r="O578" s="438"/>
      <c r="P578" s="438"/>
      <c r="Q578" s="438"/>
    </row>
    <row r="579" spans="1:17" ht="14.25">
      <c r="A579" s="309"/>
      <c r="B579" s="310"/>
      <c r="C579" s="309"/>
      <c r="M579" s="438"/>
      <c r="N579" s="438"/>
      <c r="O579" s="438"/>
      <c r="P579" s="438"/>
      <c r="Q579" s="438"/>
    </row>
    <row r="580" spans="1:17" ht="14.25">
      <c r="A580" s="309"/>
      <c r="B580" s="310"/>
      <c r="C580" s="309"/>
      <c r="M580" s="438"/>
      <c r="N580" s="438"/>
      <c r="O580" s="438"/>
      <c r="P580" s="438"/>
      <c r="Q580" s="438"/>
    </row>
    <row r="581" spans="1:17" ht="14.25">
      <c r="A581" s="309"/>
      <c r="B581" s="310"/>
      <c r="C581" s="309"/>
      <c r="M581" s="438"/>
      <c r="N581" s="438"/>
      <c r="O581" s="438"/>
      <c r="P581" s="438"/>
      <c r="Q581" s="438"/>
    </row>
    <row r="582" spans="1:17" ht="14.25">
      <c r="A582" s="309"/>
      <c r="B582" s="310"/>
      <c r="C582" s="309"/>
      <c r="M582" s="438"/>
      <c r="N582" s="438"/>
      <c r="O582" s="438"/>
      <c r="P582" s="438"/>
      <c r="Q582" s="438"/>
    </row>
    <row r="583" spans="1:17" ht="14.25">
      <c r="A583" s="309"/>
      <c r="B583" s="310"/>
      <c r="C583" s="309"/>
      <c r="M583" s="438"/>
      <c r="N583" s="438"/>
      <c r="O583" s="438"/>
      <c r="P583" s="438"/>
      <c r="Q583" s="438"/>
    </row>
    <row r="584" spans="1:17" ht="14.25">
      <c r="A584" s="309"/>
      <c r="B584" s="310"/>
      <c r="C584" s="309"/>
      <c r="M584" s="438"/>
      <c r="N584" s="438"/>
      <c r="O584" s="438"/>
      <c r="P584" s="438"/>
      <c r="Q584" s="438"/>
    </row>
    <row r="585" spans="1:17" ht="14.25">
      <c r="A585" s="309"/>
      <c r="B585" s="310"/>
      <c r="C585" s="309"/>
      <c r="M585" s="438"/>
      <c r="N585" s="438"/>
      <c r="O585" s="438"/>
      <c r="P585" s="438"/>
      <c r="Q585" s="438"/>
    </row>
    <row r="586" spans="1:17" ht="14.25">
      <c r="A586" s="309"/>
      <c r="B586" s="310"/>
      <c r="C586" s="309"/>
      <c r="M586" s="438"/>
      <c r="N586" s="438"/>
      <c r="O586" s="438"/>
      <c r="P586" s="438"/>
      <c r="Q586" s="438"/>
    </row>
    <row r="587" spans="1:17" ht="14.25">
      <c r="A587" s="309"/>
      <c r="B587" s="310"/>
      <c r="C587" s="309"/>
      <c r="M587" s="438"/>
      <c r="N587" s="438"/>
      <c r="O587" s="438"/>
      <c r="P587" s="438"/>
      <c r="Q587" s="438"/>
    </row>
    <row r="588" spans="1:17" ht="14.25">
      <c r="A588" s="309"/>
      <c r="B588" s="310"/>
      <c r="C588" s="309"/>
      <c r="M588" s="438"/>
      <c r="N588" s="438"/>
      <c r="O588" s="438"/>
      <c r="P588" s="438"/>
      <c r="Q588" s="438"/>
    </row>
    <row r="589" spans="1:17" ht="14.25">
      <c r="A589" s="309"/>
      <c r="B589" s="310"/>
      <c r="C589" s="309"/>
      <c r="M589" s="438"/>
      <c r="N589" s="438"/>
      <c r="O589" s="438"/>
      <c r="P589" s="438"/>
      <c r="Q589" s="438"/>
    </row>
    <row r="590" spans="1:17" ht="14.25">
      <c r="A590" s="309"/>
      <c r="B590" s="310"/>
      <c r="C590" s="309"/>
      <c r="M590" s="438"/>
      <c r="N590" s="438"/>
      <c r="O590" s="438"/>
      <c r="P590" s="438"/>
      <c r="Q590" s="438"/>
    </row>
    <row r="591" spans="1:17" ht="14.25">
      <c r="A591" s="309"/>
      <c r="B591" s="310"/>
      <c r="C591" s="309"/>
      <c r="M591" s="438"/>
      <c r="N591" s="438"/>
      <c r="O591" s="438"/>
      <c r="P591" s="438"/>
      <c r="Q591" s="438"/>
    </row>
    <row r="592" spans="1:17" ht="14.25">
      <c r="A592" s="309"/>
      <c r="B592" s="310"/>
      <c r="C592" s="309"/>
      <c r="M592" s="438"/>
      <c r="N592" s="438"/>
      <c r="O592" s="438"/>
      <c r="P592" s="438"/>
      <c r="Q592" s="438"/>
    </row>
    <row r="593" spans="1:17" ht="14.25">
      <c r="A593" s="309"/>
      <c r="B593" s="310"/>
      <c r="C593" s="309"/>
      <c r="M593" s="438"/>
      <c r="N593" s="438"/>
      <c r="O593" s="438"/>
      <c r="P593" s="438"/>
      <c r="Q593" s="438"/>
    </row>
    <row r="594" spans="1:17" ht="14.25">
      <c r="A594" s="309"/>
      <c r="B594" s="310"/>
      <c r="C594" s="309"/>
      <c r="M594" s="438"/>
      <c r="N594" s="438"/>
      <c r="O594" s="438"/>
      <c r="P594" s="438"/>
      <c r="Q594" s="438"/>
    </row>
    <row r="595" spans="1:17" ht="14.25">
      <c r="A595" s="309"/>
      <c r="B595" s="310"/>
      <c r="C595" s="309"/>
      <c r="M595" s="438"/>
      <c r="N595" s="438"/>
      <c r="O595" s="438"/>
      <c r="P595" s="438"/>
      <c r="Q595" s="438"/>
    </row>
    <row r="596" spans="1:17" ht="14.25">
      <c r="A596" s="309"/>
      <c r="B596" s="310"/>
      <c r="C596" s="309"/>
      <c r="M596" s="438"/>
      <c r="N596" s="438"/>
      <c r="O596" s="438"/>
      <c r="P596" s="438"/>
      <c r="Q596" s="438"/>
    </row>
    <row r="597" spans="1:17" ht="14.25">
      <c r="A597" s="309"/>
      <c r="B597" s="310"/>
      <c r="C597" s="309"/>
      <c r="M597" s="438"/>
      <c r="N597" s="438"/>
      <c r="O597" s="438"/>
      <c r="P597" s="438"/>
      <c r="Q597" s="438"/>
    </row>
    <row r="598" spans="1:17" ht="14.25">
      <c r="A598" s="309"/>
      <c r="B598" s="310"/>
      <c r="C598" s="309"/>
      <c r="M598" s="438"/>
      <c r="N598" s="438"/>
      <c r="O598" s="438"/>
      <c r="P598" s="438"/>
      <c r="Q598" s="438"/>
    </row>
    <row r="599" spans="1:17" ht="14.25">
      <c r="A599" s="309"/>
      <c r="B599" s="310"/>
      <c r="C599" s="309"/>
      <c r="M599" s="438"/>
      <c r="N599" s="438"/>
      <c r="O599" s="438"/>
      <c r="P599" s="438"/>
      <c r="Q599" s="438"/>
    </row>
    <row r="600" spans="1:17" ht="14.25">
      <c r="A600" s="309"/>
      <c r="B600" s="310"/>
      <c r="C600" s="309"/>
      <c r="M600" s="438"/>
      <c r="N600" s="438"/>
      <c r="O600" s="438"/>
      <c r="P600" s="438"/>
      <c r="Q600" s="438"/>
    </row>
    <row r="601" spans="1:17" ht="14.25">
      <c r="A601" s="309"/>
      <c r="B601" s="310"/>
      <c r="C601" s="309"/>
      <c r="M601" s="438"/>
      <c r="N601" s="438"/>
      <c r="O601" s="438"/>
      <c r="P601" s="438"/>
      <c r="Q601" s="438"/>
    </row>
    <row r="602" spans="1:17" ht="14.25">
      <c r="A602" s="309"/>
      <c r="B602" s="310"/>
      <c r="C602" s="309"/>
      <c r="M602" s="438"/>
      <c r="N602" s="438"/>
      <c r="O602" s="438"/>
      <c r="P602" s="438"/>
      <c r="Q602" s="438"/>
    </row>
    <row r="603" spans="1:17" ht="14.25">
      <c r="A603" s="309"/>
      <c r="B603" s="310"/>
      <c r="C603" s="309"/>
      <c r="M603" s="438"/>
      <c r="N603" s="438"/>
      <c r="O603" s="438"/>
      <c r="P603" s="438"/>
      <c r="Q603" s="438"/>
    </row>
    <row r="604" spans="1:17" ht="14.25">
      <c r="A604" s="309"/>
      <c r="B604" s="310"/>
      <c r="C604" s="309"/>
      <c r="M604" s="438"/>
      <c r="N604" s="438"/>
      <c r="O604" s="438"/>
      <c r="P604" s="438"/>
      <c r="Q604" s="438"/>
    </row>
    <row r="605" spans="1:17" ht="14.25">
      <c r="A605" s="309"/>
      <c r="B605" s="310"/>
      <c r="C605" s="309"/>
      <c r="M605" s="438"/>
      <c r="N605" s="438"/>
      <c r="O605" s="438"/>
      <c r="P605" s="438"/>
      <c r="Q605" s="438"/>
    </row>
    <row r="606" spans="1:17" ht="14.25">
      <c r="A606" s="309"/>
      <c r="B606" s="310"/>
      <c r="C606" s="309"/>
      <c r="M606" s="438"/>
      <c r="N606" s="438"/>
      <c r="O606" s="438"/>
      <c r="P606" s="438"/>
      <c r="Q606" s="438"/>
    </row>
    <row r="607" spans="1:17" ht="14.25">
      <c r="A607" s="309"/>
      <c r="B607" s="310"/>
      <c r="C607" s="309"/>
      <c r="M607" s="438"/>
      <c r="N607" s="438"/>
      <c r="O607" s="438"/>
      <c r="P607" s="438"/>
      <c r="Q607" s="438"/>
    </row>
    <row r="608" spans="1:17" ht="14.25">
      <c r="A608" s="309"/>
      <c r="B608" s="310"/>
      <c r="C608" s="309"/>
      <c r="M608" s="438"/>
      <c r="N608" s="438"/>
      <c r="O608" s="438"/>
      <c r="P608" s="438"/>
      <c r="Q608" s="438"/>
    </row>
    <row r="609" spans="1:17" ht="14.25">
      <c r="A609" s="309"/>
      <c r="B609" s="310"/>
      <c r="C609" s="309"/>
      <c r="M609" s="438"/>
      <c r="N609" s="438"/>
      <c r="O609" s="438"/>
      <c r="P609" s="438"/>
      <c r="Q609" s="438"/>
    </row>
    <row r="610" spans="1:17" ht="14.25">
      <c r="A610" s="309"/>
      <c r="B610" s="310"/>
      <c r="C610" s="309"/>
      <c r="M610" s="438"/>
      <c r="N610" s="438"/>
      <c r="O610" s="438"/>
      <c r="P610" s="438"/>
      <c r="Q610" s="438"/>
    </row>
    <row r="611" spans="1:17" ht="14.25">
      <c r="A611" s="309"/>
      <c r="B611" s="310"/>
      <c r="C611" s="309"/>
      <c r="M611" s="438"/>
      <c r="N611" s="438"/>
      <c r="O611" s="438"/>
      <c r="P611" s="438"/>
      <c r="Q611" s="438"/>
    </row>
    <row r="612" spans="1:17" ht="14.25">
      <c r="A612" s="309"/>
      <c r="B612" s="310"/>
      <c r="C612" s="309"/>
      <c r="M612" s="438"/>
      <c r="N612" s="438"/>
      <c r="O612" s="438"/>
      <c r="P612" s="438"/>
      <c r="Q612" s="438"/>
    </row>
    <row r="613" spans="1:17" ht="14.25">
      <c r="A613" s="309"/>
      <c r="B613" s="310"/>
      <c r="C613" s="309"/>
      <c r="M613" s="438"/>
      <c r="N613" s="438"/>
      <c r="O613" s="438"/>
      <c r="P613" s="438"/>
      <c r="Q613" s="438"/>
    </row>
    <row r="614" spans="1:17" ht="14.25">
      <c r="A614" s="309"/>
      <c r="B614" s="310"/>
      <c r="C614" s="309"/>
      <c r="M614" s="438"/>
      <c r="N614" s="438"/>
      <c r="O614" s="438"/>
      <c r="P614" s="438"/>
      <c r="Q614" s="438"/>
    </row>
    <row r="615" spans="1:17" ht="14.25">
      <c r="A615" s="309"/>
      <c r="B615" s="310"/>
      <c r="C615" s="309"/>
      <c r="M615" s="438"/>
      <c r="N615" s="438"/>
      <c r="O615" s="438"/>
      <c r="P615" s="438"/>
      <c r="Q615" s="438"/>
    </row>
    <row r="616" spans="1:17" ht="14.25">
      <c r="A616" s="309"/>
      <c r="B616" s="310"/>
      <c r="C616" s="309"/>
      <c r="M616" s="438"/>
      <c r="N616" s="438"/>
      <c r="O616" s="438"/>
      <c r="P616" s="438"/>
      <c r="Q616" s="438"/>
    </row>
    <row r="617" spans="1:17" ht="14.25">
      <c r="A617" s="309"/>
      <c r="B617" s="310"/>
      <c r="C617" s="309"/>
      <c r="M617" s="438"/>
      <c r="N617" s="438"/>
      <c r="O617" s="438"/>
      <c r="P617" s="438"/>
      <c r="Q617" s="438"/>
    </row>
    <row r="618" spans="1:17" ht="14.25">
      <c r="A618" s="309"/>
      <c r="B618" s="310"/>
      <c r="C618" s="309"/>
      <c r="M618" s="438"/>
      <c r="N618" s="438"/>
      <c r="O618" s="438"/>
      <c r="P618" s="438"/>
      <c r="Q618" s="438"/>
    </row>
    <row r="619" spans="1:17" ht="14.25">
      <c r="A619" s="309"/>
      <c r="B619" s="310"/>
      <c r="C619" s="309"/>
      <c r="M619" s="438"/>
      <c r="N619" s="438"/>
      <c r="O619" s="438"/>
      <c r="P619" s="438"/>
      <c r="Q619" s="438"/>
    </row>
    <row r="620" spans="1:17" ht="14.25">
      <c r="A620" s="309"/>
      <c r="B620" s="310"/>
      <c r="C620" s="309"/>
      <c r="M620" s="438"/>
      <c r="N620" s="438"/>
      <c r="O620" s="438"/>
      <c r="P620" s="438"/>
      <c r="Q620" s="438"/>
    </row>
    <row r="621" spans="1:17" ht="14.25">
      <c r="A621" s="309"/>
      <c r="B621" s="310"/>
      <c r="C621" s="309"/>
      <c r="M621" s="438"/>
      <c r="N621" s="438"/>
      <c r="O621" s="438"/>
      <c r="P621" s="438"/>
      <c r="Q621" s="438"/>
    </row>
    <row r="622" spans="1:17" ht="14.25">
      <c r="A622" s="309"/>
      <c r="B622" s="310"/>
      <c r="C622" s="309"/>
      <c r="M622" s="438"/>
      <c r="N622" s="438"/>
      <c r="O622" s="438"/>
      <c r="P622" s="438"/>
      <c r="Q622" s="438"/>
    </row>
    <row r="623" spans="1:17" ht="14.25">
      <c r="A623" s="309"/>
      <c r="B623" s="310"/>
      <c r="C623" s="309"/>
      <c r="M623" s="438"/>
      <c r="N623" s="438"/>
      <c r="O623" s="438"/>
      <c r="P623" s="438"/>
      <c r="Q623" s="438"/>
    </row>
    <row r="624" spans="1:17" ht="14.25">
      <c r="A624" s="309"/>
      <c r="B624" s="310"/>
      <c r="C624" s="309"/>
      <c r="M624" s="438"/>
      <c r="N624" s="438"/>
      <c r="O624" s="438"/>
      <c r="P624" s="438"/>
      <c r="Q624" s="438"/>
    </row>
    <row r="625" spans="1:17" ht="14.25">
      <c r="A625" s="309"/>
      <c r="B625" s="310"/>
      <c r="C625" s="309"/>
      <c r="M625" s="438"/>
      <c r="N625" s="438"/>
      <c r="O625" s="438"/>
      <c r="P625" s="438"/>
      <c r="Q625" s="438"/>
    </row>
    <row r="626" spans="1:17" ht="14.25">
      <c r="A626" s="309"/>
      <c r="B626" s="310"/>
      <c r="C626" s="309"/>
      <c r="M626" s="438"/>
      <c r="N626" s="438"/>
      <c r="O626" s="438"/>
      <c r="P626" s="438"/>
      <c r="Q626" s="438"/>
    </row>
    <row r="627" spans="1:17" ht="14.25">
      <c r="A627" s="309"/>
      <c r="B627" s="310"/>
      <c r="C627" s="309"/>
      <c r="M627" s="438"/>
      <c r="N627" s="438"/>
      <c r="O627" s="438"/>
      <c r="P627" s="438"/>
      <c r="Q627" s="438"/>
    </row>
    <row r="628" spans="1:17" ht="14.25">
      <c r="A628" s="309"/>
      <c r="B628" s="310"/>
      <c r="C628" s="309"/>
      <c r="M628" s="438"/>
      <c r="N628" s="438"/>
      <c r="O628" s="438"/>
      <c r="P628" s="438"/>
      <c r="Q628" s="438"/>
    </row>
    <row r="629" spans="1:17" ht="14.25">
      <c r="A629" s="309"/>
      <c r="B629" s="310"/>
      <c r="C629" s="309"/>
      <c r="M629" s="438"/>
      <c r="N629" s="438"/>
      <c r="O629" s="438"/>
      <c r="P629" s="438"/>
      <c r="Q629" s="438"/>
    </row>
    <row r="630" spans="1:17" ht="14.25">
      <c r="A630" s="309"/>
      <c r="B630" s="310"/>
      <c r="C630" s="309"/>
      <c r="M630" s="438"/>
      <c r="N630" s="438"/>
      <c r="O630" s="438"/>
      <c r="P630" s="438"/>
      <c r="Q630" s="438"/>
    </row>
    <row r="631" spans="1:17" ht="14.25">
      <c r="A631" s="309"/>
      <c r="B631" s="310"/>
      <c r="C631" s="309"/>
      <c r="M631" s="438"/>
      <c r="N631" s="438"/>
      <c r="O631" s="438"/>
      <c r="P631" s="438"/>
      <c r="Q631" s="438"/>
    </row>
    <row r="632" spans="1:17" ht="14.25">
      <c r="A632" s="309"/>
      <c r="B632" s="310"/>
      <c r="C632" s="309"/>
      <c r="M632" s="438"/>
      <c r="N632" s="438"/>
      <c r="O632" s="438"/>
      <c r="P632" s="438"/>
      <c r="Q632" s="438"/>
    </row>
    <row r="633" spans="1:17" ht="14.25">
      <c r="A633" s="309"/>
      <c r="B633" s="310"/>
      <c r="C633" s="309"/>
      <c r="M633" s="438"/>
      <c r="N633" s="438"/>
      <c r="O633" s="438"/>
      <c r="P633" s="438"/>
      <c r="Q633" s="438"/>
    </row>
    <row r="634" spans="1:17" ht="14.25">
      <c r="A634" s="309"/>
      <c r="B634" s="310"/>
      <c r="C634" s="309"/>
      <c r="M634" s="438"/>
      <c r="N634" s="438"/>
      <c r="O634" s="438"/>
      <c r="P634" s="438"/>
      <c r="Q634" s="438"/>
    </row>
    <row r="635" spans="1:17" ht="14.25">
      <c r="A635" s="309"/>
      <c r="B635" s="310"/>
      <c r="C635" s="309"/>
      <c r="M635" s="438"/>
      <c r="N635" s="438"/>
      <c r="O635" s="438"/>
      <c r="P635" s="438"/>
      <c r="Q635" s="438"/>
    </row>
    <row r="636" spans="1:17" ht="14.25">
      <c r="A636" s="309"/>
      <c r="B636" s="310"/>
      <c r="C636" s="309"/>
      <c r="M636" s="438"/>
      <c r="N636" s="438"/>
      <c r="O636" s="438"/>
      <c r="P636" s="438"/>
      <c r="Q636" s="438"/>
    </row>
    <row r="637" spans="1:17" ht="14.25">
      <c r="A637" s="309"/>
      <c r="B637" s="310"/>
      <c r="C637" s="309"/>
      <c r="M637" s="438"/>
      <c r="N637" s="438"/>
      <c r="O637" s="438"/>
      <c r="P637" s="438"/>
      <c r="Q637" s="438"/>
    </row>
    <row r="638" spans="1:17" ht="14.25">
      <c r="A638" s="309"/>
      <c r="B638" s="310"/>
      <c r="C638" s="309"/>
      <c r="M638" s="438"/>
      <c r="N638" s="438"/>
      <c r="O638" s="438"/>
      <c r="P638" s="438"/>
      <c r="Q638" s="438"/>
    </row>
    <row r="639" spans="1:17" ht="14.25">
      <c r="A639" s="309"/>
      <c r="B639" s="310"/>
      <c r="C639" s="309"/>
      <c r="M639" s="438"/>
      <c r="N639" s="438"/>
      <c r="O639" s="438"/>
      <c r="P639" s="438"/>
      <c r="Q639" s="438"/>
    </row>
    <row r="640" spans="1:17" ht="14.25">
      <c r="A640" s="309"/>
      <c r="B640" s="310"/>
      <c r="C640" s="309"/>
      <c r="M640" s="438"/>
      <c r="N640" s="438"/>
      <c r="O640" s="438"/>
      <c r="P640" s="438"/>
      <c r="Q640" s="438"/>
    </row>
    <row r="641" spans="1:17" ht="14.25">
      <c r="A641" s="309"/>
      <c r="B641" s="310"/>
      <c r="C641" s="309"/>
      <c r="M641" s="438"/>
      <c r="N641" s="438"/>
      <c r="O641" s="438"/>
      <c r="P641" s="438"/>
      <c r="Q641" s="438"/>
    </row>
    <row r="642" spans="1:17" ht="14.25">
      <c r="A642" s="309"/>
      <c r="B642" s="310"/>
      <c r="C642" s="309"/>
      <c r="M642" s="438"/>
      <c r="N642" s="438"/>
      <c r="O642" s="438"/>
      <c r="P642" s="438"/>
      <c r="Q642" s="438"/>
    </row>
    <row r="643" spans="1:17" ht="14.25">
      <c r="A643" s="309"/>
      <c r="B643" s="310"/>
      <c r="C643" s="309"/>
      <c r="M643" s="438"/>
      <c r="N643" s="438"/>
      <c r="O643" s="438"/>
      <c r="P643" s="438"/>
      <c r="Q643" s="438"/>
    </row>
    <row r="644" spans="1:17" ht="14.25">
      <c r="A644" s="309"/>
      <c r="B644" s="310"/>
      <c r="C644" s="309"/>
      <c r="M644" s="438"/>
      <c r="N644" s="438"/>
      <c r="O644" s="438"/>
      <c r="P644" s="438"/>
      <c r="Q644" s="438"/>
    </row>
    <row r="645" spans="1:17" ht="14.25">
      <c r="A645" s="309"/>
      <c r="B645" s="310"/>
      <c r="C645" s="309"/>
      <c r="M645" s="438"/>
      <c r="N645" s="438"/>
      <c r="O645" s="438"/>
      <c r="P645" s="438"/>
      <c r="Q645" s="438"/>
    </row>
    <row r="646" spans="1:17" ht="14.25">
      <c r="A646" s="309"/>
      <c r="B646" s="310"/>
      <c r="C646" s="309"/>
      <c r="M646" s="438"/>
      <c r="N646" s="438"/>
      <c r="O646" s="438"/>
      <c r="P646" s="438"/>
      <c r="Q646" s="438"/>
    </row>
    <row r="647" spans="1:17" ht="14.25">
      <c r="A647" s="309"/>
      <c r="B647" s="310"/>
      <c r="C647" s="309"/>
      <c r="M647" s="438"/>
      <c r="N647" s="438"/>
      <c r="O647" s="438"/>
      <c r="P647" s="438"/>
      <c r="Q647" s="438"/>
    </row>
    <row r="648" spans="1:17" ht="14.25">
      <c r="A648" s="309"/>
      <c r="B648" s="310"/>
      <c r="C648" s="309"/>
      <c r="M648" s="438"/>
      <c r="N648" s="438"/>
      <c r="O648" s="438"/>
      <c r="P648" s="438"/>
      <c r="Q648" s="438"/>
    </row>
    <row r="649" spans="1:17" ht="14.25">
      <c r="A649" s="309"/>
      <c r="B649" s="310"/>
      <c r="C649" s="309"/>
      <c r="M649" s="438"/>
      <c r="N649" s="438"/>
      <c r="O649" s="438"/>
      <c r="P649" s="438"/>
      <c r="Q649" s="438"/>
    </row>
    <row r="650" spans="1:17" ht="14.25">
      <c r="A650" s="309"/>
      <c r="B650" s="310"/>
      <c r="C650" s="309"/>
      <c r="M650" s="438"/>
      <c r="N650" s="438"/>
      <c r="O650" s="438"/>
      <c r="P650" s="438"/>
      <c r="Q650" s="438"/>
    </row>
    <row r="651" spans="1:17" ht="14.25">
      <c r="A651" s="309"/>
      <c r="B651" s="310"/>
      <c r="C651" s="309"/>
      <c r="M651" s="438"/>
      <c r="N651" s="438"/>
      <c r="O651" s="438"/>
      <c r="P651" s="438"/>
      <c r="Q651" s="438"/>
    </row>
    <row r="652" spans="1:17" ht="14.25">
      <c r="A652" s="309"/>
      <c r="B652" s="310"/>
      <c r="C652" s="309"/>
      <c r="M652" s="438"/>
      <c r="N652" s="438"/>
      <c r="O652" s="438"/>
      <c r="P652" s="438"/>
      <c r="Q652" s="438"/>
    </row>
    <row r="653" spans="1:17" ht="14.25">
      <c r="A653" s="309"/>
      <c r="B653" s="310"/>
      <c r="C653" s="309"/>
      <c r="M653" s="438"/>
      <c r="N653" s="438"/>
      <c r="O653" s="438"/>
      <c r="P653" s="438"/>
      <c r="Q653" s="438"/>
    </row>
    <row r="654" spans="1:17" ht="14.25">
      <c r="A654" s="309"/>
      <c r="B654" s="310"/>
      <c r="C654" s="309"/>
      <c r="M654" s="438"/>
      <c r="N654" s="438"/>
      <c r="O654" s="438"/>
      <c r="P654" s="438"/>
      <c r="Q654" s="438"/>
    </row>
    <row r="655" spans="1:17" ht="14.25">
      <c r="A655" s="309"/>
      <c r="B655" s="310"/>
      <c r="C655" s="309"/>
      <c r="M655" s="438"/>
      <c r="N655" s="438"/>
      <c r="O655" s="438"/>
      <c r="P655" s="438"/>
      <c r="Q655" s="438"/>
    </row>
    <row r="656" spans="1:17" ht="14.25">
      <c r="A656" s="309"/>
      <c r="B656" s="310"/>
      <c r="C656" s="309"/>
      <c r="M656" s="438"/>
      <c r="N656" s="438"/>
      <c r="O656" s="438"/>
      <c r="P656" s="438"/>
      <c r="Q656" s="438"/>
    </row>
    <row r="657" spans="1:17" ht="14.25">
      <c r="A657" s="309"/>
      <c r="B657" s="310"/>
      <c r="C657" s="309"/>
      <c r="M657" s="438"/>
      <c r="N657" s="438"/>
      <c r="O657" s="438"/>
      <c r="P657" s="438"/>
      <c r="Q657" s="438"/>
    </row>
    <row r="658" spans="1:17" ht="14.25">
      <c r="A658" s="309"/>
      <c r="B658" s="310"/>
      <c r="C658" s="309"/>
      <c r="M658" s="438"/>
      <c r="N658" s="438"/>
      <c r="O658" s="438"/>
      <c r="P658" s="438"/>
      <c r="Q658" s="438"/>
    </row>
    <row r="659" spans="1:17" ht="14.25">
      <c r="A659" s="309"/>
      <c r="B659" s="310"/>
      <c r="C659" s="309"/>
      <c r="M659" s="438"/>
      <c r="N659" s="438"/>
      <c r="O659" s="438"/>
      <c r="P659" s="438"/>
      <c r="Q659" s="438"/>
    </row>
    <row r="660" spans="1:17" ht="14.25">
      <c r="A660" s="309"/>
      <c r="B660" s="310"/>
      <c r="C660" s="309"/>
      <c r="M660" s="438"/>
      <c r="N660" s="438"/>
      <c r="O660" s="438"/>
      <c r="P660" s="438"/>
      <c r="Q660" s="438"/>
    </row>
    <row r="661" spans="1:17" ht="14.25">
      <c r="A661" s="309"/>
      <c r="B661" s="310"/>
      <c r="C661" s="309"/>
      <c r="M661" s="438"/>
      <c r="N661" s="438"/>
      <c r="O661" s="438"/>
      <c r="P661" s="438"/>
      <c r="Q661" s="438"/>
    </row>
    <row r="662" spans="1:17" ht="14.25">
      <c r="A662" s="309"/>
      <c r="B662" s="310"/>
      <c r="C662" s="309"/>
      <c r="M662" s="438"/>
      <c r="N662" s="438"/>
      <c r="O662" s="438"/>
      <c r="P662" s="438"/>
      <c r="Q662" s="438"/>
    </row>
    <row r="663" spans="1:17" ht="14.25">
      <c r="A663" s="309"/>
      <c r="B663" s="310"/>
      <c r="C663" s="309"/>
      <c r="M663" s="438"/>
      <c r="N663" s="438"/>
      <c r="O663" s="438"/>
      <c r="P663" s="438"/>
      <c r="Q663" s="438"/>
    </row>
    <row r="664" spans="1:17" ht="14.25">
      <c r="A664" s="309"/>
      <c r="B664" s="310"/>
      <c r="C664" s="309"/>
      <c r="M664" s="438"/>
      <c r="N664" s="438"/>
      <c r="O664" s="438"/>
      <c r="P664" s="438"/>
      <c r="Q664" s="438"/>
    </row>
    <row r="665" spans="1:17" ht="14.25">
      <c r="A665" s="309"/>
      <c r="B665" s="310"/>
      <c r="C665" s="309"/>
      <c r="M665" s="438"/>
      <c r="N665" s="438"/>
      <c r="O665" s="438"/>
      <c r="P665" s="438"/>
      <c r="Q665" s="438"/>
    </row>
    <row r="666" spans="1:17" ht="14.25">
      <c r="A666" s="309"/>
      <c r="B666" s="310"/>
      <c r="C666" s="309"/>
      <c r="M666" s="438"/>
      <c r="N666" s="438"/>
      <c r="O666" s="438"/>
      <c r="P666" s="438"/>
      <c r="Q666" s="438"/>
    </row>
    <row r="667" spans="1:17" ht="14.25">
      <c r="A667" s="309"/>
      <c r="B667" s="310"/>
      <c r="C667" s="309"/>
      <c r="M667" s="438"/>
      <c r="N667" s="438"/>
      <c r="O667" s="438"/>
      <c r="P667" s="438"/>
      <c r="Q667" s="438"/>
    </row>
    <row r="668" spans="1:17" ht="14.25">
      <c r="A668" s="309"/>
      <c r="B668" s="310"/>
      <c r="C668" s="309"/>
      <c r="M668" s="438"/>
      <c r="N668" s="438"/>
      <c r="O668" s="438"/>
      <c r="P668" s="438"/>
      <c r="Q668" s="438"/>
    </row>
    <row r="669" spans="1:17" ht="14.25">
      <c r="A669" s="309"/>
      <c r="B669" s="310"/>
      <c r="C669" s="309"/>
      <c r="M669" s="438"/>
      <c r="N669" s="438"/>
      <c r="O669" s="438"/>
      <c r="P669" s="438"/>
      <c r="Q669" s="438"/>
    </row>
    <row r="670" spans="1:17" ht="14.25">
      <c r="A670" s="309"/>
      <c r="B670" s="310"/>
      <c r="C670" s="309"/>
      <c r="M670" s="438"/>
      <c r="N670" s="438"/>
      <c r="O670" s="438"/>
      <c r="P670" s="438"/>
      <c r="Q670" s="438"/>
    </row>
    <row r="671" spans="1:17" ht="14.25">
      <c r="A671" s="309"/>
      <c r="B671" s="310"/>
      <c r="C671" s="309"/>
      <c r="M671" s="438"/>
      <c r="N671" s="438"/>
      <c r="O671" s="438"/>
      <c r="P671" s="438"/>
      <c r="Q671" s="438"/>
    </row>
    <row r="672" spans="1:17" ht="14.25">
      <c r="A672" s="309"/>
      <c r="B672" s="310"/>
      <c r="C672" s="309"/>
      <c r="M672" s="438"/>
      <c r="N672" s="438"/>
      <c r="O672" s="438"/>
      <c r="P672" s="438"/>
      <c r="Q672" s="438"/>
    </row>
    <row r="673" spans="1:17" ht="14.25">
      <c r="A673" s="309"/>
      <c r="B673" s="310"/>
      <c r="C673" s="309"/>
      <c r="M673" s="438"/>
      <c r="N673" s="438"/>
      <c r="O673" s="438"/>
      <c r="P673" s="438"/>
      <c r="Q673" s="438"/>
    </row>
    <row r="674" spans="1:17" ht="14.25">
      <c r="A674" s="309"/>
      <c r="B674" s="310"/>
      <c r="C674" s="309"/>
      <c r="M674" s="438"/>
      <c r="N674" s="438"/>
      <c r="O674" s="438"/>
      <c r="P674" s="438"/>
      <c r="Q674" s="438"/>
    </row>
    <row r="675" spans="1:17" ht="14.25">
      <c r="A675" s="309"/>
      <c r="B675" s="310"/>
      <c r="C675" s="309"/>
      <c r="M675" s="438"/>
      <c r="N675" s="438"/>
      <c r="O675" s="438"/>
      <c r="P675" s="438"/>
      <c r="Q675" s="438"/>
    </row>
    <row r="676" spans="1:17" ht="14.25">
      <c r="A676" s="309"/>
      <c r="B676" s="310"/>
      <c r="C676" s="309"/>
      <c r="M676" s="438"/>
      <c r="N676" s="438"/>
      <c r="O676" s="438"/>
      <c r="P676" s="438"/>
      <c r="Q676" s="438"/>
    </row>
    <row r="677" spans="1:17" ht="14.25">
      <c r="A677" s="309"/>
      <c r="B677" s="310"/>
      <c r="C677" s="309"/>
      <c r="M677" s="438"/>
      <c r="N677" s="438"/>
      <c r="O677" s="438"/>
      <c r="P677" s="438"/>
      <c r="Q677" s="438"/>
    </row>
    <row r="678" spans="1:17" ht="14.25">
      <c r="A678" s="309"/>
      <c r="B678" s="310"/>
      <c r="C678" s="309"/>
      <c r="M678" s="438"/>
      <c r="N678" s="438"/>
      <c r="O678" s="438"/>
      <c r="P678" s="438"/>
      <c r="Q678" s="438"/>
    </row>
    <row r="679" spans="1:17" ht="14.25">
      <c r="A679" s="309"/>
      <c r="B679" s="310"/>
      <c r="C679" s="309"/>
      <c r="M679" s="438"/>
      <c r="N679" s="438"/>
      <c r="O679" s="438"/>
      <c r="P679" s="438"/>
      <c r="Q679" s="438"/>
    </row>
    <row r="680" spans="1:17" ht="14.25">
      <c r="A680" s="309"/>
      <c r="B680" s="310"/>
      <c r="C680" s="309"/>
      <c r="M680" s="438"/>
      <c r="N680" s="438"/>
      <c r="O680" s="438"/>
      <c r="P680" s="438"/>
      <c r="Q680" s="438"/>
    </row>
    <row r="681" spans="1:17" ht="14.25">
      <c r="A681" s="309"/>
      <c r="B681" s="310"/>
      <c r="C681" s="309"/>
      <c r="M681" s="438"/>
      <c r="N681" s="438"/>
      <c r="O681" s="438"/>
      <c r="P681" s="438"/>
      <c r="Q681" s="438"/>
    </row>
    <row r="682" spans="1:17" ht="14.25">
      <c r="A682" s="309"/>
      <c r="B682" s="310"/>
      <c r="C682" s="309"/>
      <c r="M682" s="438"/>
      <c r="N682" s="438"/>
      <c r="O682" s="438"/>
      <c r="P682" s="438"/>
      <c r="Q682" s="438"/>
    </row>
    <row r="683" spans="1:17" ht="14.25">
      <c r="A683" s="309"/>
      <c r="B683" s="310"/>
      <c r="C683" s="309"/>
      <c r="M683" s="438"/>
      <c r="N683" s="438"/>
      <c r="O683" s="438"/>
      <c r="P683" s="438"/>
      <c r="Q683" s="438"/>
    </row>
    <row r="684" spans="1:17" ht="14.25">
      <c r="A684" s="309"/>
      <c r="B684" s="310"/>
      <c r="C684" s="309"/>
      <c r="M684" s="438"/>
      <c r="N684" s="438"/>
      <c r="O684" s="438"/>
      <c r="P684" s="438"/>
      <c r="Q684" s="438"/>
    </row>
    <row r="685" spans="1:17" ht="14.25">
      <c r="A685" s="309"/>
      <c r="B685" s="310"/>
      <c r="C685" s="309"/>
      <c r="M685" s="438"/>
      <c r="N685" s="438"/>
      <c r="O685" s="438"/>
      <c r="P685" s="438"/>
      <c r="Q685" s="438"/>
    </row>
    <row r="686" spans="1:17" ht="14.25">
      <c r="A686" s="309"/>
      <c r="B686" s="310"/>
      <c r="C686" s="309"/>
      <c r="M686" s="438"/>
      <c r="N686" s="438"/>
      <c r="O686" s="438"/>
      <c r="P686" s="438"/>
      <c r="Q686" s="438"/>
    </row>
    <row r="687" spans="1:17" ht="14.25">
      <c r="A687" s="309"/>
      <c r="B687" s="310"/>
      <c r="C687" s="309"/>
      <c r="M687" s="438"/>
      <c r="N687" s="438"/>
      <c r="O687" s="438"/>
      <c r="P687" s="438"/>
      <c r="Q687" s="438"/>
    </row>
    <row r="688" spans="1:17" ht="14.25">
      <c r="A688" s="309"/>
      <c r="B688" s="310"/>
      <c r="C688" s="309"/>
      <c r="M688" s="438"/>
      <c r="N688" s="438"/>
      <c r="O688" s="438"/>
      <c r="P688" s="438"/>
      <c r="Q688" s="438"/>
    </row>
    <row r="689" spans="1:17" ht="14.25">
      <c r="A689" s="309"/>
      <c r="B689" s="310"/>
      <c r="C689" s="309"/>
      <c r="M689" s="438"/>
      <c r="N689" s="438"/>
      <c r="O689" s="438"/>
      <c r="P689" s="438"/>
      <c r="Q689" s="438"/>
    </row>
    <row r="690" spans="1:17" ht="14.25">
      <c r="A690" s="309"/>
      <c r="B690" s="310"/>
      <c r="C690" s="309"/>
      <c r="M690" s="438"/>
      <c r="N690" s="438"/>
      <c r="O690" s="438"/>
      <c r="P690" s="438"/>
      <c r="Q690" s="438"/>
    </row>
    <row r="691" spans="1:17" ht="14.25">
      <c r="A691" s="309"/>
      <c r="B691" s="310"/>
      <c r="C691" s="309"/>
      <c r="M691" s="438"/>
      <c r="N691" s="438"/>
      <c r="O691" s="438"/>
      <c r="P691" s="438"/>
      <c r="Q691" s="438"/>
    </row>
    <row r="692" spans="1:17" ht="14.25">
      <c r="A692" s="309"/>
      <c r="B692" s="310"/>
      <c r="C692" s="309"/>
      <c r="M692" s="438"/>
      <c r="N692" s="438"/>
      <c r="O692" s="438"/>
      <c r="P692" s="438"/>
      <c r="Q692" s="438"/>
    </row>
    <row r="693" spans="1:17" ht="14.25">
      <c r="A693" s="309"/>
      <c r="B693" s="310"/>
      <c r="C693" s="309"/>
      <c r="M693" s="438"/>
      <c r="N693" s="438"/>
      <c r="O693" s="438"/>
      <c r="P693" s="438"/>
      <c r="Q693" s="438"/>
    </row>
    <row r="694" spans="1:17" ht="14.25">
      <c r="A694" s="309"/>
      <c r="B694" s="310"/>
      <c r="C694" s="309"/>
      <c r="M694" s="438"/>
      <c r="N694" s="438"/>
      <c r="O694" s="438"/>
      <c r="P694" s="438"/>
      <c r="Q694" s="438"/>
    </row>
    <row r="695" spans="1:17" ht="14.25">
      <c r="A695" s="309"/>
      <c r="B695" s="310"/>
      <c r="C695" s="309"/>
      <c r="M695" s="438"/>
      <c r="N695" s="438"/>
      <c r="O695" s="438"/>
      <c r="P695" s="438"/>
      <c r="Q695" s="438"/>
    </row>
    <row r="696" spans="1:17" ht="14.25">
      <c r="A696" s="309"/>
      <c r="B696" s="310"/>
      <c r="C696" s="309"/>
      <c r="M696" s="438"/>
      <c r="N696" s="438"/>
      <c r="O696" s="438"/>
      <c r="P696" s="438"/>
      <c r="Q696" s="438"/>
    </row>
    <row r="697" spans="1:17" ht="14.25">
      <c r="A697" s="309"/>
      <c r="B697" s="310"/>
      <c r="C697" s="309"/>
      <c r="M697" s="438"/>
      <c r="N697" s="438"/>
      <c r="O697" s="438"/>
      <c r="P697" s="438"/>
      <c r="Q697" s="438"/>
    </row>
    <row r="698" spans="1:17" ht="14.25">
      <c r="A698" s="309"/>
      <c r="B698" s="310"/>
      <c r="C698" s="309"/>
      <c r="M698" s="438"/>
      <c r="N698" s="438"/>
      <c r="O698" s="438"/>
      <c r="P698" s="438"/>
      <c r="Q698" s="438"/>
    </row>
    <row r="699" spans="1:17" ht="14.25">
      <c r="A699" s="309"/>
      <c r="B699" s="310"/>
      <c r="C699" s="309"/>
      <c r="M699" s="438"/>
      <c r="N699" s="438"/>
      <c r="O699" s="438"/>
      <c r="P699" s="438"/>
      <c r="Q699" s="438"/>
    </row>
    <row r="700" spans="1:17" ht="14.25">
      <c r="A700" s="309"/>
      <c r="B700" s="310"/>
      <c r="C700" s="309"/>
      <c r="M700" s="438"/>
      <c r="N700" s="438"/>
      <c r="O700" s="438"/>
      <c r="P700" s="438"/>
      <c r="Q700" s="438"/>
    </row>
    <row r="701" spans="1:17" ht="14.25">
      <c r="A701" s="309"/>
      <c r="B701" s="310"/>
      <c r="C701" s="309"/>
      <c r="M701" s="438"/>
      <c r="N701" s="438"/>
      <c r="O701" s="438"/>
      <c r="P701" s="438"/>
      <c r="Q701" s="438"/>
    </row>
    <row r="702" spans="1:17" ht="14.25">
      <c r="A702" s="309"/>
      <c r="B702" s="310"/>
      <c r="C702" s="309"/>
      <c r="M702" s="438"/>
      <c r="N702" s="438"/>
      <c r="O702" s="438"/>
      <c r="P702" s="438"/>
      <c r="Q702" s="438"/>
    </row>
    <row r="703" spans="1:17" ht="14.25">
      <c r="A703" s="309"/>
      <c r="B703" s="310"/>
      <c r="C703" s="309"/>
      <c r="M703" s="438"/>
      <c r="N703" s="438"/>
      <c r="O703" s="438"/>
      <c r="P703" s="438"/>
      <c r="Q703" s="438"/>
    </row>
    <row r="704" spans="1:17" ht="14.25">
      <c r="A704" s="309"/>
      <c r="B704" s="310"/>
      <c r="C704" s="309"/>
      <c r="M704" s="438"/>
      <c r="N704" s="438"/>
      <c r="O704" s="438"/>
      <c r="P704" s="438"/>
      <c r="Q704" s="438"/>
    </row>
    <row r="705" spans="1:17" ht="14.25">
      <c r="A705" s="309"/>
      <c r="B705" s="310"/>
      <c r="C705" s="309"/>
      <c r="M705" s="438"/>
      <c r="N705" s="438"/>
      <c r="O705" s="438"/>
      <c r="P705" s="438"/>
      <c r="Q705" s="438"/>
    </row>
    <row r="706" spans="1:17" ht="14.25">
      <c r="A706" s="309"/>
      <c r="B706" s="310"/>
      <c r="C706" s="309"/>
      <c r="M706" s="438"/>
      <c r="N706" s="438"/>
      <c r="O706" s="438"/>
      <c r="P706" s="438"/>
      <c r="Q706" s="438"/>
    </row>
    <row r="707" spans="1:17" ht="14.25">
      <c r="A707" s="309"/>
      <c r="B707" s="310"/>
      <c r="C707" s="309"/>
      <c r="M707" s="438"/>
      <c r="N707" s="438"/>
      <c r="O707" s="438"/>
      <c r="P707" s="438"/>
      <c r="Q707" s="438"/>
    </row>
    <row r="708" spans="1:17" ht="14.25">
      <c r="A708" s="309"/>
      <c r="B708" s="310"/>
      <c r="C708" s="309"/>
      <c r="M708" s="438"/>
      <c r="N708" s="438"/>
      <c r="O708" s="438"/>
      <c r="P708" s="438"/>
      <c r="Q708" s="438"/>
    </row>
    <row r="709" spans="1:17" ht="14.25">
      <c r="A709" s="309"/>
      <c r="B709" s="310"/>
      <c r="C709" s="309"/>
      <c r="M709" s="438"/>
      <c r="N709" s="438"/>
      <c r="O709" s="438"/>
      <c r="P709" s="438"/>
      <c r="Q709" s="438"/>
    </row>
    <row r="710" spans="1:17" ht="14.25">
      <c r="A710" s="309"/>
      <c r="B710" s="310"/>
      <c r="C710" s="309"/>
      <c r="M710" s="438"/>
      <c r="N710" s="438"/>
      <c r="O710" s="438"/>
      <c r="P710" s="438"/>
      <c r="Q710" s="438"/>
    </row>
    <row r="711" spans="1:17" ht="14.25">
      <c r="A711" s="309"/>
      <c r="B711" s="310"/>
      <c r="C711" s="309"/>
      <c r="M711" s="438"/>
      <c r="N711" s="438"/>
      <c r="O711" s="438"/>
      <c r="P711" s="438"/>
      <c r="Q711" s="438"/>
    </row>
    <row r="712" spans="1:17" ht="14.25">
      <c r="A712" s="309"/>
      <c r="B712" s="310"/>
      <c r="C712" s="309"/>
      <c r="M712" s="438"/>
      <c r="N712" s="438"/>
      <c r="O712" s="438"/>
      <c r="P712" s="438"/>
      <c r="Q712" s="438"/>
    </row>
    <row r="713" spans="1:17" ht="14.25">
      <c r="A713" s="309"/>
      <c r="B713" s="310"/>
      <c r="C713" s="309"/>
      <c r="M713" s="438"/>
      <c r="N713" s="438"/>
      <c r="O713" s="438"/>
      <c r="P713" s="438"/>
      <c r="Q713" s="438"/>
    </row>
    <row r="714" spans="1:17" ht="14.25">
      <c r="A714" s="309"/>
      <c r="B714" s="310"/>
      <c r="C714" s="309"/>
      <c r="M714" s="438"/>
      <c r="N714" s="438"/>
      <c r="O714" s="438"/>
      <c r="P714" s="438"/>
      <c r="Q714" s="438"/>
    </row>
    <row r="715" spans="1:17" ht="14.25">
      <c r="A715" s="309"/>
      <c r="B715" s="310"/>
      <c r="C715" s="309"/>
      <c r="M715" s="438"/>
      <c r="N715" s="438"/>
      <c r="O715" s="438"/>
      <c r="P715" s="438"/>
      <c r="Q715" s="438"/>
    </row>
    <row r="716" spans="1:17" ht="14.25">
      <c r="A716" s="309"/>
      <c r="B716" s="310"/>
      <c r="C716" s="309"/>
      <c r="M716" s="438"/>
      <c r="N716" s="438"/>
      <c r="O716" s="438"/>
      <c r="P716" s="438"/>
      <c r="Q716" s="438"/>
    </row>
    <row r="717" spans="1:17" ht="14.25">
      <c r="A717" s="309"/>
      <c r="B717" s="310"/>
      <c r="C717" s="309"/>
      <c r="M717" s="438"/>
      <c r="N717" s="438"/>
      <c r="O717" s="438"/>
      <c r="P717" s="438"/>
      <c r="Q717" s="438"/>
    </row>
    <row r="718" spans="1:17" ht="14.25">
      <c r="A718" s="309"/>
      <c r="B718" s="310"/>
      <c r="C718" s="309"/>
      <c r="M718" s="438"/>
      <c r="N718" s="438"/>
      <c r="O718" s="438"/>
      <c r="P718" s="438"/>
      <c r="Q718" s="438"/>
    </row>
    <row r="719" spans="1:17" ht="14.25">
      <c r="A719" s="309"/>
      <c r="B719" s="310"/>
      <c r="C719" s="309"/>
      <c r="M719" s="438"/>
      <c r="N719" s="438"/>
      <c r="O719" s="438"/>
      <c r="P719" s="438"/>
      <c r="Q719" s="438"/>
    </row>
    <row r="720" spans="1:17" ht="14.25">
      <c r="A720" s="309"/>
      <c r="B720" s="310"/>
      <c r="C720" s="309"/>
      <c r="M720" s="438"/>
      <c r="N720" s="438"/>
      <c r="O720" s="438"/>
      <c r="P720" s="438"/>
      <c r="Q720" s="438"/>
    </row>
    <row r="721" spans="1:17" ht="14.25">
      <c r="A721" s="309"/>
      <c r="B721" s="310"/>
      <c r="C721" s="309"/>
      <c r="M721" s="438"/>
      <c r="N721" s="438"/>
      <c r="O721" s="438"/>
      <c r="P721" s="438"/>
      <c r="Q721" s="438"/>
    </row>
    <row r="722" spans="1:17" ht="14.25">
      <c r="A722" s="309"/>
      <c r="B722" s="310"/>
      <c r="C722" s="309"/>
      <c r="M722" s="438"/>
      <c r="N722" s="438"/>
      <c r="O722" s="438"/>
      <c r="P722" s="438"/>
      <c r="Q722" s="438"/>
    </row>
    <row r="723" spans="1:17" ht="14.25">
      <c r="A723" s="309"/>
      <c r="B723" s="310"/>
      <c r="C723" s="309"/>
      <c r="M723" s="438"/>
      <c r="N723" s="438"/>
      <c r="O723" s="438"/>
      <c r="P723" s="438"/>
      <c r="Q723" s="438"/>
    </row>
    <row r="724" spans="1:17" ht="14.25">
      <c r="A724" s="309"/>
      <c r="B724" s="310"/>
      <c r="C724" s="309"/>
      <c r="M724" s="438"/>
      <c r="N724" s="438"/>
      <c r="O724" s="438"/>
      <c r="P724" s="438"/>
      <c r="Q724" s="438"/>
    </row>
    <row r="725" spans="1:17" ht="14.25">
      <c r="A725" s="309"/>
      <c r="B725" s="310"/>
      <c r="C725" s="309"/>
      <c r="M725" s="438"/>
      <c r="N725" s="438"/>
      <c r="O725" s="438"/>
      <c r="P725" s="438"/>
      <c r="Q725" s="438"/>
    </row>
    <row r="726" spans="1:17" ht="14.25">
      <c r="A726" s="309"/>
      <c r="B726" s="310"/>
      <c r="C726" s="309"/>
      <c r="M726" s="438"/>
      <c r="N726" s="438"/>
      <c r="O726" s="438"/>
      <c r="P726" s="438"/>
      <c r="Q726" s="438"/>
    </row>
    <row r="727" spans="1:17" ht="14.25">
      <c r="A727" s="309"/>
      <c r="B727" s="310"/>
      <c r="C727" s="309"/>
      <c r="M727" s="438"/>
      <c r="N727" s="438"/>
      <c r="O727" s="438"/>
      <c r="P727" s="438"/>
      <c r="Q727" s="438"/>
    </row>
    <row r="728" spans="1:17" ht="14.25">
      <c r="A728" s="309"/>
      <c r="B728" s="310"/>
      <c r="C728" s="309"/>
      <c r="M728" s="438"/>
      <c r="N728" s="438"/>
      <c r="O728" s="438"/>
      <c r="P728" s="438"/>
      <c r="Q728" s="438"/>
    </row>
    <row r="729" spans="1:17" ht="14.25">
      <c r="A729" s="309"/>
      <c r="B729" s="310"/>
      <c r="C729" s="309"/>
      <c r="M729" s="438"/>
      <c r="N729" s="438"/>
      <c r="O729" s="438"/>
      <c r="P729" s="438"/>
      <c r="Q729" s="438"/>
    </row>
    <row r="730" spans="1:17" ht="14.25">
      <c r="A730" s="309"/>
      <c r="B730" s="310"/>
      <c r="C730" s="309"/>
      <c r="M730" s="438"/>
      <c r="N730" s="438"/>
      <c r="O730" s="438"/>
      <c r="P730" s="438"/>
      <c r="Q730" s="438"/>
    </row>
    <row r="731" spans="1:17" ht="14.25">
      <c r="A731" s="309"/>
      <c r="B731" s="310"/>
      <c r="C731" s="309"/>
      <c r="M731" s="438"/>
      <c r="N731" s="438"/>
      <c r="O731" s="438"/>
      <c r="P731" s="438"/>
      <c r="Q731" s="438"/>
    </row>
    <row r="732" spans="1:17" ht="14.25">
      <c r="A732" s="309"/>
      <c r="B732" s="310"/>
      <c r="C732" s="309"/>
      <c r="M732" s="438"/>
      <c r="N732" s="438"/>
      <c r="O732" s="438"/>
      <c r="P732" s="438"/>
      <c r="Q732" s="438"/>
    </row>
    <row r="733" spans="1:17" ht="14.25">
      <c r="A733" s="309"/>
      <c r="B733" s="310"/>
      <c r="C733" s="309"/>
      <c r="M733" s="438"/>
      <c r="N733" s="438"/>
      <c r="O733" s="438"/>
      <c r="P733" s="438"/>
      <c r="Q733" s="438"/>
    </row>
    <row r="734" spans="1:17" ht="14.25">
      <c r="A734" s="309"/>
      <c r="B734" s="310"/>
      <c r="C734" s="309"/>
      <c r="M734" s="438"/>
      <c r="N734" s="438"/>
      <c r="O734" s="438"/>
      <c r="P734" s="438"/>
      <c r="Q734" s="438"/>
    </row>
    <row r="735" spans="1:17" ht="14.25">
      <c r="A735" s="309"/>
      <c r="B735" s="310"/>
      <c r="C735" s="309"/>
      <c r="M735" s="438"/>
      <c r="N735" s="438"/>
      <c r="O735" s="438"/>
      <c r="P735" s="438"/>
      <c r="Q735" s="438"/>
    </row>
    <row r="736" spans="1:17" ht="14.25">
      <c r="A736" s="309"/>
      <c r="B736" s="310"/>
      <c r="C736" s="309"/>
      <c r="M736" s="438"/>
      <c r="N736" s="438"/>
      <c r="O736" s="438"/>
      <c r="P736" s="438"/>
      <c r="Q736" s="438"/>
    </row>
    <row r="737" spans="1:17" ht="14.25">
      <c r="A737" s="309"/>
      <c r="B737" s="310"/>
      <c r="C737" s="309"/>
      <c r="M737" s="438"/>
      <c r="N737" s="438"/>
      <c r="O737" s="438"/>
      <c r="P737" s="438"/>
      <c r="Q737" s="438"/>
    </row>
    <row r="738" spans="1:17" ht="14.25">
      <c r="A738" s="309"/>
      <c r="B738" s="310"/>
      <c r="C738" s="309"/>
      <c r="M738" s="438"/>
      <c r="N738" s="438"/>
      <c r="O738" s="438"/>
      <c r="P738" s="438"/>
      <c r="Q738" s="438"/>
    </row>
    <row r="739" spans="1:17" ht="14.25">
      <c r="A739" s="309"/>
      <c r="B739" s="310"/>
      <c r="C739" s="309"/>
      <c r="M739" s="438"/>
      <c r="N739" s="438"/>
      <c r="O739" s="438"/>
      <c r="P739" s="438"/>
      <c r="Q739" s="438"/>
    </row>
    <row r="740" spans="1:17" ht="14.25">
      <c r="A740" s="309"/>
      <c r="B740" s="310"/>
      <c r="C740" s="309"/>
      <c r="M740" s="438"/>
      <c r="N740" s="438"/>
      <c r="O740" s="438"/>
      <c r="P740" s="438"/>
      <c r="Q740" s="438"/>
    </row>
    <row r="741" spans="1:17" ht="14.25">
      <c r="A741" s="309"/>
      <c r="B741" s="310"/>
      <c r="C741" s="309"/>
      <c r="M741" s="438"/>
      <c r="N741" s="438"/>
      <c r="O741" s="438"/>
      <c r="P741" s="438"/>
      <c r="Q741" s="438"/>
    </row>
    <row r="742" spans="1:17" ht="14.25">
      <c r="A742" s="309"/>
      <c r="B742" s="310"/>
      <c r="C742" s="309"/>
      <c r="M742" s="438"/>
      <c r="N742" s="438"/>
      <c r="O742" s="438"/>
      <c r="P742" s="438"/>
      <c r="Q742" s="438"/>
    </row>
    <row r="743" spans="1:17" ht="14.25">
      <c r="A743" s="309"/>
      <c r="B743" s="310"/>
      <c r="C743" s="309"/>
      <c r="M743" s="438"/>
      <c r="N743" s="438"/>
      <c r="O743" s="438"/>
      <c r="P743" s="438"/>
      <c r="Q743" s="438"/>
    </row>
    <row r="744" spans="1:17" ht="14.25">
      <c r="A744" s="309"/>
      <c r="B744" s="310"/>
      <c r="C744" s="309"/>
      <c r="M744" s="438"/>
      <c r="N744" s="438"/>
      <c r="O744" s="438"/>
      <c r="P744" s="438"/>
      <c r="Q744" s="438"/>
    </row>
    <row r="745" spans="1:17" ht="14.25">
      <c r="A745" s="309"/>
      <c r="B745" s="310"/>
      <c r="C745" s="309"/>
      <c r="M745" s="438"/>
      <c r="N745" s="438"/>
      <c r="O745" s="438"/>
      <c r="P745" s="438"/>
      <c r="Q745" s="438"/>
    </row>
    <row r="746" spans="1:17" ht="14.25">
      <c r="A746" s="309"/>
      <c r="B746" s="310"/>
      <c r="C746" s="309"/>
      <c r="M746" s="438"/>
      <c r="N746" s="438"/>
      <c r="O746" s="438"/>
      <c r="P746" s="438"/>
      <c r="Q746" s="438"/>
    </row>
    <row r="747" spans="1:17" ht="14.25">
      <c r="A747" s="309"/>
      <c r="B747" s="310"/>
      <c r="C747" s="309"/>
      <c r="M747" s="438"/>
      <c r="N747" s="438"/>
      <c r="O747" s="438"/>
      <c r="P747" s="438"/>
      <c r="Q747" s="438"/>
    </row>
    <row r="748" spans="1:17" ht="14.25">
      <c r="A748" s="309"/>
      <c r="B748" s="310"/>
      <c r="C748" s="309"/>
      <c r="M748" s="438"/>
      <c r="N748" s="438"/>
      <c r="O748" s="438"/>
      <c r="P748" s="438"/>
      <c r="Q748" s="438"/>
    </row>
    <row r="749" spans="1:17" ht="14.25">
      <c r="A749" s="309"/>
      <c r="B749" s="310"/>
      <c r="C749" s="309"/>
      <c r="M749" s="438"/>
      <c r="N749" s="438"/>
      <c r="O749" s="438"/>
      <c r="P749" s="438"/>
      <c r="Q749" s="438"/>
    </row>
    <row r="750" spans="1:17" ht="14.25">
      <c r="A750" s="309"/>
      <c r="B750" s="310"/>
      <c r="C750" s="309"/>
      <c r="M750" s="438"/>
      <c r="N750" s="438"/>
      <c r="O750" s="438"/>
      <c r="P750" s="438"/>
      <c r="Q750" s="438"/>
    </row>
    <row r="751" spans="1:17" ht="14.25">
      <c r="A751" s="309"/>
      <c r="B751" s="310"/>
      <c r="C751" s="309"/>
      <c r="M751" s="438"/>
      <c r="N751" s="438"/>
      <c r="O751" s="438"/>
      <c r="P751" s="438"/>
      <c r="Q751" s="438"/>
    </row>
    <row r="752" spans="1:17" ht="14.25">
      <c r="A752" s="309"/>
      <c r="B752" s="310"/>
      <c r="C752" s="309"/>
      <c r="M752" s="438"/>
      <c r="N752" s="438"/>
      <c r="O752" s="438"/>
      <c r="P752" s="438"/>
      <c r="Q752" s="438"/>
    </row>
    <row r="753" spans="1:17" ht="14.25">
      <c r="A753" s="309"/>
      <c r="B753" s="310"/>
      <c r="C753" s="309"/>
      <c r="M753" s="438"/>
      <c r="N753" s="438"/>
      <c r="O753" s="438"/>
      <c r="P753" s="438"/>
      <c r="Q753" s="438"/>
    </row>
    <row r="754" spans="1:17" ht="14.25">
      <c r="A754" s="309"/>
      <c r="B754" s="310"/>
      <c r="C754" s="309"/>
      <c r="M754" s="438"/>
      <c r="N754" s="438"/>
      <c r="O754" s="438"/>
      <c r="P754" s="438"/>
      <c r="Q754" s="438"/>
    </row>
    <row r="755" spans="1:17" ht="14.25">
      <c r="A755" s="309"/>
      <c r="B755" s="310"/>
      <c r="C755" s="309"/>
      <c r="M755" s="438"/>
      <c r="N755" s="438"/>
      <c r="O755" s="438"/>
      <c r="P755" s="438"/>
      <c r="Q755" s="438"/>
    </row>
    <row r="756" spans="1:17" ht="14.25">
      <c r="A756" s="309"/>
      <c r="B756" s="310"/>
      <c r="C756" s="309"/>
      <c r="M756" s="438"/>
      <c r="N756" s="438"/>
      <c r="O756" s="438"/>
      <c r="P756" s="438"/>
      <c r="Q756" s="438"/>
    </row>
    <row r="757" spans="1:17" ht="14.25">
      <c r="A757" s="309"/>
      <c r="B757" s="310"/>
      <c r="C757" s="309"/>
      <c r="M757" s="438"/>
      <c r="N757" s="438"/>
      <c r="O757" s="438"/>
      <c r="P757" s="438"/>
      <c r="Q757" s="438"/>
    </row>
    <row r="758" spans="1:17" ht="14.25">
      <c r="A758" s="309"/>
      <c r="B758" s="310"/>
      <c r="C758" s="309"/>
      <c r="M758" s="438"/>
      <c r="N758" s="438"/>
      <c r="O758" s="438"/>
      <c r="P758" s="438"/>
      <c r="Q758" s="438"/>
    </row>
    <row r="759" spans="1:17" ht="14.25">
      <c r="A759" s="309"/>
      <c r="B759" s="310"/>
      <c r="C759" s="309"/>
      <c r="M759" s="438"/>
      <c r="N759" s="438"/>
      <c r="O759" s="438"/>
      <c r="P759" s="438"/>
      <c r="Q759" s="438"/>
    </row>
    <row r="760" spans="1:17" ht="14.25">
      <c r="A760" s="309"/>
      <c r="B760" s="310"/>
      <c r="C760" s="309"/>
      <c r="M760" s="438"/>
      <c r="N760" s="438"/>
      <c r="O760" s="438"/>
      <c r="P760" s="438"/>
      <c r="Q760" s="438"/>
    </row>
    <row r="761" spans="1:17" ht="14.25">
      <c r="A761" s="309"/>
      <c r="B761" s="310"/>
      <c r="C761" s="309"/>
      <c r="M761" s="438"/>
      <c r="N761" s="438"/>
      <c r="O761" s="438"/>
      <c r="P761" s="438"/>
      <c r="Q761" s="438"/>
    </row>
    <row r="762" spans="1:17" ht="14.25">
      <c r="A762" s="309"/>
      <c r="B762" s="310"/>
      <c r="C762" s="309"/>
      <c r="M762" s="438"/>
      <c r="N762" s="438"/>
      <c r="O762" s="438"/>
      <c r="P762" s="438"/>
      <c r="Q762" s="438"/>
    </row>
    <row r="763" spans="1:17" ht="14.25">
      <c r="A763" s="309"/>
      <c r="B763" s="310"/>
      <c r="C763" s="309"/>
      <c r="M763" s="438"/>
      <c r="N763" s="438"/>
      <c r="O763" s="438"/>
      <c r="P763" s="438"/>
      <c r="Q763" s="438"/>
    </row>
    <row r="764" spans="1:17" ht="14.25">
      <c r="A764" s="309"/>
      <c r="B764" s="310"/>
      <c r="C764" s="309"/>
      <c r="M764" s="438"/>
      <c r="N764" s="438"/>
      <c r="O764" s="438"/>
      <c r="P764" s="438"/>
      <c r="Q764" s="438"/>
    </row>
    <row r="765" spans="1:17" ht="14.25">
      <c r="A765" s="309"/>
      <c r="B765" s="310"/>
      <c r="C765" s="309"/>
      <c r="M765" s="438"/>
      <c r="N765" s="438"/>
      <c r="O765" s="438"/>
      <c r="P765" s="438"/>
      <c r="Q765" s="438"/>
    </row>
    <row r="766" spans="1:17" ht="14.25">
      <c r="A766" s="309"/>
      <c r="B766" s="310"/>
      <c r="C766" s="309"/>
      <c r="M766" s="438"/>
      <c r="N766" s="438"/>
      <c r="O766" s="438"/>
      <c r="P766" s="438"/>
      <c r="Q766" s="438"/>
    </row>
    <row r="767" spans="1:17" ht="14.25">
      <c r="A767" s="309"/>
      <c r="B767" s="310"/>
      <c r="C767" s="309"/>
      <c r="M767" s="438"/>
      <c r="N767" s="438"/>
      <c r="O767" s="438"/>
      <c r="P767" s="438"/>
      <c r="Q767" s="438"/>
    </row>
    <row r="768" spans="1:17" ht="14.25">
      <c r="A768" s="309"/>
      <c r="B768" s="310"/>
      <c r="C768" s="309"/>
      <c r="M768" s="438"/>
      <c r="N768" s="438"/>
      <c r="O768" s="438"/>
      <c r="P768" s="438"/>
      <c r="Q768" s="438"/>
    </row>
    <row r="769" spans="1:17" ht="14.25">
      <c r="A769" s="309"/>
      <c r="B769" s="310"/>
      <c r="C769" s="309"/>
      <c r="M769" s="438"/>
      <c r="N769" s="438"/>
      <c r="O769" s="438"/>
      <c r="P769" s="438"/>
      <c r="Q769" s="438"/>
    </row>
    <row r="770" spans="1:17" ht="14.25">
      <c r="A770" s="309"/>
      <c r="B770" s="310"/>
      <c r="C770" s="309"/>
      <c r="M770" s="438"/>
      <c r="N770" s="438"/>
      <c r="O770" s="438"/>
      <c r="P770" s="438"/>
      <c r="Q770" s="438"/>
    </row>
    <row r="771" spans="1:17" ht="14.25">
      <c r="A771" s="309"/>
      <c r="B771" s="310"/>
      <c r="C771" s="309"/>
      <c r="M771" s="438"/>
      <c r="N771" s="438"/>
      <c r="O771" s="438"/>
      <c r="P771" s="438"/>
      <c r="Q771" s="438"/>
    </row>
    <row r="772" spans="1:17" ht="14.25">
      <c r="A772" s="309"/>
      <c r="B772" s="310"/>
      <c r="C772" s="309"/>
      <c r="M772" s="438"/>
      <c r="N772" s="438"/>
      <c r="O772" s="438"/>
      <c r="P772" s="438"/>
      <c r="Q772" s="438"/>
    </row>
    <row r="773" spans="1:17" ht="14.25">
      <c r="A773" s="309"/>
      <c r="B773" s="310"/>
      <c r="C773" s="309"/>
      <c r="M773" s="438"/>
      <c r="N773" s="438"/>
      <c r="O773" s="438"/>
      <c r="P773" s="438"/>
      <c r="Q773" s="438"/>
    </row>
    <row r="774" spans="1:17" ht="14.25">
      <c r="A774" s="309"/>
      <c r="B774" s="310"/>
      <c r="C774" s="309"/>
      <c r="M774" s="438"/>
      <c r="N774" s="438"/>
      <c r="O774" s="438"/>
      <c r="P774" s="438"/>
      <c r="Q774" s="438"/>
    </row>
    <row r="775" spans="1:17" ht="14.25">
      <c r="A775" s="309"/>
      <c r="B775" s="310"/>
      <c r="C775" s="309"/>
      <c r="M775" s="438"/>
      <c r="N775" s="438"/>
      <c r="O775" s="438"/>
      <c r="P775" s="438"/>
      <c r="Q775" s="438"/>
    </row>
    <row r="776" spans="1:17" ht="14.25">
      <c r="A776" s="309"/>
      <c r="B776" s="310"/>
      <c r="C776" s="309"/>
      <c r="M776" s="438"/>
      <c r="N776" s="438"/>
      <c r="O776" s="438"/>
      <c r="P776" s="438"/>
      <c r="Q776" s="438"/>
    </row>
    <row r="777" spans="1:17" ht="14.25">
      <c r="A777" s="309"/>
      <c r="B777" s="310"/>
      <c r="C777" s="309"/>
      <c r="M777" s="438"/>
      <c r="N777" s="438"/>
      <c r="O777" s="438"/>
      <c r="P777" s="438"/>
      <c r="Q777" s="438"/>
    </row>
    <row r="778" spans="1:17" ht="14.25">
      <c r="A778" s="309"/>
      <c r="B778" s="310"/>
      <c r="C778" s="309"/>
      <c r="M778" s="438"/>
      <c r="N778" s="438"/>
      <c r="O778" s="438"/>
      <c r="P778" s="438"/>
      <c r="Q778" s="438"/>
    </row>
    <row r="779" spans="1:17" ht="14.25">
      <c r="A779" s="309"/>
      <c r="B779" s="310"/>
      <c r="C779" s="309"/>
      <c r="M779" s="438"/>
      <c r="N779" s="438"/>
      <c r="O779" s="438"/>
      <c r="P779" s="438"/>
      <c r="Q779" s="438"/>
    </row>
    <row r="780" spans="1:17" ht="14.25">
      <c r="A780" s="309"/>
      <c r="B780" s="310"/>
      <c r="C780" s="309"/>
      <c r="M780" s="438"/>
      <c r="N780" s="438"/>
      <c r="O780" s="438"/>
      <c r="P780" s="438"/>
      <c r="Q780" s="438"/>
    </row>
    <row r="781" spans="1:17" ht="14.25">
      <c r="A781" s="309"/>
      <c r="B781" s="310"/>
      <c r="C781" s="309"/>
      <c r="M781" s="438"/>
      <c r="N781" s="438"/>
      <c r="O781" s="438"/>
      <c r="P781" s="438"/>
      <c r="Q781" s="438"/>
    </row>
    <row r="782" spans="1:17" ht="14.25">
      <c r="A782" s="309"/>
      <c r="B782" s="310"/>
      <c r="C782" s="309"/>
      <c r="M782" s="438"/>
      <c r="N782" s="438"/>
      <c r="O782" s="438"/>
      <c r="P782" s="438"/>
      <c r="Q782" s="438"/>
    </row>
    <row r="783" spans="1:17" ht="14.25">
      <c r="A783" s="309"/>
      <c r="B783" s="310"/>
      <c r="C783" s="309"/>
      <c r="M783" s="438"/>
      <c r="N783" s="438"/>
      <c r="O783" s="438"/>
      <c r="P783" s="438"/>
      <c r="Q783" s="438"/>
    </row>
    <row r="784" spans="1:17" ht="14.25">
      <c r="A784" s="309"/>
      <c r="B784" s="310"/>
      <c r="C784" s="309"/>
      <c r="M784" s="438"/>
      <c r="N784" s="438"/>
      <c r="O784" s="438"/>
      <c r="P784" s="438"/>
      <c r="Q784" s="438"/>
    </row>
    <row r="785" spans="1:17" ht="14.25">
      <c r="A785" s="309"/>
      <c r="B785" s="310"/>
      <c r="C785" s="309"/>
      <c r="M785" s="438"/>
      <c r="N785" s="438"/>
      <c r="O785" s="438"/>
      <c r="P785" s="438"/>
      <c r="Q785" s="438"/>
    </row>
    <row r="786" spans="1:17" ht="14.25">
      <c r="A786" s="309"/>
      <c r="B786" s="310"/>
      <c r="C786" s="309"/>
      <c r="M786" s="438"/>
      <c r="N786" s="438"/>
      <c r="O786" s="438"/>
      <c r="P786" s="438"/>
      <c r="Q786" s="438"/>
    </row>
    <row r="787" spans="1:17" ht="14.25">
      <c r="A787" s="309"/>
      <c r="B787" s="310"/>
      <c r="C787" s="309"/>
      <c r="M787" s="438"/>
      <c r="N787" s="438"/>
      <c r="O787" s="438"/>
      <c r="P787" s="438"/>
      <c r="Q787" s="438"/>
    </row>
    <row r="788" spans="1:17" ht="14.25">
      <c r="A788" s="309"/>
      <c r="B788" s="310"/>
      <c r="C788" s="309"/>
      <c r="M788" s="438"/>
      <c r="N788" s="438"/>
      <c r="O788" s="438"/>
      <c r="P788" s="438"/>
      <c r="Q788" s="438"/>
    </row>
    <row r="789" spans="1:17" ht="14.25">
      <c r="A789" s="309"/>
      <c r="B789" s="310"/>
      <c r="C789" s="309"/>
      <c r="M789" s="438"/>
      <c r="N789" s="438"/>
      <c r="O789" s="438"/>
      <c r="P789" s="438"/>
      <c r="Q789" s="438"/>
    </row>
    <row r="790" spans="1:17" ht="14.25">
      <c r="A790" s="309"/>
      <c r="B790" s="310"/>
      <c r="C790" s="309"/>
      <c r="M790" s="438"/>
      <c r="N790" s="438"/>
      <c r="O790" s="438"/>
      <c r="P790" s="438"/>
      <c r="Q790" s="438"/>
    </row>
    <row r="791" spans="1:17" ht="14.25">
      <c r="A791" s="309"/>
      <c r="B791" s="310"/>
      <c r="C791" s="309"/>
      <c r="M791" s="438"/>
      <c r="N791" s="438"/>
      <c r="O791" s="438"/>
      <c r="P791" s="438"/>
      <c r="Q791" s="438"/>
    </row>
    <row r="792" spans="1:17" ht="14.25">
      <c r="A792" s="309"/>
      <c r="B792" s="310"/>
      <c r="C792" s="309"/>
      <c r="M792" s="438"/>
      <c r="N792" s="438"/>
      <c r="O792" s="438"/>
      <c r="P792" s="438"/>
      <c r="Q792" s="438"/>
    </row>
    <row r="793" spans="1:17" ht="14.25">
      <c r="A793" s="309"/>
      <c r="B793" s="310"/>
      <c r="C793" s="309"/>
      <c r="M793" s="438"/>
      <c r="N793" s="438"/>
      <c r="O793" s="438"/>
      <c r="P793" s="438"/>
      <c r="Q793" s="438"/>
    </row>
    <row r="794" spans="1:17" ht="14.25">
      <c r="A794" s="309"/>
      <c r="B794" s="310"/>
      <c r="C794" s="309"/>
      <c r="M794" s="438"/>
      <c r="N794" s="438"/>
      <c r="O794" s="438"/>
      <c r="P794" s="438"/>
      <c r="Q794" s="438"/>
    </row>
    <row r="795" spans="1:17" ht="14.25">
      <c r="A795" s="309"/>
      <c r="B795" s="310"/>
      <c r="C795" s="309"/>
      <c r="M795" s="438"/>
      <c r="N795" s="438"/>
      <c r="O795" s="438"/>
      <c r="P795" s="438"/>
      <c r="Q795" s="438"/>
    </row>
    <row r="796" spans="1:17" ht="14.25">
      <c r="A796" s="309"/>
      <c r="B796" s="310"/>
      <c r="C796" s="309"/>
      <c r="M796" s="438"/>
      <c r="N796" s="438"/>
      <c r="O796" s="438"/>
      <c r="P796" s="438"/>
      <c r="Q796" s="438"/>
    </row>
    <row r="797" spans="1:17" ht="14.25">
      <c r="A797" s="309"/>
      <c r="B797" s="310"/>
      <c r="C797" s="309"/>
      <c r="M797" s="438"/>
      <c r="N797" s="438"/>
      <c r="O797" s="438"/>
      <c r="P797" s="438"/>
      <c r="Q797" s="438"/>
    </row>
    <row r="798" spans="1:17" ht="14.25">
      <c r="A798" s="309"/>
      <c r="B798" s="310"/>
      <c r="C798" s="309"/>
      <c r="M798" s="438"/>
      <c r="N798" s="438"/>
      <c r="O798" s="438"/>
      <c r="P798" s="438"/>
      <c r="Q798" s="438"/>
    </row>
    <row r="799" spans="1:17" ht="14.25">
      <c r="A799" s="309"/>
      <c r="B799" s="310"/>
      <c r="C799" s="309"/>
      <c r="M799" s="438"/>
      <c r="N799" s="438"/>
      <c r="O799" s="438"/>
      <c r="P799" s="438"/>
      <c r="Q799" s="438"/>
    </row>
    <row r="800" spans="1:17" ht="14.25">
      <c r="A800" s="309"/>
      <c r="B800" s="310"/>
      <c r="C800" s="309"/>
      <c r="M800" s="438"/>
      <c r="N800" s="438"/>
      <c r="O800" s="438"/>
      <c r="P800" s="438"/>
      <c r="Q800" s="438"/>
    </row>
    <row r="801" spans="1:17" ht="14.25">
      <c r="A801" s="309"/>
      <c r="B801" s="310"/>
      <c r="C801" s="309"/>
      <c r="M801" s="438"/>
      <c r="N801" s="438"/>
      <c r="O801" s="438"/>
      <c r="P801" s="438"/>
      <c r="Q801" s="438"/>
    </row>
    <row r="802" spans="1:17" ht="14.25">
      <c r="A802" s="309"/>
      <c r="B802" s="310"/>
      <c r="C802" s="309"/>
      <c r="M802" s="438"/>
      <c r="N802" s="438"/>
      <c r="O802" s="438"/>
      <c r="P802" s="438"/>
      <c r="Q802" s="438"/>
    </row>
    <row r="803" spans="1:17" ht="14.25">
      <c r="A803" s="309"/>
      <c r="B803" s="310"/>
      <c r="C803" s="309"/>
      <c r="M803" s="438"/>
      <c r="N803" s="438"/>
      <c r="O803" s="438"/>
      <c r="P803" s="438"/>
      <c r="Q803" s="438"/>
    </row>
    <row r="804" spans="1:17" ht="14.25">
      <c r="A804" s="309"/>
      <c r="B804" s="310"/>
      <c r="C804" s="309"/>
      <c r="M804" s="438"/>
      <c r="N804" s="438"/>
      <c r="O804" s="438"/>
      <c r="P804" s="438"/>
      <c r="Q804" s="438"/>
    </row>
    <row r="805" spans="1:17" ht="14.25">
      <c r="A805" s="309"/>
      <c r="B805" s="310"/>
      <c r="C805" s="309"/>
      <c r="M805" s="438"/>
      <c r="N805" s="438"/>
      <c r="O805" s="438"/>
      <c r="P805" s="438"/>
      <c r="Q805" s="438"/>
    </row>
    <row r="806" spans="1:17" ht="14.25">
      <c r="A806" s="309"/>
      <c r="B806" s="310"/>
      <c r="C806" s="309"/>
      <c r="M806" s="438"/>
      <c r="N806" s="438"/>
      <c r="O806" s="438"/>
      <c r="P806" s="438"/>
      <c r="Q806" s="438"/>
    </row>
    <row r="807" spans="1:17" ht="14.25">
      <c r="A807" s="309"/>
      <c r="B807" s="310"/>
      <c r="C807" s="309"/>
      <c r="M807" s="438"/>
      <c r="N807" s="438"/>
      <c r="O807" s="438"/>
      <c r="P807" s="438"/>
      <c r="Q807" s="438"/>
    </row>
    <row r="808" spans="1:17" ht="14.25">
      <c r="A808" s="309"/>
      <c r="B808" s="310"/>
      <c r="C808" s="309"/>
      <c r="M808" s="438"/>
      <c r="N808" s="438"/>
      <c r="O808" s="438"/>
      <c r="P808" s="438"/>
      <c r="Q808" s="438"/>
    </row>
    <row r="809" spans="1:17" ht="14.25">
      <c r="A809" s="309"/>
      <c r="B809" s="310"/>
      <c r="C809" s="309"/>
      <c r="M809" s="438"/>
      <c r="N809" s="438"/>
      <c r="O809" s="438"/>
      <c r="P809" s="438"/>
      <c r="Q809" s="438"/>
    </row>
    <row r="810" spans="1:17" ht="14.25">
      <c r="A810" s="309"/>
      <c r="B810" s="310"/>
      <c r="C810" s="309"/>
      <c r="M810" s="438"/>
      <c r="N810" s="438"/>
      <c r="O810" s="438"/>
      <c r="P810" s="438"/>
      <c r="Q810" s="438"/>
    </row>
    <row r="811" spans="1:17" ht="14.25">
      <c r="A811" s="309"/>
      <c r="B811" s="310"/>
      <c r="C811" s="309"/>
      <c r="M811" s="438"/>
      <c r="N811" s="438"/>
      <c r="O811" s="438"/>
      <c r="P811" s="438"/>
      <c r="Q811" s="438"/>
    </row>
    <row r="812" spans="1:17" ht="14.25">
      <c r="A812" s="309"/>
      <c r="B812" s="310"/>
      <c r="C812" s="309"/>
      <c r="M812" s="438"/>
      <c r="N812" s="438"/>
      <c r="O812" s="438"/>
      <c r="P812" s="438"/>
      <c r="Q812" s="438"/>
    </row>
    <row r="813" spans="1:17" ht="14.25">
      <c r="A813" s="309"/>
      <c r="B813" s="310"/>
      <c r="C813" s="309"/>
      <c r="M813" s="438"/>
      <c r="N813" s="438"/>
      <c r="O813" s="438"/>
      <c r="P813" s="438"/>
      <c r="Q813" s="438"/>
    </row>
    <row r="814" spans="1:17" ht="14.25">
      <c r="A814" s="309"/>
      <c r="B814" s="310"/>
      <c r="C814" s="309"/>
      <c r="M814" s="438"/>
      <c r="N814" s="438"/>
      <c r="O814" s="438"/>
      <c r="P814" s="438"/>
      <c r="Q814" s="438"/>
    </row>
    <row r="815" spans="1:17" ht="14.25">
      <c r="A815" s="309"/>
      <c r="B815" s="310"/>
      <c r="C815" s="309"/>
      <c r="M815" s="438"/>
      <c r="N815" s="438"/>
      <c r="O815" s="438"/>
      <c r="P815" s="438"/>
      <c r="Q815" s="438"/>
    </row>
    <row r="816" spans="1:17" ht="14.25">
      <c r="A816" s="309"/>
      <c r="B816" s="310"/>
      <c r="C816" s="309"/>
      <c r="M816" s="438"/>
      <c r="N816" s="438"/>
      <c r="O816" s="438"/>
      <c r="P816" s="438"/>
      <c r="Q816" s="438"/>
    </row>
    <row r="817" spans="1:17" ht="14.25">
      <c r="A817" s="309"/>
      <c r="B817" s="310"/>
      <c r="C817" s="309"/>
      <c r="M817" s="438"/>
      <c r="N817" s="438"/>
      <c r="O817" s="438"/>
      <c r="P817" s="438"/>
      <c r="Q817" s="438"/>
    </row>
    <row r="818" spans="1:17" ht="14.25">
      <c r="A818" s="309"/>
      <c r="B818" s="310"/>
      <c r="C818" s="309"/>
      <c r="M818" s="438"/>
      <c r="N818" s="438"/>
      <c r="O818" s="438"/>
      <c r="P818" s="438"/>
      <c r="Q818" s="438"/>
    </row>
    <row r="819" spans="1:17" ht="14.25">
      <c r="A819" s="309"/>
      <c r="B819" s="310"/>
      <c r="C819" s="309"/>
      <c r="M819" s="438"/>
      <c r="N819" s="438"/>
      <c r="O819" s="438"/>
      <c r="P819" s="438"/>
      <c r="Q819" s="438"/>
    </row>
    <row r="820" spans="1:17" ht="14.25">
      <c r="A820" s="309"/>
      <c r="B820" s="310"/>
      <c r="C820" s="309"/>
      <c r="M820" s="438"/>
      <c r="N820" s="438"/>
      <c r="O820" s="438"/>
      <c r="P820" s="438"/>
      <c r="Q820" s="438"/>
    </row>
    <row r="821" spans="1:17" ht="14.25">
      <c r="A821" s="309"/>
      <c r="B821" s="310"/>
      <c r="C821" s="309"/>
      <c r="M821" s="438"/>
      <c r="N821" s="438"/>
      <c r="O821" s="438"/>
      <c r="P821" s="438"/>
      <c r="Q821" s="438"/>
    </row>
    <row r="822" spans="1:17" ht="14.25">
      <c r="A822" s="309"/>
      <c r="B822" s="310"/>
      <c r="C822" s="309"/>
      <c r="M822" s="438"/>
      <c r="N822" s="438"/>
      <c r="O822" s="438"/>
      <c r="P822" s="438"/>
      <c r="Q822" s="438"/>
    </row>
    <row r="823" spans="1:17" ht="14.25">
      <c r="A823" s="309"/>
      <c r="B823" s="310"/>
      <c r="C823" s="309"/>
      <c r="M823" s="438"/>
      <c r="N823" s="438"/>
      <c r="O823" s="438"/>
      <c r="P823" s="438"/>
      <c r="Q823" s="438"/>
    </row>
    <row r="824" spans="1:17" ht="14.25">
      <c r="A824" s="309"/>
      <c r="B824" s="310"/>
      <c r="C824" s="309"/>
      <c r="M824" s="438"/>
      <c r="N824" s="438"/>
      <c r="O824" s="438"/>
      <c r="P824" s="438"/>
      <c r="Q824" s="438"/>
    </row>
    <row r="825" spans="1:17" ht="14.25">
      <c r="A825" s="309"/>
      <c r="B825" s="310"/>
      <c r="C825" s="309"/>
      <c r="M825" s="438"/>
      <c r="N825" s="438"/>
      <c r="O825" s="438"/>
      <c r="P825" s="438"/>
      <c r="Q825" s="438"/>
    </row>
    <row r="826" spans="1:17" ht="14.25">
      <c r="A826" s="309"/>
      <c r="B826" s="310"/>
      <c r="C826" s="309"/>
      <c r="M826" s="438"/>
      <c r="N826" s="438"/>
      <c r="O826" s="438"/>
      <c r="P826" s="438"/>
      <c r="Q826" s="438"/>
    </row>
    <row r="827" spans="1:17" ht="14.25">
      <c r="A827" s="309"/>
      <c r="B827" s="310"/>
      <c r="C827" s="309"/>
      <c r="M827" s="438"/>
      <c r="N827" s="438"/>
      <c r="O827" s="438"/>
      <c r="P827" s="438"/>
      <c r="Q827" s="438"/>
    </row>
    <row r="828" spans="1:17" ht="14.25">
      <c r="A828" s="309"/>
      <c r="B828" s="310"/>
      <c r="C828" s="309"/>
      <c r="M828" s="438"/>
      <c r="N828" s="438"/>
      <c r="O828" s="438"/>
      <c r="P828" s="438"/>
      <c r="Q828" s="438"/>
    </row>
    <row r="829" spans="1:17" ht="14.25">
      <c r="A829" s="309"/>
      <c r="B829" s="310"/>
      <c r="C829" s="309"/>
      <c r="M829" s="438"/>
      <c r="N829" s="438"/>
      <c r="O829" s="438"/>
      <c r="P829" s="438"/>
      <c r="Q829" s="438"/>
    </row>
    <row r="830" spans="1:17" ht="14.25">
      <c r="A830" s="309"/>
      <c r="B830" s="310"/>
      <c r="C830" s="309"/>
      <c r="M830" s="438"/>
      <c r="N830" s="438"/>
      <c r="O830" s="438"/>
      <c r="P830" s="438"/>
      <c r="Q830" s="438"/>
    </row>
    <row r="831" spans="1:17" ht="14.25">
      <c r="A831" s="309"/>
      <c r="B831" s="310"/>
      <c r="C831" s="309"/>
      <c r="M831" s="438"/>
      <c r="N831" s="438"/>
      <c r="O831" s="438"/>
      <c r="P831" s="438"/>
      <c r="Q831" s="438"/>
    </row>
    <row r="832" spans="1:17" ht="14.25">
      <c r="A832" s="309"/>
      <c r="B832" s="310"/>
      <c r="C832" s="309"/>
      <c r="M832" s="438"/>
      <c r="N832" s="438"/>
      <c r="O832" s="438"/>
      <c r="P832" s="438"/>
      <c r="Q832" s="438"/>
    </row>
    <row r="833" spans="1:17" ht="14.25">
      <c r="A833" s="309"/>
      <c r="B833" s="310"/>
      <c r="C833" s="309"/>
      <c r="M833" s="438"/>
      <c r="N833" s="438"/>
      <c r="O833" s="438"/>
      <c r="P833" s="438"/>
      <c r="Q833" s="438"/>
    </row>
    <row r="834" spans="1:17" ht="14.25">
      <c r="A834" s="309"/>
      <c r="B834" s="310"/>
      <c r="C834" s="309"/>
      <c r="M834" s="438"/>
      <c r="N834" s="438"/>
      <c r="O834" s="438"/>
      <c r="P834" s="438"/>
      <c r="Q834" s="438"/>
    </row>
    <row r="835" spans="1:17" ht="14.25">
      <c r="A835" s="309"/>
      <c r="B835" s="310"/>
      <c r="C835" s="309"/>
      <c r="M835" s="438"/>
      <c r="N835" s="438"/>
      <c r="O835" s="438"/>
      <c r="P835" s="438"/>
      <c r="Q835" s="438"/>
    </row>
    <row r="836" spans="1:17" ht="14.25">
      <c r="A836" s="309"/>
      <c r="B836" s="310"/>
      <c r="C836" s="309"/>
      <c r="M836" s="438"/>
      <c r="N836" s="438"/>
      <c r="O836" s="438"/>
      <c r="P836" s="438"/>
      <c r="Q836" s="438"/>
    </row>
    <row r="837" spans="1:17" ht="14.25">
      <c r="A837" s="309"/>
      <c r="B837" s="310"/>
      <c r="C837" s="309"/>
      <c r="M837" s="438"/>
      <c r="N837" s="438"/>
      <c r="O837" s="438"/>
      <c r="P837" s="438"/>
      <c r="Q837" s="438"/>
    </row>
    <row r="838" spans="1:17" ht="14.25">
      <c r="A838" s="309"/>
      <c r="B838" s="310"/>
      <c r="C838" s="309"/>
      <c r="M838" s="438"/>
      <c r="N838" s="438"/>
      <c r="O838" s="438"/>
      <c r="P838" s="438"/>
      <c r="Q838" s="438"/>
    </row>
    <row r="839" spans="1:17" ht="14.25">
      <c r="A839" s="309"/>
      <c r="B839" s="310"/>
      <c r="C839" s="309"/>
      <c r="M839" s="438"/>
      <c r="N839" s="438"/>
      <c r="O839" s="438"/>
      <c r="P839" s="438"/>
      <c r="Q839" s="438"/>
    </row>
    <row r="840" spans="1:17" ht="14.25">
      <c r="A840" s="309"/>
      <c r="B840" s="310"/>
      <c r="C840" s="309"/>
      <c r="M840" s="438"/>
      <c r="N840" s="438"/>
      <c r="O840" s="438"/>
      <c r="P840" s="438"/>
      <c r="Q840" s="438"/>
    </row>
    <row r="841" spans="1:17" ht="14.25">
      <c r="A841" s="309"/>
      <c r="B841" s="310"/>
      <c r="C841" s="309"/>
      <c r="M841" s="438"/>
      <c r="N841" s="438"/>
      <c r="O841" s="438"/>
      <c r="P841" s="438"/>
      <c r="Q841" s="438"/>
    </row>
    <row r="842" spans="1:17" ht="14.25">
      <c r="A842" s="309"/>
      <c r="B842" s="310"/>
      <c r="C842" s="309"/>
      <c r="M842" s="438"/>
      <c r="N842" s="438"/>
      <c r="O842" s="438"/>
      <c r="P842" s="438"/>
      <c r="Q842" s="438"/>
    </row>
    <row r="843" spans="1:17" ht="14.25">
      <c r="A843" s="309"/>
      <c r="B843" s="310"/>
      <c r="C843" s="309"/>
      <c r="M843" s="438"/>
      <c r="N843" s="438"/>
      <c r="O843" s="438"/>
      <c r="P843" s="438"/>
      <c r="Q843" s="438"/>
    </row>
    <row r="844" spans="1:17" ht="14.25">
      <c r="A844" s="309"/>
      <c r="B844" s="310"/>
      <c r="C844" s="309"/>
      <c r="M844" s="438"/>
      <c r="N844" s="438"/>
      <c r="O844" s="438"/>
      <c r="P844" s="438"/>
      <c r="Q844" s="438"/>
    </row>
    <row r="845" spans="1:17" ht="14.25">
      <c r="A845" s="309"/>
      <c r="B845" s="310"/>
      <c r="C845" s="309"/>
      <c r="M845" s="438"/>
      <c r="N845" s="438"/>
      <c r="O845" s="438"/>
      <c r="P845" s="438"/>
      <c r="Q845" s="438"/>
    </row>
    <row r="846" spans="1:17" ht="14.25">
      <c r="A846" s="309"/>
      <c r="B846" s="310"/>
      <c r="C846" s="309"/>
      <c r="M846" s="438"/>
      <c r="N846" s="438"/>
      <c r="O846" s="438"/>
      <c r="P846" s="438"/>
      <c r="Q846" s="438"/>
    </row>
    <row r="847" spans="1:17" ht="14.25">
      <c r="A847" s="309"/>
      <c r="B847" s="310"/>
      <c r="C847" s="309"/>
      <c r="M847" s="438"/>
      <c r="N847" s="438"/>
      <c r="O847" s="438"/>
      <c r="P847" s="438"/>
      <c r="Q847" s="438"/>
    </row>
    <row r="848" spans="1:17" ht="14.25">
      <c r="A848" s="309"/>
      <c r="B848" s="310"/>
      <c r="C848" s="309"/>
      <c r="M848" s="438"/>
      <c r="N848" s="438"/>
      <c r="O848" s="438"/>
      <c r="P848" s="438"/>
      <c r="Q848" s="438"/>
    </row>
    <row r="849" spans="1:17" ht="14.25">
      <c r="A849" s="309"/>
      <c r="B849" s="310"/>
      <c r="C849" s="309"/>
      <c r="M849" s="438"/>
      <c r="N849" s="438"/>
      <c r="O849" s="438"/>
      <c r="P849" s="438"/>
      <c r="Q849" s="438"/>
    </row>
    <row r="850" spans="1:17" ht="14.25">
      <c r="A850" s="309"/>
      <c r="B850" s="310"/>
      <c r="C850" s="309"/>
      <c r="M850" s="438"/>
      <c r="N850" s="438"/>
      <c r="O850" s="438"/>
      <c r="P850" s="438"/>
      <c r="Q850" s="438"/>
    </row>
    <row r="851" spans="1:17" ht="14.25">
      <c r="A851" s="309"/>
      <c r="B851" s="310"/>
      <c r="C851" s="309"/>
      <c r="M851" s="438"/>
      <c r="N851" s="438"/>
      <c r="O851" s="438"/>
      <c r="P851" s="438"/>
      <c r="Q851" s="438"/>
    </row>
    <row r="852" spans="1:17" ht="14.25">
      <c r="A852" s="309"/>
      <c r="B852" s="310"/>
      <c r="C852" s="309"/>
      <c r="M852" s="438"/>
      <c r="N852" s="438"/>
      <c r="O852" s="438"/>
      <c r="P852" s="438"/>
      <c r="Q852" s="438"/>
    </row>
    <row r="853" spans="1:17" ht="14.25">
      <c r="A853" s="309"/>
      <c r="B853" s="310"/>
      <c r="C853" s="309"/>
      <c r="M853" s="438"/>
      <c r="N853" s="438"/>
      <c r="O853" s="438"/>
      <c r="P853" s="438"/>
      <c r="Q853" s="438"/>
    </row>
    <row r="854" spans="1:17" ht="14.25">
      <c r="A854" s="309"/>
      <c r="B854" s="310"/>
      <c r="C854" s="309"/>
      <c r="M854" s="438"/>
      <c r="N854" s="438"/>
      <c r="O854" s="438"/>
      <c r="P854" s="438"/>
      <c r="Q854" s="438"/>
    </row>
    <row r="855" spans="1:17" ht="14.25">
      <c r="A855" s="309"/>
      <c r="B855" s="310"/>
      <c r="C855" s="309"/>
      <c r="M855" s="438"/>
      <c r="N855" s="438"/>
      <c r="O855" s="438"/>
      <c r="P855" s="438"/>
      <c r="Q855" s="438"/>
    </row>
    <row r="856" spans="1:17" ht="14.25">
      <c r="A856" s="309"/>
      <c r="B856" s="310"/>
      <c r="C856" s="309"/>
      <c r="M856" s="438"/>
      <c r="N856" s="438"/>
      <c r="O856" s="438"/>
      <c r="P856" s="438"/>
      <c r="Q856" s="438"/>
    </row>
    <row r="857" spans="1:17" ht="14.25">
      <c r="A857" s="309"/>
      <c r="B857" s="310"/>
      <c r="C857" s="309"/>
      <c r="M857" s="438"/>
      <c r="N857" s="438"/>
      <c r="O857" s="438"/>
      <c r="P857" s="438"/>
      <c r="Q857" s="438"/>
    </row>
    <row r="858" spans="1:17" ht="14.25">
      <c r="A858" s="309"/>
      <c r="B858" s="310"/>
      <c r="C858" s="309"/>
      <c r="M858" s="438"/>
      <c r="N858" s="438"/>
      <c r="O858" s="438"/>
      <c r="P858" s="438"/>
      <c r="Q858" s="438"/>
    </row>
    <row r="859" spans="1:17" ht="14.25">
      <c r="A859" s="309"/>
      <c r="B859" s="310"/>
      <c r="C859" s="309"/>
      <c r="M859" s="438"/>
      <c r="N859" s="438"/>
      <c r="O859" s="438"/>
      <c r="P859" s="438"/>
      <c r="Q859" s="438"/>
    </row>
    <row r="860" spans="1:17" ht="14.25">
      <c r="A860" s="309"/>
      <c r="B860" s="310"/>
      <c r="C860" s="309"/>
      <c r="M860" s="438"/>
      <c r="N860" s="438"/>
      <c r="O860" s="438"/>
      <c r="P860" s="438"/>
      <c r="Q860" s="438"/>
    </row>
    <row r="861" spans="1:17" ht="14.25">
      <c r="A861" s="309"/>
      <c r="B861" s="310"/>
      <c r="C861" s="309"/>
      <c r="M861" s="438"/>
      <c r="N861" s="438"/>
      <c r="O861" s="438"/>
      <c r="P861" s="438"/>
      <c r="Q861" s="438"/>
    </row>
    <row r="862" spans="1:17" ht="14.25">
      <c r="A862" s="309"/>
      <c r="B862" s="310"/>
      <c r="C862" s="309"/>
      <c r="M862" s="438"/>
      <c r="N862" s="438"/>
      <c r="O862" s="438"/>
      <c r="P862" s="438"/>
      <c r="Q862" s="438"/>
    </row>
    <row r="863" spans="1:17" ht="14.25">
      <c r="A863" s="309"/>
      <c r="B863" s="310"/>
      <c r="C863" s="309"/>
      <c r="M863" s="438"/>
      <c r="N863" s="438"/>
      <c r="O863" s="438"/>
      <c r="P863" s="438"/>
      <c r="Q863" s="438"/>
    </row>
    <row r="864" spans="1:17" ht="14.25">
      <c r="A864" s="309"/>
      <c r="B864" s="310"/>
      <c r="C864" s="309"/>
      <c r="M864" s="438"/>
      <c r="N864" s="438"/>
      <c r="O864" s="438"/>
      <c r="P864" s="438"/>
      <c r="Q864" s="438"/>
    </row>
    <row r="865" spans="1:17" ht="14.25">
      <c r="A865" s="309"/>
      <c r="B865" s="310"/>
      <c r="C865" s="309"/>
      <c r="M865" s="438"/>
      <c r="N865" s="438"/>
      <c r="O865" s="438"/>
      <c r="P865" s="438"/>
      <c r="Q865" s="438"/>
    </row>
    <row r="866" spans="1:17" ht="14.25">
      <c r="A866" s="309"/>
      <c r="B866" s="310"/>
      <c r="C866" s="309"/>
      <c r="M866" s="438"/>
      <c r="N866" s="438"/>
      <c r="O866" s="438"/>
      <c r="P866" s="438"/>
      <c r="Q866" s="438"/>
    </row>
    <row r="867" spans="1:17" ht="14.25">
      <c r="A867" s="309"/>
      <c r="B867" s="310"/>
      <c r="C867" s="309"/>
      <c r="M867" s="438"/>
      <c r="N867" s="438"/>
      <c r="O867" s="438"/>
      <c r="P867" s="438"/>
      <c r="Q867" s="438"/>
    </row>
    <row r="868" spans="1:17" ht="14.25">
      <c r="A868" s="309"/>
      <c r="B868" s="310"/>
      <c r="C868" s="309"/>
      <c r="M868" s="438"/>
      <c r="N868" s="438"/>
      <c r="O868" s="438"/>
      <c r="P868" s="438"/>
      <c r="Q868" s="438"/>
    </row>
    <row r="869" spans="1:17" ht="14.25">
      <c r="A869" s="309"/>
      <c r="B869" s="310"/>
      <c r="C869" s="309"/>
      <c r="M869" s="438"/>
      <c r="N869" s="438"/>
      <c r="O869" s="438"/>
      <c r="P869" s="438"/>
      <c r="Q869" s="438"/>
    </row>
    <row r="870" spans="1:17" ht="14.25">
      <c r="A870" s="309"/>
      <c r="B870" s="310"/>
      <c r="C870" s="309"/>
      <c r="M870" s="438"/>
      <c r="N870" s="438"/>
      <c r="O870" s="438"/>
      <c r="P870" s="438"/>
      <c r="Q870" s="438"/>
    </row>
    <row r="871" spans="1:17" ht="14.25">
      <c r="A871" s="309"/>
      <c r="B871" s="310"/>
      <c r="C871" s="309"/>
      <c r="M871" s="438"/>
      <c r="N871" s="438"/>
      <c r="O871" s="438"/>
      <c r="P871" s="438"/>
      <c r="Q871" s="438"/>
    </row>
    <row r="872" spans="1:17" ht="14.25">
      <c r="A872" s="309"/>
      <c r="B872" s="310"/>
      <c r="C872" s="309"/>
      <c r="M872" s="438"/>
      <c r="N872" s="438"/>
      <c r="O872" s="438"/>
      <c r="P872" s="438"/>
      <c r="Q872" s="438"/>
    </row>
    <row r="873" spans="1:17" ht="14.25">
      <c r="A873" s="309"/>
      <c r="B873" s="310"/>
      <c r="C873" s="309"/>
      <c r="M873" s="438"/>
      <c r="N873" s="438"/>
      <c r="O873" s="438"/>
      <c r="P873" s="438"/>
      <c r="Q873" s="438"/>
    </row>
    <row r="874" spans="1:17" ht="14.25">
      <c r="A874" s="309"/>
      <c r="B874" s="310"/>
      <c r="C874" s="309"/>
      <c r="M874" s="438"/>
      <c r="N874" s="438"/>
      <c r="O874" s="438"/>
      <c r="P874" s="438"/>
      <c r="Q874" s="438"/>
    </row>
    <row r="875" spans="1:17" ht="14.25">
      <c r="A875" s="309"/>
      <c r="B875" s="310"/>
      <c r="C875" s="309"/>
      <c r="M875" s="438"/>
      <c r="N875" s="438"/>
      <c r="O875" s="438"/>
      <c r="P875" s="438"/>
      <c r="Q875" s="438"/>
    </row>
    <row r="876" spans="1:17" ht="14.25">
      <c r="A876" s="309"/>
      <c r="B876" s="310"/>
      <c r="C876" s="309"/>
      <c r="M876" s="438"/>
      <c r="N876" s="438"/>
      <c r="O876" s="438"/>
      <c r="P876" s="438"/>
      <c r="Q876" s="438"/>
    </row>
    <row r="877" spans="1:17" ht="14.25">
      <c r="A877" s="309"/>
      <c r="B877" s="310"/>
      <c r="C877" s="309"/>
      <c r="M877" s="438"/>
      <c r="N877" s="438"/>
      <c r="O877" s="438"/>
      <c r="P877" s="438"/>
      <c r="Q877" s="438"/>
    </row>
    <row r="878" spans="1:17" ht="14.25">
      <c r="A878" s="309"/>
      <c r="B878" s="310"/>
      <c r="C878" s="309"/>
      <c r="M878" s="438"/>
      <c r="N878" s="438"/>
      <c r="O878" s="438"/>
      <c r="P878" s="438"/>
      <c r="Q878" s="438"/>
    </row>
    <row r="879" spans="1:17" ht="14.25">
      <c r="A879" s="309"/>
      <c r="B879" s="310"/>
      <c r="C879" s="309"/>
      <c r="M879" s="438"/>
      <c r="N879" s="438"/>
      <c r="O879" s="438"/>
      <c r="P879" s="438"/>
      <c r="Q879" s="438"/>
    </row>
    <row r="880" spans="1:17" ht="14.25">
      <c r="A880" s="309"/>
      <c r="B880" s="310"/>
      <c r="C880" s="309"/>
      <c r="M880" s="438"/>
      <c r="N880" s="438"/>
      <c r="O880" s="438"/>
      <c r="P880" s="438"/>
      <c r="Q880" s="438"/>
    </row>
    <row r="881" spans="1:17" ht="14.25">
      <c r="A881" s="309"/>
      <c r="B881" s="310"/>
      <c r="C881" s="309"/>
      <c r="M881" s="438"/>
      <c r="N881" s="438"/>
      <c r="O881" s="438"/>
      <c r="P881" s="438"/>
      <c r="Q881" s="438"/>
    </row>
    <row r="882" spans="1:17" ht="14.25">
      <c r="A882" s="309"/>
      <c r="B882" s="310"/>
      <c r="C882" s="309"/>
      <c r="M882" s="438"/>
      <c r="N882" s="438"/>
      <c r="O882" s="438"/>
      <c r="P882" s="438"/>
      <c r="Q882" s="438"/>
    </row>
    <row r="883" spans="1:17" ht="14.25">
      <c r="A883" s="309"/>
      <c r="B883" s="310"/>
      <c r="C883" s="309"/>
      <c r="M883" s="438"/>
      <c r="N883" s="438"/>
      <c r="O883" s="438"/>
      <c r="P883" s="438"/>
      <c r="Q883" s="438"/>
    </row>
    <row r="884" spans="1:17" ht="14.25">
      <c r="A884" s="309"/>
      <c r="B884" s="310"/>
      <c r="C884" s="309"/>
      <c r="M884" s="438"/>
      <c r="N884" s="438"/>
      <c r="O884" s="438"/>
      <c r="P884" s="438"/>
      <c r="Q884" s="438"/>
    </row>
    <row r="885" spans="1:17" ht="14.25">
      <c r="A885" s="309"/>
      <c r="B885" s="310"/>
      <c r="C885" s="309"/>
      <c r="M885" s="438"/>
      <c r="N885" s="438"/>
      <c r="O885" s="438"/>
      <c r="P885" s="438"/>
      <c r="Q885" s="438"/>
    </row>
    <row r="886" spans="1:17" ht="14.25">
      <c r="A886" s="309"/>
      <c r="B886" s="310"/>
      <c r="C886" s="309"/>
      <c r="M886" s="438"/>
      <c r="N886" s="438"/>
      <c r="O886" s="438"/>
      <c r="P886" s="438"/>
      <c r="Q886" s="438"/>
    </row>
    <row r="887" spans="1:17" ht="14.25">
      <c r="A887" s="309"/>
      <c r="B887" s="310"/>
      <c r="C887" s="309"/>
      <c r="M887" s="438"/>
      <c r="N887" s="438"/>
      <c r="O887" s="438"/>
      <c r="P887" s="438"/>
      <c r="Q887" s="438"/>
    </row>
    <row r="888" spans="1:17" ht="14.25">
      <c r="A888" s="309"/>
      <c r="B888" s="310"/>
      <c r="C888" s="309"/>
      <c r="M888" s="438"/>
      <c r="N888" s="438"/>
      <c r="O888" s="438"/>
      <c r="P888" s="438"/>
      <c r="Q888" s="438"/>
    </row>
    <row r="889" spans="1:17" ht="14.25">
      <c r="A889" s="309"/>
      <c r="B889" s="310"/>
      <c r="C889" s="309"/>
      <c r="M889" s="438"/>
      <c r="N889" s="438"/>
      <c r="O889" s="438"/>
      <c r="P889" s="438"/>
      <c r="Q889" s="438"/>
    </row>
    <row r="890" spans="1:17" ht="14.25">
      <c r="A890" s="309"/>
      <c r="B890" s="310"/>
      <c r="C890" s="309"/>
      <c r="M890" s="438"/>
      <c r="N890" s="438"/>
      <c r="O890" s="438"/>
      <c r="P890" s="438"/>
      <c r="Q890" s="438"/>
    </row>
    <row r="891" spans="1:17" ht="14.25">
      <c r="A891" s="309"/>
      <c r="B891" s="310"/>
      <c r="C891" s="309"/>
      <c r="M891" s="438"/>
      <c r="N891" s="438"/>
      <c r="O891" s="438"/>
      <c r="P891" s="438"/>
      <c r="Q891" s="438"/>
    </row>
    <row r="892" spans="1:17" ht="14.25">
      <c r="A892" s="309"/>
      <c r="B892" s="310"/>
      <c r="C892" s="309"/>
      <c r="M892" s="438"/>
      <c r="N892" s="438"/>
      <c r="O892" s="438"/>
      <c r="P892" s="438"/>
      <c r="Q892" s="438"/>
    </row>
    <row r="893" spans="1:17" ht="14.25">
      <c r="A893" s="309"/>
      <c r="B893" s="310"/>
      <c r="C893" s="309"/>
      <c r="M893" s="438"/>
      <c r="N893" s="438"/>
      <c r="O893" s="438"/>
      <c r="P893" s="438"/>
      <c r="Q893" s="438"/>
    </row>
    <row r="894" spans="1:17" ht="14.25">
      <c r="A894" s="309"/>
      <c r="B894" s="310"/>
      <c r="C894" s="309"/>
      <c r="M894" s="438"/>
      <c r="N894" s="438"/>
      <c r="O894" s="438"/>
      <c r="P894" s="438"/>
      <c r="Q894" s="438"/>
    </row>
    <row r="895" spans="1:17" ht="14.25">
      <c r="A895" s="309"/>
      <c r="B895" s="310"/>
      <c r="C895" s="309"/>
      <c r="M895" s="438"/>
      <c r="N895" s="438"/>
      <c r="O895" s="438"/>
      <c r="P895" s="438"/>
      <c r="Q895" s="438"/>
    </row>
    <row r="896" spans="1:17" ht="14.25">
      <c r="A896" s="309"/>
      <c r="B896" s="310"/>
      <c r="C896" s="309"/>
      <c r="M896" s="438"/>
      <c r="N896" s="438"/>
      <c r="O896" s="438"/>
      <c r="P896" s="438"/>
      <c r="Q896" s="438"/>
    </row>
    <row r="897" spans="1:17" ht="14.25">
      <c r="A897" s="309"/>
      <c r="B897" s="310"/>
      <c r="C897" s="309"/>
      <c r="M897" s="438"/>
      <c r="N897" s="438"/>
      <c r="O897" s="438"/>
      <c r="P897" s="438"/>
      <c r="Q897" s="438"/>
    </row>
    <row r="898" spans="1:17" ht="14.25">
      <c r="A898" s="309"/>
      <c r="B898" s="310"/>
      <c r="C898" s="309"/>
      <c r="M898" s="438"/>
      <c r="N898" s="438"/>
      <c r="O898" s="438"/>
      <c r="P898" s="438"/>
      <c r="Q898" s="438"/>
    </row>
    <row r="899" spans="1:17" ht="14.25">
      <c r="A899" s="309"/>
      <c r="B899" s="310"/>
      <c r="C899" s="309"/>
      <c r="M899" s="438"/>
      <c r="N899" s="438"/>
      <c r="O899" s="438"/>
      <c r="P899" s="438"/>
      <c r="Q899" s="438"/>
    </row>
    <row r="900" spans="1:17" ht="14.25">
      <c r="A900" s="309"/>
      <c r="B900" s="310"/>
      <c r="C900" s="309"/>
      <c r="M900" s="438"/>
      <c r="N900" s="438"/>
      <c r="O900" s="438"/>
      <c r="P900" s="438"/>
      <c r="Q900" s="438"/>
    </row>
    <row r="901" spans="1:17" ht="14.25">
      <c r="A901" s="309"/>
      <c r="B901" s="310"/>
      <c r="C901" s="309"/>
      <c r="M901" s="438"/>
      <c r="N901" s="438"/>
      <c r="O901" s="438"/>
      <c r="P901" s="438"/>
      <c r="Q901" s="438"/>
    </row>
    <row r="902" spans="1:17" ht="14.25">
      <c r="A902" s="309"/>
      <c r="B902" s="310"/>
      <c r="C902" s="309"/>
      <c r="M902" s="438"/>
      <c r="N902" s="438"/>
      <c r="O902" s="438"/>
      <c r="P902" s="438"/>
      <c r="Q902" s="438"/>
    </row>
    <row r="903" spans="1:17" ht="14.25">
      <c r="A903" s="309"/>
      <c r="B903" s="310"/>
      <c r="C903" s="309"/>
      <c r="M903" s="438"/>
      <c r="N903" s="438"/>
      <c r="O903" s="438"/>
      <c r="P903" s="438"/>
      <c r="Q903" s="438"/>
    </row>
    <row r="904" spans="1:17" ht="14.25">
      <c r="A904" s="309"/>
      <c r="B904" s="310"/>
      <c r="C904" s="309"/>
      <c r="M904" s="438"/>
      <c r="N904" s="438"/>
      <c r="O904" s="438"/>
      <c r="P904" s="438"/>
      <c r="Q904" s="438"/>
    </row>
    <row r="905" spans="1:17" ht="14.25">
      <c r="A905" s="309"/>
      <c r="B905" s="310"/>
      <c r="C905" s="309"/>
      <c r="M905" s="438"/>
      <c r="N905" s="438"/>
      <c r="O905" s="438"/>
      <c r="P905" s="438"/>
      <c r="Q905" s="438"/>
    </row>
    <row r="906" spans="1:17" ht="14.25">
      <c r="A906" s="309"/>
      <c r="B906" s="310"/>
      <c r="C906" s="309"/>
      <c r="M906" s="438"/>
      <c r="N906" s="438"/>
      <c r="O906" s="438"/>
      <c r="P906" s="438"/>
      <c r="Q906" s="438"/>
    </row>
    <row r="907" spans="1:17" ht="14.25">
      <c r="A907" s="309"/>
      <c r="B907" s="310"/>
      <c r="C907" s="309"/>
      <c r="M907" s="438"/>
      <c r="N907" s="438"/>
      <c r="O907" s="438"/>
      <c r="P907" s="438"/>
      <c r="Q907" s="438"/>
    </row>
    <row r="908" spans="1:17" ht="14.25">
      <c r="A908" s="309"/>
      <c r="B908" s="310"/>
      <c r="C908" s="309"/>
      <c r="M908" s="438"/>
      <c r="N908" s="438"/>
      <c r="O908" s="438"/>
      <c r="P908" s="438"/>
      <c r="Q908" s="438"/>
    </row>
    <row r="909" spans="1:17" ht="14.25">
      <c r="A909" s="309"/>
      <c r="B909" s="310"/>
      <c r="C909" s="309"/>
      <c r="M909" s="438"/>
      <c r="N909" s="438"/>
      <c r="O909" s="438"/>
      <c r="P909" s="438"/>
      <c r="Q909" s="438"/>
    </row>
    <row r="910" spans="1:17" ht="14.25">
      <c r="A910" s="309"/>
      <c r="B910" s="310"/>
      <c r="C910" s="309"/>
      <c r="M910" s="438"/>
      <c r="N910" s="438"/>
      <c r="O910" s="438"/>
      <c r="P910" s="438"/>
      <c r="Q910" s="438"/>
    </row>
    <row r="911" spans="1:17" ht="14.25">
      <c r="A911" s="309"/>
      <c r="B911" s="310"/>
      <c r="C911" s="309"/>
      <c r="M911" s="438"/>
      <c r="N911" s="438"/>
      <c r="O911" s="438"/>
      <c r="P911" s="438"/>
      <c r="Q911" s="438"/>
    </row>
    <row r="912" spans="1:17" ht="14.25">
      <c r="A912" s="309"/>
      <c r="B912" s="310"/>
      <c r="C912" s="309"/>
      <c r="M912" s="438"/>
      <c r="N912" s="438"/>
      <c r="O912" s="438"/>
      <c r="P912" s="438"/>
      <c r="Q912" s="438"/>
    </row>
    <row r="913" spans="1:17" ht="14.25">
      <c r="A913" s="309"/>
      <c r="B913" s="310"/>
      <c r="C913" s="309"/>
      <c r="M913" s="438"/>
      <c r="N913" s="438"/>
      <c r="O913" s="438"/>
      <c r="P913" s="438"/>
      <c r="Q913" s="438"/>
    </row>
    <row r="914" spans="1:17" ht="14.25">
      <c r="A914" s="309"/>
      <c r="B914" s="310"/>
      <c r="C914" s="309"/>
      <c r="M914" s="438"/>
      <c r="N914" s="438"/>
      <c r="O914" s="438"/>
      <c r="P914" s="438"/>
      <c r="Q914" s="438"/>
    </row>
    <row r="915" spans="1:17" ht="14.25">
      <c r="A915" s="309"/>
      <c r="B915" s="310"/>
      <c r="C915" s="309"/>
      <c r="M915" s="438"/>
      <c r="N915" s="438"/>
      <c r="O915" s="438"/>
      <c r="P915" s="438"/>
      <c r="Q915" s="438"/>
    </row>
    <row r="916" spans="1:17" ht="14.25">
      <c r="A916" s="309"/>
      <c r="B916" s="310"/>
      <c r="C916" s="309"/>
      <c r="M916" s="438"/>
      <c r="N916" s="438"/>
      <c r="O916" s="438"/>
      <c r="P916" s="438"/>
      <c r="Q916" s="438"/>
    </row>
    <row r="917" spans="1:17" ht="14.25">
      <c r="A917" s="309"/>
      <c r="B917" s="310"/>
      <c r="C917" s="309"/>
      <c r="M917" s="438"/>
      <c r="N917" s="438"/>
      <c r="O917" s="438"/>
      <c r="P917" s="438"/>
      <c r="Q917" s="438"/>
    </row>
    <row r="918" spans="1:17" ht="14.25">
      <c r="A918" s="309"/>
      <c r="B918" s="310"/>
      <c r="C918" s="309"/>
      <c r="M918" s="438"/>
      <c r="N918" s="438"/>
      <c r="O918" s="438"/>
      <c r="P918" s="438"/>
      <c r="Q918" s="438"/>
    </row>
    <row r="919" spans="1:17" ht="14.25">
      <c r="A919" s="309"/>
      <c r="B919" s="310"/>
      <c r="C919" s="309"/>
      <c r="M919" s="438"/>
      <c r="N919" s="438"/>
      <c r="O919" s="438"/>
      <c r="P919" s="438"/>
      <c r="Q919" s="438"/>
    </row>
    <row r="920" spans="1:17" ht="14.25">
      <c r="A920" s="309"/>
      <c r="B920" s="310"/>
      <c r="C920" s="309"/>
      <c r="M920" s="438"/>
      <c r="N920" s="438"/>
      <c r="O920" s="438"/>
      <c r="P920" s="438"/>
      <c r="Q920" s="438"/>
    </row>
    <row r="921" spans="1:17" ht="14.25">
      <c r="A921" s="309"/>
      <c r="B921" s="310"/>
      <c r="C921" s="309"/>
      <c r="M921" s="438"/>
      <c r="N921" s="438"/>
      <c r="O921" s="438"/>
      <c r="P921" s="438"/>
      <c r="Q921" s="438"/>
    </row>
    <row r="922" spans="1:17" ht="14.25">
      <c r="A922" s="309"/>
      <c r="B922" s="310"/>
      <c r="C922" s="309"/>
      <c r="M922" s="438"/>
      <c r="N922" s="438"/>
      <c r="O922" s="438"/>
      <c r="P922" s="438"/>
      <c r="Q922" s="438"/>
    </row>
    <row r="923" spans="1:17" ht="14.25">
      <c r="A923" s="309"/>
      <c r="B923" s="310"/>
      <c r="C923" s="309"/>
      <c r="M923" s="438"/>
      <c r="N923" s="438"/>
      <c r="O923" s="438"/>
      <c r="P923" s="438"/>
      <c r="Q923" s="438"/>
    </row>
    <row r="924" spans="1:17" ht="14.25">
      <c r="A924" s="309"/>
      <c r="B924" s="310"/>
      <c r="C924" s="309"/>
      <c r="M924" s="438"/>
      <c r="N924" s="438"/>
      <c r="O924" s="438"/>
      <c r="P924" s="438"/>
      <c r="Q924" s="438"/>
    </row>
    <row r="925" spans="1:17" ht="14.25">
      <c r="A925" s="309"/>
      <c r="B925" s="310"/>
      <c r="C925" s="309"/>
      <c r="M925" s="438"/>
      <c r="N925" s="438"/>
      <c r="O925" s="438"/>
      <c r="P925" s="438"/>
      <c r="Q925" s="438"/>
    </row>
    <row r="926" spans="1:17" ht="14.25">
      <c r="A926" s="309"/>
      <c r="B926" s="310"/>
      <c r="C926" s="309"/>
      <c r="M926" s="438"/>
      <c r="N926" s="438"/>
      <c r="O926" s="438"/>
      <c r="P926" s="438"/>
      <c r="Q926" s="438"/>
    </row>
    <row r="927" spans="1:17" ht="14.25">
      <c r="A927" s="309"/>
      <c r="B927" s="310"/>
      <c r="C927" s="309"/>
      <c r="M927" s="438"/>
      <c r="N927" s="438"/>
      <c r="O927" s="438"/>
      <c r="P927" s="438"/>
      <c r="Q927" s="438"/>
    </row>
    <row r="928" spans="1:17" ht="14.25">
      <c r="A928" s="309"/>
      <c r="B928" s="310"/>
      <c r="C928" s="309"/>
      <c r="M928" s="438"/>
      <c r="N928" s="438"/>
      <c r="O928" s="438"/>
      <c r="P928" s="438"/>
      <c r="Q928" s="438"/>
    </row>
    <row r="929" spans="1:17" ht="14.25">
      <c r="A929" s="309"/>
      <c r="B929" s="310"/>
      <c r="C929" s="309"/>
      <c r="M929" s="438"/>
      <c r="N929" s="438"/>
      <c r="O929" s="438"/>
      <c r="P929" s="438"/>
      <c r="Q929" s="438"/>
    </row>
    <row r="930" spans="1:17" ht="14.25">
      <c r="A930" s="309"/>
      <c r="B930" s="310"/>
      <c r="C930" s="309"/>
      <c r="M930" s="438"/>
      <c r="N930" s="438"/>
      <c r="O930" s="438"/>
      <c r="P930" s="438"/>
      <c r="Q930" s="438"/>
    </row>
    <row r="931" spans="1:17" ht="14.25">
      <c r="A931" s="309"/>
      <c r="B931" s="310"/>
      <c r="C931" s="309"/>
      <c r="M931" s="438"/>
      <c r="N931" s="438"/>
      <c r="O931" s="438"/>
      <c r="P931" s="438"/>
      <c r="Q931" s="438"/>
    </row>
    <row r="932" spans="1:17" ht="14.25">
      <c r="A932" s="309"/>
      <c r="B932" s="310"/>
      <c r="C932" s="309"/>
      <c r="M932" s="438"/>
      <c r="N932" s="438"/>
      <c r="O932" s="438"/>
      <c r="P932" s="438"/>
      <c r="Q932" s="438"/>
    </row>
    <row r="933" spans="1:17" ht="14.25">
      <c r="A933" s="309"/>
      <c r="B933" s="310"/>
      <c r="C933" s="309"/>
      <c r="M933" s="438"/>
      <c r="N933" s="438"/>
      <c r="O933" s="438"/>
      <c r="P933" s="438"/>
      <c r="Q933" s="438"/>
    </row>
    <row r="934" spans="1:17" ht="14.25">
      <c r="A934" s="309"/>
      <c r="B934" s="310"/>
      <c r="C934" s="309"/>
      <c r="M934" s="438"/>
      <c r="N934" s="438"/>
      <c r="O934" s="438"/>
      <c r="P934" s="438"/>
      <c r="Q934" s="438"/>
    </row>
    <row r="935" spans="1:17" ht="14.25">
      <c r="A935" s="309"/>
      <c r="B935" s="310"/>
      <c r="C935" s="309"/>
      <c r="M935" s="438"/>
      <c r="N935" s="438"/>
      <c r="O935" s="438"/>
      <c r="P935" s="438"/>
      <c r="Q935" s="438"/>
    </row>
    <row r="936" spans="1:17" ht="14.25">
      <c r="A936" s="309"/>
      <c r="B936" s="310"/>
      <c r="C936" s="309"/>
      <c r="M936" s="438"/>
      <c r="N936" s="438"/>
      <c r="O936" s="438"/>
      <c r="P936" s="438"/>
      <c r="Q936" s="438"/>
    </row>
    <row r="937" spans="1:17" ht="14.25">
      <c r="A937" s="309"/>
      <c r="B937" s="310"/>
      <c r="C937" s="309"/>
      <c r="M937" s="438"/>
      <c r="N937" s="438"/>
      <c r="O937" s="438"/>
      <c r="P937" s="438"/>
      <c r="Q937" s="438"/>
    </row>
    <row r="938" spans="1:17" ht="14.25">
      <c r="A938" s="309"/>
      <c r="B938" s="310"/>
      <c r="C938" s="309"/>
      <c r="M938" s="438"/>
      <c r="N938" s="438"/>
      <c r="O938" s="438"/>
      <c r="P938" s="438"/>
      <c r="Q938" s="438"/>
    </row>
    <row r="939" spans="1:17" ht="14.25">
      <c r="A939" s="309"/>
      <c r="B939" s="310"/>
      <c r="C939" s="309"/>
      <c r="M939" s="438"/>
      <c r="N939" s="438"/>
      <c r="O939" s="438"/>
      <c r="P939" s="438"/>
      <c r="Q939" s="438"/>
    </row>
    <row r="940" spans="1:17" ht="14.25">
      <c r="A940" s="309"/>
      <c r="B940" s="310"/>
      <c r="C940" s="309"/>
      <c r="M940" s="438"/>
      <c r="N940" s="438"/>
      <c r="O940" s="438"/>
      <c r="P940" s="438"/>
      <c r="Q940" s="438"/>
    </row>
    <row r="941" spans="1:17" ht="14.25">
      <c r="A941" s="309"/>
      <c r="B941" s="310"/>
      <c r="C941" s="309"/>
      <c r="M941" s="438"/>
      <c r="N941" s="438"/>
      <c r="O941" s="438"/>
      <c r="P941" s="438"/>
      <c r="Q941" s="438"/>
    </row>
    <row r="942" spans="1:17" ht="14.25">
      <c r="A942" s="309"/>
      <c r="B942" s="310"/>
      <c r="C942" s="309"/>
      <c r="M942" s="438"/>
      <c r="N942" s="438"/>
      <c r="O942" s="438"/>
      <c r="P942" s="438"/>
      <c r="Q942" s="438"/>
    </row>
    <row r="943" spans="1:17" ht="14.25">
      <c r="A943" s="309"/>
      <c r="B943" s="310"/>
      <c r="C943" s="309"/>
      <c r="M943" s="438"/>
      <c r="N943" s="438"/>
      <c r="O943" s="438"/>
      <c r="P943" s="438"/>
      <c r="Q943" s="438"/>
    </row>
    <row r="944" spans="1:17" ht="14.25">
      <c r="A944" s="309"/>
      <c r="B944" s="310"/>
      <c r="C944" s="309"/>
      <c r="M944" s="438"/>
      <c r="N944" s="438"/>
      <c r="O944" s="438"/>
      <c r="P944" s="438"/>
      <c r="Q944" s="438"/>
    </row>
    <row r="945" spans="1:17" ht="14.25">
      <c r="A945" s="309"/>
      <c r="B945" s="310"/>
      <c r="C945" s="309"/>
      <c r="M945" s="438"/>
      <c r="N945" s="438"/>
      <c r="O945" s="438"/>
      <c r="P945" s="438"/>
      <c r="Q945" s="438"/>
    </row>
    <row r="946" spans="1:17" ht="14.25">
      <c r="A946" s="309"/>
      <c r="B946" s="310"/>
      <c r="C946" s="309"/>
      <c r="M946" s="438"/>
      <c r="N946" s="438"/>
      <c r="O946" s="438"/>
      <c r="P946" s="438"/>
      <c r="Q946" s="438"/>
    </row>
    <row r="947" spans="1:17" ht="14.25">
      <c r="A947" s="309"/>
      <c r="B947" s="310"/>
      <c r="C947" s="309"/>
      <c r="M947" s="438"/>
      <c r="N947" s="438"/>
      <c r="O947" s="438"/>
      <c r="P947" s="438"/>
      <c r="Q947" s="438"/>
    </row>
    <row r="948" spans="1:17" ht="14.25">
      <c r="A948" s="309"/>
      <c r="B948" s="310"/>
      <c r="C948" s="309"/>
      <c r="M948" s="438"/>
      <c r="N948" s="438"/>
      <c r="O948" s="438"/>
      <c r="P948" s="438"/>
      <c r="Q948" s="438"/>
    </row>
    <row r="949" spans="1:17" ht="14.25">
      <c r="A949" s="309"/>
      <c r="B949" s="310"/>
      <c r="C949" s="309"/>
      <c r="M949" s="438"/>
      <c r="N949" s="438"/>
      <c r="O949" s="438"/>
      <c r="P949" s="438"/>
      <c r="Q949" s="438"/>
    </row>
    <row r="950" spans="1:17" ht="14.25">
      <c r="A950" s="309"/>
      <c r="B950" s="310"/>
      <c r="C950" s="309"/>
      <c r="M950" s="438"/>
      <c r="N950" s="438"/>
      <c r="O950" s="438"/>
      <c r="P950" s="438"/>
      <c r="Q950" s="438"/>
    </row>
    <row r="951" spans="1:17" ht="14.25">
      <c r="A951" s="309"/>
      <c r="B951" s="310"/>
      <c r="C951" s="309"/>
      <c r="M951" s="438"/>
      <c r="N951" s="438"/>
      <c r="O951" s="438"/>
      <c r="P951" s="438"/>
      <c r="Q951" s="438"/>
    </row>
    <row r="952" spans="1:17" ht="14.25">
      <c r="A952" s="309"/>
      <c r="B952" s="310"/>
      <c r="C952" s="309"/>
      <c r="M952" s="438"/>
      <c r="N952" s="438"/>
      <c r="O952" s="438"/>
      <c r="P952" s="438"/>
      <c r="Q952" s="438"/>
    </row>
    <row r="953" spans="1:17" ht="14.25">
      <c r="A953" s="309"/>
      <c r="B953" s="310"/>
      <c r="C953" s="309"/>
      <c r="M953" s="438"/>
      <c r="N953" s="438"/>
      <c r="O953" s="438"/>
      <c r="P953" s="438"/>
      <c r="Q953" s="438"/>
    </row>
    <row r="954" spans="1:17" ht="14.25">
      <c r="A954" s="309"/>
      <c r="B954" s="310"/>
      <c r="C954" s="309"/>
      <c r="M954" s="438"/>
      <c r="N954" s="438"/>
      <c r="O954" s="438"/>
      <c r="P954" s="438"/>
      <c r="Q954" s="438"/>
    </row>
    <row r="955" spans="1:17" ht="14.25">
      <c r="A955" s="309"/>
      <c r="B955" s="310"/>
      <c r="C955" s="309"/>
      <c r="M955" s="438"/>
      <c r="N955" s="438"/>
      <c r="O955" s="438"/>
      <c r="P955" s="438"/>
      <c r="Q955" s="438"/>
    </row>
    <row r="956" spans="1:17" ht="14.25">
      <c r="A956" s="309"/>
      <c r="B956" s="310"/>
      <c r="C956" s="309"/>
      <c r="M956" s="438"/>
      <c r="N956" s="438"/>
      <c r="O956" s="438"/>
      <c r="P956" s="438"/>
      <c r="Q956" s="438"/>
    </row>
    <row r="957" spans="1:17" ht="14.25">
      <c r="A957" s="309"/>
      <c r="B957" s="310"/>
      <c r="C957" s="309"/>
      <c r="M957" s="438"/>
      <c r="N957" s="438"/>
      <c r="O957" s="438"/>
      <c r="P957" s="438"/>
      <c r="Q957" s="438"/>
    </row>
    <row r="958" spans="1:17" ht="14.25">
      <c r="A958" s="309"/>
      <c r="B958" s="310"/>
      <c r="C958" s="309"/>
      <c r="M958" s="438"/>
      <c r="N958" s="438"/>
      <c r="O958" s="438"/>
      <c r="P958" s="438"/>
      <c r="Q958" s="438"/>
    </row>
    <row r="959" spans="1:17" ht="14.25">
      <c r="A959" s="309"/>
      <c r="B959" s="310"/>
      <c r="C959" s="309"/>
      <c r="M959" s="438"/>
      <c r="N959" s="438"/>
      <c r="O959" s="438"/>
      <c r="P959" s="438"/>
      <c r="Q959" s="438"/>
    </row>
    <row r="960" spans="1:17" ht="14.25">
      <c r="A960" s="309"/>
      <c r="B960" s="310"/>
      <c r="C960" s="309"/>
      <c r="M960" s="438"/>
      <c r="N960" s="438"/>
      <c r="O960" s="438"/>
      <c r="P960" s="438"/>
      <c r="Q960" s="438"/>
    </row>
    <row r="961" spans="1:17" ht="14.25">
      <c r="A961" s="309"/>
      <c r="B961" s="310"/>
      <c r="C961" s="309"/>
      <c r="M961" s="438"/>
      <c r="N961" s="438"/>
      <c r="O961" s="438"/>
      <c r="P961" s="438"/>
      <c r="Q961" s="438"/>
    </row>
    <row r="962" spans="1:17" ht="14.25">
      <c r="A962" s="309"/>
      <c r="B962" s="310"/>
      <c r="C962" s="309"/>
      <c r="M962" s="438"/>
      <c r="N962" s="438"/>
      <c r="O962" s="438"/>
      <c r="P962" s="438"/>
      <c r="Q962" s="438"/>
    </row>
    <row r="963" spans="1:17" ht="14.25">
      <c r="A963" s="309"/>
      <c r="B963" s="310"/>
      <c r="C963" s="309"/>
      <c r="M963" s="438"/>
      <c r="N963" s="438"/>
      <c r="O963" s="438"/>
      <c r="P963" s="438"/>
      <c r="Q963" s="438"/>
    </row>
    <row r="964" spans="1:17" ht="14.25">
      <c r="A964" s="309"/>
      <c r="B964" s="310"/>
      <c r="C964" s="309"/>
      <c r="M964" s="438"/>
      <c r="N964" s="438"/>
      <c r="O964" s="438"/>
      <c r="P964" s="438"/>
      <c r="Q964" s="438"/>
    </row>
    <row r="965" spans="1:17" ht="14.25">
      <c r="A965" s="309"/>
      <c r="B965" s="310"/>
      <c r="C965" s="309"/>
      <c r="M965" s="438"/>
      <c r="N965" s="438"/>
      <c r="O965" s="438"/>
      <c r="P965" s="438"/>
      <c r="Q965" s="438"/>
    </row>
    <row r="966" spans="1:17" ht="14.25">
      <c r="A966" s="309"/>
      <c r="B966" s="310"/>
      <c r="C966" s="309"/>
      <c r="M966" s="438"/>
      <c r="N966" s="438"/>
      <c r="O966" s="438"/>
      <c r="P966" s="438"/>
      <c r="Q966" s="438"/>
    </row>
    <row r="967" spans="1:17" ht="14.25">
      <c r="A967" s="309"/>
      <c r="B967" s="310"/>
      <c r="C967" s="309"/>
      <c r="M967" s="438"/>
      <c r="N967" s="438"/>
      <c r="O967" s="438"/>
      <c r="P967" s="438"/>
      <c r="Q967" s="438"/>
    </row>
    <row r="968" spans="1:17" ht="14.25">
      <c r="A968" s="309"/>
      <c r="B968" s="310"/>
      <c r="C968" s="309"/>
      <c r="M968" s="438"/>
      <c r="N968" s="438"/>
      <c r="O968" s="438"/>
      <c r="P968" s="438"/>
      <c r="Q968" s="438"/>
    </row>
    <row r="969" spans="1:17" ht="14.25">
      <c r="A969" s="309"/>
      <c r="B969" s="310"/>
      <c r="C969" s="309"/>
      <c r="M969" s="438"/>
      <c r="N969" s="438"/>
      <c r="O969" s="438"/>
      <c r="P969" s="438"/>
      <c r="Q969" s="438"/>
    </row>
    <row r="970" spans="1:17" ht="14.25">
      <c r="A970" s="309"/>
      <c r="B970" s="310"/>
      <c r="C970" s="309"/>
      <c r="M970" s="438"/>
      <c r="N970" s="438"/>
      <c r="O970" s="438"/>
      <c r="P970" s="438"/>
      <c r="Q970" s="438"/>
    </row>
    <row r="971" spans="1:17" ht="14.25">
      <c r="A971" s="309"/>
      <c r="B971" s="310"/>
      <c r="C971" s="309"/>
      <c r="M971" s="438"/>
      <c r="N971" s="438"/>
      <c r="O971" s="438"/>
      <c r="P971" s="438"/>
      <c r="Q971" s="438"/>
    </row>
    <row r="972" spans="1:17" ht="14.25">
      <c r="A972" s="309"/>
      <c r="B972" s="310"/>
      <c r="C972" s="309"/>
      <c r="M972" s="438"/>
      <c r="N972" s="438"/>
      <c r="O972" s="438"/>
      <c r="P972" s="438"/>
      <c r="Q972" s="438"/>
    </row>
    <row r="973" spans="1:17" ht="14.25">
      <c r="A973" s="309"/>
      <c r="B973" s="310"/>
      <c r="C973" s="309"/>
      <c r="M973" s="438"/>
      <c r="N973" s="438"/>
      <c r="O973" s="438"/>
      <c r="P973" s="438"/>
      <c r="Q973" s="438"/>
    </row>
    <row r="974" spans="1:17" ht="14.25">
      <c r="A974" s="309"/>
      <c r="B974" s="310"/>
      <c r="C974" s="309"/>
      <c r="M974" s="438"/>
      <c r="N974" s="438"/>
      <c r="O974" s="438"/>
      <c r="P974" s="438"/>
      <c r="Q974" s="438"/>
    </row>
    <row r="975" spans="1:17" ht="14.25">
      <c r="A975" s="309"/>
      <c r="B975" s="310"/>
      <c r="C975" s="309"/>
      <c r="M975" s="438"/>
      <c r="N975" s="438"/>
      <c r="O975" s="438"/>
      <c r="P975" s="438"/>
      <c r="Q975" s="438"/>
    </row>
    <row r="976" spans="1:17" ht="14.25">
      <c r="A976" s="309"/>
      <c r="B976" s="310"/>
      <c r="C976" s="309"/>
      <c r="M976" s="438"/>
      <c r="N976" s="438"/>
      <c r="O976" s="438"/>
      <c r="P976" s="438"/>
      <c r="Q976" s="438"/>
    </row>
    <row r="977" spans="1:17" ht="14.25">
      <c r="A977" s="309"/>
      <c r="B977" s="310"/>
      <c r="C977" s="309"/>
      <c r="M977" s="438"/>
      <c r="N977" s="438"/>
      <c r="O977" s="438"/>
      <c r="P977" s="438"/>
      <c r="Q977" s="438"/>
    </row>
    <row r="978" spans="1:17" ht="14.25">
      <c r="A978" s="309"/>
      <c r="B978" s="310"/>
      <c r="C978" s="309"/>
      <c r="M978" s="438"/>
      <c r="N978" s="438"/>
      <c r="O978" s="438"/>
      <c r="P978" s="438"/>
      <c r="Q978" s="438"/>
    </row>
    <row r="979" spans="1:17" ht="14.25">
      <c r="A979" s="309"/>
      <c r="B979" s="310"/>
      <c r="C979" s="309"/>
      <c r="M979" s="438"/>
      <c r="N979" s="438"/>
      <c r="O979" s="438"/>
      <c r="P979" s="438"/>
      <c r="Q979" s="438"/>
    </row>
    <row r="980" spans="1:17" ht="14.25">
      <c r="A980" s="309"/>
      <c r="B980" s="310"/>
      <c r="C980" s="309"/>
      <c r="M980" s="438"/>
      <c r="N980" s="438"/>
      <c r="O980" s="438"/>
      <c r="P980" s="438"/>
      <c r="Q980" s="438"/>
    </row>
    <row r="981" spans="1:17" ht="14.25">
      <c r="A981" s="309"/>
      <c r="B981" s="310"/>
      <c r="C981" s="309"/>
      <c r="M981" s="438"/>
      <c r="N981" s="438"/>
      <c r="O981" s="438"/>
      <c r="P981" s="438"/>
      <c r="Q981" s="438"/>
    </row>
    <row r="982" spans="1:17" ht="14.25">
      <c r="A982" s="309"/>
      <c r="B982" s="310"/>
      <c r="C982" s="309"/>
      <c r="M982" s="438"/>
      <c r="N982" s="438"/>
      <c r="O982" s="438"/>
      <c r="P982" s="438"/>
      <c r="Q982" s="438"/>
    </row>
    <row r="983" spans="1:17" ht="14.25">
      <c r="A983" s="309"/>
      <c r="B983" s="310"/>
      <c r="C983" s="309"/>
      <c r="M983" s="438"/>
      <c r="N983" s="438"/>
      <c r="O983" s="438"/>
      <c r="P983" s="438"/>
      <c r="Q983" s="438"/>
    </row>
    <row r="984" spans="1:17" ht="14.25">
      <c r="A984" s="309"/>
      <c r="B984" s="310"/>
      <c r="C984" s="309"/>
      <c r="M984" s="438"/>
      <c r="N984" s="438"/>
      <c r="O984" s="438"/>
      <c r="P984" s="438"/>
      <c r="Q984" s="438"/>
    </row>
    <row r="985" spans="1:17" ht="14.25">
      <c r="A985" s="309"/>
      <c r="B985" s="310"/>
      <c r="C985" s="309"/>
      <c r="M985" s="438"/>
      <c r="N985" s="438"/>
      <c r="O985" s="438"/>
      <c r="P985" s="438"/>
      <c r="Q985" s="438"/>
    </row>
    <row r="986" spans="1:17" ht="14.25">
      <c r="A986" s="309"/>
      <c r="B986" s="310"/>
      <c r="C986" s="309"/>
      <c r="M986" s="438"/>
      <c r="N986" s="438"/>
      <c r="O986" s="438"/>
      <c r="P986" s="438"/>
      <c r="Q986" s="438"/>
    </row>
    <row r="987" spans="1:17" ht="14.25">
      <c r="A987" s="309"/>
      <c r="B987" s="310"/>
      <c r="C987" s="309"/>
      <c r="M987" s="438"/>
      <c r="N987" s="438"/>
      <c r="O987" s="438"/>
      <c r="P987" s="438"/>
      <c r="Q987" s="438"/>
    </row>
    <row r="988" spans="1:17" ht="14.25">
      <c r="A988" s="309"/>
      <c r="B988" s="310"/>
      <c r="C988" s="309"/>
      <c r="M988" s="438"/>
      <c r="N988" s="438"/>
      <c r="O988" s="438"/>
      <c r="P988" s="438"/>
      <c r="Q988" s="438"/>
    </row>
    <row r="989" spans="1:17" ht="14.25">
      <c r="A989" s="309"/>
      <c r="B989" s="310"/>
      <c r="C989" s="309"/>
      <c r="M989" s="438"/>
      <c r="N989" s="438"/>
      <c r="O989" s="438"/>
      <c r="P989" s="438"/>
      <c r="Q989" s="438"/>
    </row>
    <row r="990" spans="1:17" ht="14.25">
      <c r="A990" s="309"/>
      <c r="B990" s="310"/>
      <c r="C990" s="309"/>
      <c r="M990" s="438"/>
      <c r="N990" s="438"/>
      <c r="O990" s="438"/>
      <c r="P990" s="438"/>
      <c r="Q990" s="438"/>
    </row>
    <row r="991" spans="1:17" ht="14.25">
      <c r="A991" s="309"/>
      <c r="B991" s="310"/>
      <c r="C991" s="309"/>
      <c r="M991" s="438"/>
      <c r="N991" s="438"/>
      <c r="O991" s="438"/>
      <c r="P991" s="438"/>
      <c r="Q991" s="438"/>
    </row>
    <row r="992" spans="1:17" ht="14.25">
      <c r="A992" s="309"/>
      <c r="B992" s="310"/>
      <c r="C992" s="309"/>
      <c r="M992" s="438"/>
      <c r="N992" s="438"/>
      <c r="O992" s="438"/>
      <c r="P992" s="438"/>
      <c r="Q992" s="438"/>
    </row>
    <row r="993" spans="1:17" ht="14.25">
      <c r="A993" s="309"/>
      <c r="B993" s="310"/>
      <c r="C993" s="309"/>
      <c r="M993" s="438"/>
      <c r="N993" s="438"/>
      <c r="O993" s="438"/>
      <c r="P993" s="438"/>
      <c r="Q993" s="438"/>
    </row>
    <row r="994" spans="1:17" ht="14.25">
      <c r="A994" s="309"/>
      <c r="B994" s="310"/>
      <c r="C994" s="309"/>
      <c r="M994" s="438"/>
      <c r="N994" s="438"/>
      <c r="O994" s="438"/>
      <c r="P994" s="438"/>
      <c r="Q994" s="438"/>
    </row>
    <row r="995" spans="1:17" ht="14.25">
      <c r="A995" s="309"/>
      <c r="B995" s="310"/>
      <c r="C995" s="309"/>
      <c r="M995" s="438"/>
      <c r="N995" s="438"/>
      <c r="O995" s="438"/>
      <c r="P995" s="438"/>
      <c r="Q995" s="438"/>
    </row>
    <row r="996" spans="1:17" ht="14.25">
      <c r="A996" s="309"/>
      <c r="B996" s="310"/>
      <c r="C996" s="309"/>
      <c r="M996" s="438"/>
      <c r="N996" s="438"/>
      <c r="O996" s="438"/>
      <c r="P996" s="438"/>
      <c r="Q996" s="438"/>
    </row>
    <row r="997" spans="1:17" ht="14.25">
      <c r="A997" s="309"/>
      <c r="B997" s="310"/>
      <c r="C997" s="309"/>
      <c r="M997" s="438"/>
      <c r="N997" s="438"/>
      <c r="O997" s="438"/>
      <c r="P997" s="438"/>
      <c r="Q997" s="438"/>
    </row>
    <row r="998" spans="1:17" ht="14.25">
      <c r="A998" s="309"/>
      <c r="B998" s="310"/>
      <c r="C998" s="309"/>
      <c r="M998" s="438"/>
      <c r="N998" s="438"/>
      <c r="O998" s="438"/>
      <c r="P998" s="438"/>
      <c r="Q998" s="438"/>
    </row>
    <row r="999" spans="1:17" ht="14.25">
      <c r="A999" s="309"/>
      <c r="B999" s="310"/>
      <c r="C999" s="309"/>
      <c r="M999" s="438"/>
      <c r="N999" s="438"/>
      <c r="O999" s="438"/>
      <c r="P999" s="438"/>
      <c r="Q999" s="438"/>
    </row>
    <row r="1000" spans="1:17" ht="14.25">
      <c r="A1000" s="309"/>
      <c r="B1000" s="310"/>
      <c r="C1000" s="309"/>
      <c r="M1000" s="438"/>
      <c r="N1000" s="438"/>
      <c r="O1000" s="438"/>
      <c r="P1000" s="438"/>
      <c r="Q1000" s="438"/>
    </row>
    <row r="1001" spans="1:17" ht="14.25">
      <c r="A1001" s="309"/>
      <c r="B1001" s="310"/>
      <c r="C1001" s="309"/>
      <c r="M1001" s="438"/>
      <c r="N1001" s="438"/>
      <c r="O1001" s="438"/>
      <c r="P1001" s="438"/>
      <c r="Q1001" s="438"/>
    </row>
    <row r="1002" spans="1:17" ht="14.25">
      <c r="A1002" s="309"/>
      <c r="B1002" s="310"/>
      <c r="C1002" s="309"/>
      <c r="M1002" s="438"/>
      <c r="N1002" s="438"/>
      <c r="O1002" s="438"/>
      <c r="P1002" s="438"/>
      <c r="Q1002" s="438"/>
    </row>
    <row r="1003" spans="1:17" ht="14.25">
      <c r="A1003" s="309"/>
      <c r="B1003" s="310"/>
      <c r="C1003" s="309"/>
      <c r="M1003" s="438"/>
      <c r="N1003" s="438"/>
      <c r="O1003" s="438"/>
      <c r="P1003" s="438"/>
      <c r="Q1003" s="438"/>
    </row>
    <row r="1004" spans="1:17" ht="14.25">
      <c r="A1004" s="309"/>
      <c r="B1004" s="310"/>
      <c r="C1004" s="309"/>
      <c r="M1004" s="438"/>
      <c r="N1004" s="438"/>
      <c r="O1004" s="438"/>
      <c r="P1004" s="438"/>
      <c r="Q1004" s="438"/>
    </row>
    <row r="1005" spans="1:17" ht="14.25">
      <c r="A1005" s="309"/>
      <c r="B1005" s="310"/>
      <c r="C1005" s="309"/>
      <c r="M1005" s="438"/>
      <c r="N1005" s="438"/>
      <c r="O1005" s="438"/>
      <c r="P1005" s="438"/>
      <c r="Q1005" s="438"/>
    </row>
    <row r="1006" spans="1:17" ht="14.25">
      <c r="A1006" s="309"/>
      <c r="B1006" s="310"/>
      <c r="C1006" s="309"/>
      <c r="M1006" s="438"/>
      <c r="N1006" s="438"/>
      <c r="O1006" s="438"/>
      <c r="P1006" s="438"/>
      <c r="Q1006" s="438"/>
    </row>
    <row r="1007" spans="1:17" ht="14.25">
      <c r="A1007" s="309"/>
      <c r="B1007" s="310"/>
      <c r="C1007" s="309"/>
      <c r="M1007" s="438"/>
      <c r="N1007" s="438"/>
      <c r="O1007" s="438"/>
      <c r="P1007" s="438"/>
      <c r="Q1007" s="438"/>
    </row>
    <row r="1008" spans="1:17" ht="14.25">
      <c r="A1008" s="309"/>
      <c r="B1008" s="310"/>
      <c r="C1008" s="309"/>
      <c r="M1008" s="438"/>
      <c r="N1008" s="438"/>
      <c r="O1008" s="438"/>
      <c r="P1008" s="438"/>
      <c r="Q1008" s="438"/>
    </row>
    <row r="1009" spans="1:17" ht="14.25">
      <c r="A1009" s="309"/>
      <c r="B1009" s="310"/>
      <c r="C1009" s="309"/>
      <c r="M1009" s="438"/>
      <c r="N1009" s="438"/>
      <c r="O1009" s="438"/>
      <c r="P1009" s="438"/>
      <c r="Q1009" s="438"/>
    </row>
    <row r="1010" spans="1:17" ht="14.25">
      <c r="A1010" s="309"/>
      <c r="B1010" s="310"/>
      <c r="C1010" s="309"/>
      <c r="M1010" s="438"/>
      <c r="N1010" s="438"/>
      <c r="O1010" s="438"/>
      <c r="P1010" s="438"/>
      <c r="Q1010" s="438"/>
    </row>
    <row r="1011" spans="1:17" ht="14.25">
      <c r="A1011" s="309"/>
      <c r="B1011" s="310"/>
      <c r="C1011" s="309"/>
      <c r="M1011" s="438"/>
      <c r="N1011" s="438"/>
      <c r="O1011" s="438"/>
      <c r="P1011" s="438"/>
      <c r="Q1011" s="438"/>
    </row>
    <row r="1012" spans="1:17" ht="14.25">
      <c r="A1012" s="309"/>
      <c r="B1012" s="310"/>
      <c r="C1012" s="309"/>
      <c r="M1012" s="438"/>
      <c r="N1012" s="438"/>
      <c r="O1012" s="438"/>
      <c r="P1012" s="438"/>
      <c r="Q1012" s="438"/>
    </row>
    <row r="1013" spans="1:17" ht="14.25">
      <c r="A1013" s="309"/>
      <c r="B1013" s="310"/>
      <c r="C1013" s="309"/>
      <c r="M1013" s="438"/>
      <c r="N1013" s="438"/>
      <c r="O1013" s="438"/>
      <c r="P1013" s="438"/>
      <c r="Q1013" s="438"/>
    </row>
    <row r="1014" spans="1:17" ht="14.25">
      <c r="A1014" s="309"/>
      <c r="B1014" s="310"/>
      <c r="C1014" s="309"/>
      <c r="M1014" s="438"/>
      <c r="N1014" s="438"/>
      <c r="O1014" s="438"/>
      <c r="P1014" s="438"/>
      <c r="Q1014" s="438"/>
    </row>
    <row r="1015" spans="1:17" ht="14.25">
      <c r="A1015" s="309"/>
      <c r="B1015" s="310"/>
      <c r="C1015" s="309"/>
      <c r="M1015" s="438"/>
      <c r="N1015" s="438"/>
      <c r="O1015" s="438"/>
      <c r="P1015" s="438"/>
      <c r="Q1015" s="438"/>
    </row>
    <row r="1016" spans="1:17" ht="14.25">
      <c r="A1016" s="309"/>
      <c r="B1016" s="310"/>
      <c r="C1016" s="309"/>
      <c r="M1016" s="438"/>
      <c r="N1016" s="438"/>
      <c r="O1016" s="438"/>
      <c r="P1016" s="438"/>
      <c r="Q1016" s="438"/>
    </row>
    <row r="1017" spans="1:17" ht="14.25">
      <c r="A1017" s="309"/>
      <c r="B1017" s="310"/>
      <c r="C1017" s="309"/>
      <c r="M1017" s="438"/>
      <c r="N1017" s="438"/>
      <c r="O1017" s="438"/>
      <c r="P1017" s="438"/>
      <c r="Q1017" s="438"/>
    </row>
    <row r="1018" spans="1:17" ht="14.25">
      <c r="A1018" s="309"/>
      <c r="B1018" s="310"/>
      <c r="C1018" s="309"/>
      <c r="M1018" s="438"/>
      <c r="N1018" s="438"/>
      <c r="O1018" s="438"/>
      <c r="P1018" s="438"/>
      <c r="Q1018" s="438"/>
    </row>
    <row r="1019" spans="1:17" ht="14.25">
      <c r="A1019" s="309"/>
      <c r="B1019" s="310"/>
      <c r="C1019" s="309"/>
      <c r="M1019" s="438"/>
      <c r="N1019" s="438"/>
      <c r="O1019" s="438"/>
      <c r="P1019" s="438"/>
      <c r="Q1019" s="438"/>
    </row>
    <row r="1020" spans="1:17" ht="14.25">
      <c r="A1020" s="309"/>
      <c r="B1020" s="310"/>
      <c r="C1020" s="309"/>
      <c r="M1020" s="438"/>
      <c r="N1020" s="438"/>
      <c r="O1020" s="438"/>
      <c r="P1020" s="438"/>
      <c r="Q1020" s="438"/>
    </row>
    <row r="1021" spans="1:17" ht="14.25">
      <c r="A1021" s="309"/>
      <c r="B1021" s="310"/>
      <c r="C1021" s="309"/>
      <c r="M1021" s="438"/>
      <c r="N1021" s="438"/>
      <c r="O1021" s="438"/>
      <c r="P1021" s="438"/>
      <c r="Q1021" s="438"/>
    </row>
    <row r="1022" spans="1:17" ht="14.25">
      <c r="A1022" s="309"/>
      <c r="B1022" s="310"/>
      <c r="C1022" s="309"/>
      <c r="M1022" s="438"/>
      <c r="N1022" s="438"/>
      <c r="O1022" s="438"/>
      <c r="P1022" s="438"/>
      <c r="Q1022" s="438"/>
    </row>
    <row r="1023" spans="1:17" ht="14.25">
      <c r="A1023" s="309"/>
      <c r="B1023" s="310"/>
      <c r="C1023" s="309"/>
      <c r="M1023" s="438"/>
      <c r="N1023" s="438"/>
      <c r="O1023" s="438"/>
      <c r="P1023" s="438"/>
      <c r="Q1023" s="438"/>
    </row>
    <row r="1024" spans="1:17" ht="14.25">
      <c r="A1024" s="309"/>
      <c r="B1024" s="310"/>
      <c r="C1024" s="309"/>
      <c r="M1024" s="438"/>
      <c r="N1024" s="438"/>
      <c r="O1024" s="438"/>
      <c r="P1024" s="438"/>
      <c r="Q1024" s="438"/>
    </row>
    <row r="1025" spans="1:17" ht="14.25">
      <c r="A1025" s="309"/>
      <c r="B1025" s="310"/>
      <c r="C1025" s="309"/>
      <c r="M1025" s="438"/>
      <c r="N1025" s="438"/>
      <c r="O1025" s="438"/>
      <c r="P1025" s="438"/>
      <c r="Q1025" s="438"/>
    </row>
    <row r="1026" spans="1:17" ht="14.25">
      <c r="A1026" s="309"/>
      <c r="B1026" s="310"/>
      <c r="C1026" s="309"/>
      <c r="M1026" s="438"/>
      <c r="N1026" s="438"/>
      <c r="O1026" s="438"/>
      <c r="P1026" s="438"/>
      <c r="Q1026" s="438"/>
    </row>
    <row r="1027" spans="1:17" ht="14.25">
      <c r="A1027" s="309"/>
      <c r="B1027" s="310"/>
      <c r="C1027" s="309"/>
      <c r="M1027" s="438"/>
      <c r="N1027" s="438"/>
      <c r="O1027" s="438"/>
      <c r="P1027" s="438"/>
      <c r="Q1027" s="438"/>
    </row>
    <row r="1028" spans="1:17" ht="14.25">
      <c r="A1028" s="309"/>
      <c r="B1028" s="310"/>
      <c r="C1028" s="309"/>
      <c r="M1028" s="438"/>
      <c r="N1028" s="438"/>
      <c r="O1028" s="438"/>
      <c r="P1028" s="438"/>
      <c r="Q1028" s="438"/>
    </row>
    <row r="1029" spans="1:17" ht="14.25">
      <c r="A1029" s="309"/>
      <c r="B1029" s="310"/>
      <c r="C1029" s="309"/>
      <c r="M1029" s="438"/>
      <c r="N1029" s="438"/>
      <c r="O1029" s="438"/>
      <c r="P1029" s="438"/>
      <c r="Q1029" s="438"/>
    </row>
    <row r="1030" spans="1:17" ht="14.25">
      <c r="A1030" s="309"/>
      <c r="B1030" s="310"/>
      <c r="C1030" s="309"/>
      <c r="M1030" s="438"/>
      <c r="N1030" s="438"/>
      <c r="O1030" s="438"/>
      <c r="P1030" s="438"/>
      <c r="Q1030" s="438"/>
    </row>
    <row r="1031" spans="1:17" ht="14.25">
      <c r="A1031" s="309"/>
      <c r="B1031" s="310"/>
      <c r="C1031" s="309"/>
      <c r="M1031" s="438"/>
      <c r="N1031" s="438"/>
      <c r="O1031" s="438"/>
      <c r="P1031" s="438"/>
      <c r="Q1031" s="438"/>
    </row>
    <row r="1032" spans="1:17" ht="14.25">
      <c r="A1032" s="309"/>
      <c r="B1032" s="310"/>
      <c r="C1032" s="309"/>
      <c r="M1032" s="438"/>
      <c r="N1032" s="438"/>
      <c r="O1032" s="438"/>
      <c r="P1032" s="438"/>
      <c r="Q1032" s="438"/>
    </row>
    <row r="1033" spans="1:17" ht="14.25">
      <c r="A1033" s="309"/>
      <c r="B1033" s="310"/>
      <c r="C1033" s="309"/>
      <c r="M1033" s="438"/>
      <c r="N1033" s="438"/>
      <c r="O1033" s="438"/>
      <c r="P1033" s="438"/>
      <c r="Q1033" s="438"/>
    </row>
    <row r="1034" spans="1:17" ht="14.25">
      <c r="A1034" s="309"/>
      <c r="B1034" s="310"/>
      <c r="C1034" s="309"/>
      <c r="M1034" s="438"/>
      <c r="N1034" s="438"/>
      <c r="O1034" s="438"/>
      <c r="P1034" s="438"/>
      <c r="Q1034" s="438"/>
    </row>
    <row r="1035" spans="1:17" ht="14.25">
      <c r="A1035" s="309"/>
      <c r="B1035" s="310"/>
      <c r="C1035" s="309"/>
      <c r="M1035" s="438"/>
      <c r="N1035" s="438"/>
      <c r="O1035" s="438"/>
      <c r="P1035" s="438"/>
      <c r="Q1035" s="438"/>
    </row>
    <row r="1036" spans="1:17" ht="14.25">
      <c r="A1036" s="309"/>
      <c r="B1036" s="310"/>
      <c r="C1036" s="309"/>
      <c r="M1036" s="438"/>
      <c r="N1036" s="438"/>
      <c r="O1036" s="438"/>
      <c r="P1036" s="438"/>
      <c r="Q1036" s="438"/>
    </row>
    <row r="1037" spans="1:17" ht="14.25">
      <c r="A1037" s="309"/>
      <c r="B1037" s="310"/>
      <c r="C1037" s="309"/>
      <c r="M1037" s="438"/>
      <c r="N1037" s="438"/>
      <c r="O1037" s="438"/>
      <c r="P1037" s="438"/>
      <c r="Q1037" s="438"/>
    </row>
    <row r="1038" spans="1:17" ht="14.25">
      <c r="A1038" s="309"/>
      <c r="B1038" s="310"/>
      <c r="C1038" s="309"/>
      <c r="M1038" s="438"/>
      <c r="N1038" s="438"/>
      <c r="O1038" s="438"/>
      <c r="P1038" s="438"/>
      <c r="Q1038" s="438"/>
    </row>
    <row r="1039" spans="1:17" ht="14.25">
      <c r="A1039" s="309"/>
      <c r="B1039" s="310"/>
      <c r="C1039" s="309"/>
      <c r="M1039" s="438"/>
      <c r="N1039" s="438"/>
      <c r="O1039" s="438"/>
      <c r="P1039" s="438"/>
      <c r="Q1039" s="438"/>
    </row>
    <row r="1040" spans="1:17" ht="14.25">
      <c r="A1040" s="309"/>
      <c r="B1040" s="310"/>
      <c r="C1040" s="309"/>
      <c r="M1040" s="438"/>
      <c r="N1040" s="438"/>
      <c r="O1040" s="438"/>
      <c r="P1040" s="438"/>
      <c r="Q1040" s="438"/>
    </row>
    <row r="1041" spans="1:17" ht="14.25">
      <c r="A1041" s="309"/>
      <c r="B1041" s="310"/>
      <c r="C1041" s="309"/>
      <c r="M1041" s="438"/>
      <c r="N1041" s="438"/>
      <c r="O1041" s="438"/>
      <c r="P1041" s="438"/>
      <c r="Q1041" s="438"/>
    </row>
    <row r="1042" spans="1:17" ht="14.25">
      <c r="A1042" s="309"/>
      <c r="B1042" s="310"/>
      <c r="C1042" s="309"/>
      <c r="M1042" s="438"/>
      <c r="N1042" s="438"/>
      <c r="O1042" s="438"/>
      <c r="P1042" s="438"/>
      <c r="Q1042" s="438"/>
    </row>
    <row r="1043" spans="1:17" ht="14.25">
      <c r="A1043" s="309"/>
      <c r="B1043" s="310"/>
      <c r="C1043" s="309"/>
      <c r="M1043" s="438"/>
      <c r="N1043" s="438"/>
      <c r="O1043" s="438"/>
      <c r="P1043" s="438"/>
      <c r="Q1043" s="438"/>
    </row>
    <row r="1044" spans="1:17" ht="14.25">
      <c r="A1044" s="309"/>
      <c r="B1044" s="310"/>
      <c r="C1044" s="309"/>
      <c r="M1044" s="438"/>
      <c r="N1044" s="438"/>
      <c r="O1044" s="438"/>
      <c r="P1044" s="438"/>
      <c r="Q1044" s="438"/>
    </row>
    <row r="1045" spans="1:17" ht="14.25">
      <c r="A1045" s="309"/>
      <c r="B1045" s="310"/>
      <c r="C1045" s="309"/>
      <c r="M1045" s="438"/>
      <c r="N1045" s="438"/>
      <c r="O1045" s="438"/>
      <c r="P1045" s="438"/>
      <c r="Q1045" s="438"/>
    </row>
    <row r="1046" spans="1:17" ht="14.25">
      <c r="A1046" s="309"/>
      <c r="B1046" s="310"/>
      <c r="C1046" s="309"/>
      <c r="M1046" s="438"/>
      <c r="N1046" s="438"/>
      <c r="O1046" s="438"/>
      <c r="P1046" s="438"/>
      <c r="Q1046" s="438"/>
    </row>
    <row r="1047" spans="1:17" ht="14.25">
      <c r="A1047" s="309"/>
      <c r="B1047" s="310"/>
      <c r="C1047" s="309"/>
      <c r="M1047" s="438"/>
      <c r="N1047" s="438"/>
      <c r="O1047" s="438"/>
      <c r="P1047" s="438"/>
      <c r="Q1047" s="438"/>
    </row>
    <row r="1048" spans="1:17" ht="14.25">
      <c r="A1048" s="309"/>
      <c r="B1048" s="310"/>
      <c r="C1048" s="309"/>
      <c r="M1048" s="438"/>
      <c r="N1048" s="438"/>
      <c r="O1048" s="438"/>
      <c r="P1048" s="438"/>
      <c r="Q1048" s="438"/>
    </row>
    <row r="1049" spans="1:17" ht="14.25">
      <c r="A1049" s="309"/>
      <c r="B1049" s="310"/>
      <c r="C1049" s="309"/>
      <c r="M1049" s="438"/>
      <c r="N1049" s="438"/>
      <c r="O1049" s="438"/>
      <c r="P1049" s="438"/>
      <c r="Q1049" s="438"/>
    </row>
    <row r="1050" spans="1:17" ht="14.25">
      <c r="A1050" s="309"/>
      <c r="B1050" s="310"/>
      <c r="C1050" s="309"/>
      <c r="M1050" s="438"/>
      <c r="N1050" s="438"/>
      <c r="O1050" s="438"/>
      <c r="P1050" s="438"/>
      <c r="Q1050" s="438"/>
    </row>
    <row r="1051" spans="1:17" ht="14.25">
      <c r="A1051" s="309"/>
      <c r="B1051" s="310"/>
      <c r="C1051" s="309"/>
      <c r="M1051" s="438"/>
      <c r="N1051" s="438"/>
      <c r="O1051" s="438"/>
      <c r="P1051" s="438"/>
      <c r="Q1051" s="438"/>
    </row>
    <row r="1052" spans="1:17" ht="14.25">
      <c r="A1052" s="309"/>
      <c r="B1052" s="310"/>
      <c r="C1052" s="309"/>
      <c r="M1052" s="438"/>
      <c r="N1052" s="438"/>
      <c r="O1052" s="438"/>
      <c r="P1052" s="438"/>
      <c r="Q1052" s="438"/>
    </row>
    <row r="1053" spans="1:17" ht="14.25">
      <c r="A1053" s="309"/>
      <c r="B1053" s="310"/>
      <c r="C1053" s="309"/>
      <c r="M1053" s="438"/>
      <c r="N1053" s="438"/>
      <c r="O1053" s="438"/>
      <c r="P1053" s="438"/>
      <c r="Q1053" s="438"/>
    </row>
    <row r="1054" spans="1:17" ht="14.25">
      <c r="A1054" s="309"/>
      <c r="B1054" s="310"/>
      <c r="C1054" s="309"/>
      <c r="M1054" s="438"/>
      <c r="N1054" s="438"/>
      <c r="O1054" s="438"/>
      <c r="P1054" s="438"/>
      <c r="Q1054" s="438"/>
    </row>
    <row r="1055" spans="1:17" ht="14.25">
      <c r="A1055" s="309"/>
      <c r="B1055" s="310"/>
      <c r="C1055" s="309"/>
      <c r="M1055" s="438"/>
      <c r="N1055" s="438"/>
      <c r="O1055" s="438"/>
      <c r="P1055" s="438"/>
      <c r="Q1055" s="438"/>
    </row>
    <row r="1056" spans="1:17" ht="14.25">
      <c r="A1056" s="309"/>
      <c r="B1056" s="310"/>
      <c r="C1056" s="309"/>
      <c r="M1056" s="438"/>
      <c r="N1056" s="438"/>
      <c r="O1056" s="438"/>
      <c r="P1056" s="438"/>
      <c r="Q1056" s="438"/>
    </row>
    <row r="1057" spans="1:17" ht="14.25">
      <c r="A1057" s="309"/>
      <c r="B1057" s="310"/>
      <c r="C1057" s="309"/>
      <c r="M1057" s="438"/>
      <c r="N1057" s="438"/>
      <c r="O1057" s="438"/>
      <c r="P1057" s="438"/>
      <c r="Q1057" s="438"/>
    </row>
    <row r="1058" spans="1:17" ht="14.25">
      <c r="A1058" s="309"/>
      <c r="B1058" s="310"/>
      <c r="C1058" s="309"/>
      <c r="M1058" s="438"/>
      <c r="N1058" s="438"/>
      <c r="O1058" s="438"/>
      <c r="P1058" s="438"/>
      <c r="Q1058" s="438"/>
    </row>
    <row r="1059" spans="1:17" ht="14.25">
      <c r="A1059" s="309"/>
      <c r="B1059" s="310"/>
      <c r="C1059" s="309"/>
      <c r="M1059" s="438"/>
      <c r="N1059" s="438"/>
      <c r="O1059" s="438"/>
      <c r="P1059" s="438"/>
      <c r="Q1059" s="438"/>
    </row>
    <row r="1060" spans="1:17" ht="14.25">
      <c r="A1060" s="309"/>
      <c r="B1060" s="310"/>
      <c r="C1060" s="309"/>
      <c r="M1060" s="438"/>
      <c r="N1060" s="438"/>
      <c r="O1060" s="438"/>
      <c r="P1060" s="438"/>
      <c r="Q1060" s="438"/>
    </row>
    <row r="1061" spans="1:17" ht="14.25">
      <c r="A1061" s="309"/>
      <c r="B1061" s="310"/>
      <c r="C1061" s="309"/>
      <c r="M1061" s="438"/>
      <c r="N1061" s="438"/>
      <c r="O1061" s="438"/>
      <c r="P1061" s="438"/>
      <c r="Q1061" s="438"/>
    </row>
    <row r="1062" spans="1:17" ht="14.25">
      <c r="A1062" s="309"/>
      <c r="B1062" s="310"/>
      <c r="C1062" s="309"/>
      <c r="M1062" s="438"/>
      <c r="N1062" s="438"/>
      <c r="O1062" s="438"/>
      <c r="P1062" s="438"/>
      <c r="Q1062" s="438"/>
    </row>
    <row r="1063" spans="1:17" ht="14.25">
      <c r="A1063" s="309"/>
      <c r="B1063" s="310"/>
      <c r="C1063" s="309"/>
      <c r="M1063" s="438"/>
      <c r="N1063" s="438"/>
      <c r="O1063" s="438"/>
      <c r="P1063" s="438"/>
      <c r="Q1063" s="438"/>
    </row>
    <row r="1064" spans="1:17" ht="14.25">
      <c r="A1064" s="309"/>
      <c r="B1064" s="310"/>
      <c r="C1064" s="309"/>
      <c r="M1064" s="438"/>
      <c r="N1064" s="438"/>
      <c r="O1064" s="438"/>
      <c r="P1064" s="438"/>
      <c r="Q1064" s="438"/>
    </row>
    <row r="1065" spans="1:17" ht="14.25">
      <c r="A1065" s="309"/>
      <c r="B1065" s="310"/>
      <c r="C1065" s="309"/>
      <c r="M1065" s="438"/>
      <c r="N1065" s="438"/>
      <c r="O1065" s="438"/>
      <c r="P1065" s="438"/>
      <c r="Q1065" s="438"/>
    </row>
    <row r="1066" spans="1:17" ht="14.25">
      <c r="A1066" s="309"/>
      <c r="B1066" s="310"/>
      <c r="C1066" s="309"/>
      <c r="M1066" s="438"/>
      <c r="N1066" s="438"/>
      <c r="O1066" s="438"/>
      <c r="P1066" s="438"/>
      <c r="Q1066" s="438"/>
    </row>
    <row r="1067" spans="1:17" ht="14.25">
      <c r="A1067" s="309"/>
      <c r="B1067" s="310"/>
      <c r="C1067" s="309"/>
      <c r="M1067" s="438"/>
      <c r="N1067" s="438"/>
      <c r="O1067" s="438"/>
      <c r="P1067" s="438"/>
      <c r="Q1067" s="438"/>
    </row>
    <row r="1068" spans="1:17" ht="14.25">
      <c r="A1068" s="309"/>
      <c r="B1068" s="310"/>
      <c r="C1068" s="309"/>
      <c r="M1068" s="438"/>
      <c r="N1068" s="438"/>
      <c r="O1068" s="438"/>
      <c r="P1068" s="438"/>
      <c r="Q1068" s="438"/>
    </row>
    <row r="1069" spans="1:17" ht="14.25">
      <c r="A1069" s="309"/>
      <c r="B1069" s="310"/>
      <c r="C1069" s="309"/>
      <c r="M1069" s="438"/>
      <c r="N1069" s="438"/>
      <c r="O1069" s="438"/>
      <c r="P1069" s="438"/>
      <c r="Q1069" s="438"/>
    </row>
    <row r="1070" spans="1:17" ht="14.25">
      <c r="A1070" s="309"/>
      <c r="B1070" s="310"/>
      <c r="C1070" s="309"/>
      <c r="M1070" s="438"/>
      <c r="N1070" s="438"/>
      <c r="O1070" s="438"/>
      <c r="P1070" s="438"/>
      <c r="Q1070" s="438"/>
    </row>
    <row r="1071" spans="1:17" ht="14.25">
      <c r="A1071" s="309"/>
      <c r="B1071" s="310"/>
      <c r="C1071" s="309"/>
      <c r="M1071" s="438"/>
      <c r="N1071" s="438"/>
      <c r="O1071" s="438"/>
      <c r="P1071" s="438"/>
      <c r="Q1071" s="438"/>
    </row>
    <row r="1072" spans="1:17" ht="14.25">
      <c r="A1072" s="309"/>
      <c r="B1072" s="310"/>
      <c r="C1072" s="309"/>
      <c r="M1072" s="438"/>
      <c r="N1072" s="438"/>
      <c r="O1072" s="438"/>
      <c r="P1072" s="438"/>
      <c r="Q1072" s="438"/>
    </row>
    <row r="1073" spans="1:17" ht="14.25">
      <c r="A1073" s="309"/>
      <c r="B1073" s="310"/>
      <c r="C1073" s="309"/>
      <c r="M1073" s="438"/>
      <c r="N1073" s="438"/>
      <c r="O1073" s="438"/>
      <c r="P1073" s="438"/>
      <c r="Q1073" s="438"/>
    </row>
    <row r="1074" spans="1:17" ht="14.25">
      <c r="A1074" s="309"/>
      <c r="B1074" s="310"/>
      <c r="C1074" s="309"/>
      <c r="M1074" s="438"/>
      <c r="N1074" s="438"/>
      <c r="O1074" s="438"/>
      <c r="P1074" s="438"/>
      <c r="Q1074" s="438"/>
    </row>
    <row r="1075" spans="1:17" ht="14.25">
      <c r="A1075" s="309"/>
      <c r="B1075" s="310"/>
      <c r="C1075" s="309"/>
      <c r="M1075" s="438"/>
      <c r="N1075" s="438"/>
      <c r="O1075" s="438"/>
      <c r="P1075" s="438"/>
      <c r="Q1075" s="438"/>
    </row>
    <row r="1076" spans="1:17" ht="14.25">
      <c r="A1076" s="309"/>
      <c r="B1076" s="310"/>
      <c r="C1076" s="309"/>
      <c r="M1076" s="438"/>
      <c r="N1076" s="438"/>
      <c r="O1076" s="438"/>
      <c r="P1076" s="438"/>
      <c r="Q1076" s="438"/>
    </row>
    <row r="1077" spans="1:17" ht="14.25">
      <c r="A1077" s="309"/>
      <c r="B1077" s="310"/>
      <c r="C1077" s="309"/>
      <c r="M1077" s="438"/>
      <c r="N1077" s="438"/>
      <c r="O1077" s="438"/>
      <c r="P1077" s="438"/>
      <c r="Q1077" s="438"/>
    </row>
    <row r="1078" spans="1:17" ht="14.25">
      <c r="A1078" s="309"/>
      <c r="B1078" s="310"/>
      <c r="C1078" s="309"/>
      <c r="M1078" s="438"/>
      <c r="N1078" s="438"/>
      <c r="O1078" s="438"/>
      <c r="P1078" s="438"/>
      <c r="Q1078" s="438"/>
    </row>
    <row r="1079" spans="1:17" ht="14.25">
      <c r="A1079" s="309"/>
      <c r="B1079" s="310"/>
      <c r="C1079" s="309"/>
      <c r="M1079" s="438"/>
      <c r="N1079" s="438"/>
      <c r="O1079" s="438"/>
      <c r="P1079" s="438"/>
      <c r="Q1079" s="438"/>
    </row>
    <row r="1080" spans="1:17" ht="14.25">
      <c r="A1080" s="309"/>
      <c r="B1080" s="310"/>
      <c r="C1080" s="309"/>
      <c r="M1080" s="438"/>
      <c r="N1080" s="438"/>
      <c r="O1080" s="438"/>
      <c r="P1080" s="438"/>
      <c r="Q1080" s="438"/>
    </row>
    <row r="1081" spans="1:17" ht="14.25">
      <c r="A1081" s="309"/>
      <c r="B1081" s="310"/>
      <c r="C1081" s="309"/>
      <c r="M1081" s="438"/>
      <c r="N1081" s="438"/>
      <c r="O1081" s="438"/>
      <c r="P1081" s="438"/>
      <c r="Q1081" s="438"/>
    </row>
    <row r="1082" spans="1:17" ht="14.25">
      <c r="A1082" s="309"/>
      <c r="B1082" s="310"/>
      <c r="C1082" s="309"/>
      <c r="M1082" s="438"/>
      <c r="N1082" s="438"/>
      <c r="O1082" s="438"/>
      <c r="P1082" s="438"/>
      <c r="Q1082" s="438"/>
    </row>
    <row r="1083" spans="1:17" ht="14.25">
      <c r="A1083" s="309"/>
      <c r="B1083" s="310"/>
      <c r="C1083" s="309"/>
      <c r="M1083" s="438"/>
      <c r="N1083" s="438"/>
      <c r="O1083" s="438"/>
      <c r="P1083" s="438"/>
      <c r="Q1083" s="438"/>
    </row>
    <row r="1084" spans="1:17" ht="14.25">
      <c r="A1084" s="309"/>
      <c r="B1084" s="310"/>
      <c r="C1084" s="309"/>
      <c r="M1084" s="438"/>
      <c r="N1084" s="438"/>
      <c r="O1084" s="438"/>
      <c r="P1084" s="438"/>
      <c r="Q1084" s="438"/>
    </row>
    <row r="1085" spans="1:17" ht="14.25">
      <c r="A1085" s="309"/>
      <c r="B1085" s="310"/>
      <c r="C1085" s="309"/>
      <c r="M1085" s="438"/>
      <c r="N1085" s="438"/>
      <c r="O1085" s="438"/>
      <c r="P1085" s="438"/>
      <c r="Q1085" s="438"/>
    </row>
    <row r="1086" spans="1:17" ht="14.25">
      <c r="A1086" s="309"/>
      <c r="B1086" s="310"/>
      <c r="C1086" s="309"/>
      <c r="M1086" s="438"/>
      <c r="N1086" s="438"/>
      <c r="O1086" s="438"/>
      <c r="P1086" s="438"/>
      <c r="Q1086" s="438"/>
    </row>
    <row r="1087" spans="1:17" ht="14.25">
      <c r="A1087" s="309"/>
      <c r="B1087" s="310"/>
      <c r="C1087" s="309"/>
      <c r="M1087" s="438"/>
      <c r="N1087" s="438"/>
      <c r="O1087" s="438"/>
      <c r="P1087" s="438"/>
      <c r="Q1087" s="438"/>
    </row>
    <row r="1088" spans="1:17" ht="14.25">
      <c r="A1088" s="309"/>
      <c r="B1088" s="310"/>
      <c r="C1088" s="309"/>
      <c r="M1088" s="438"/>
      <c r="N1088" s="438"/>
      <c r="O1088" s="438"/>
      <c r="P1088" s="438"/>
      <c r="Q1088" s="438"/>
    </row>
    <row r="1089" spans="1:17" ht="14.25">
      <c r="A1089" s="309"/>
      <c r="B1089" s="310"/>
      <c r="C1089" s="309"/>
      <c r="M1089" s="438"/>
      <c r="N1089" s="438"/>
      <c r="O1089" s="438"/>
      <c r="P1089" s="438"/>
      <c r="Q1089" s="438"/>
    </row>
    <row r="1090" spans="1:17" ht="14.25">
      <c r="A1090" s="309"/>
      <c r="B1090" s="310"/>
      <c r="C1090" s="309"/>
      <c r="M1090" s="438"/>
      <c r="N1090" s="438"/>
      <c r="O1090" s="438"/>
      <c r="P1090" s="438"/>
      <c r="Q1090" s="438"/>
    </row>
    <row r="1091" spans="1:17" ht="14.25">
      <c r="A1091" s="309"/>
      <c r="B1091" s="310"/>
      <c r="C1091" s="309"/>
      <c r="M1091" s="438"/>
      <c r="N1091" s="438"/>
      <c r="O1091" s="438"/>
      <c r="P1091" s="438"/>
      <c r="Q1091" s="438"/>
    </row>
    <row r="1092" spans="1:17" ht="14.25">
      <c r="A1092" s="309"/>
      <c r="B1092" s="310"/>
      <c r="C1092" s="309"/>
      <c r="M1092" s="438"/>
      <c r="N1092" s="438"/>
      <c r="O1092" s="438"/>
      <c r="P1092" s="438"/>
      <c r="Q1092" s="438"/>
    </row>
    <row r="1093" spans="1:17" ht="14.25">
      <c r="A1093" s="309"/>
      <c r="B1093" s="310"/>
      <c r="C1093" s="309"/>
      <c r="M1093" s="438"/>
      <c r="N1093" s="438"/>
      <c r="O1093" s="438"/>
      <c r="P1093" s="438"/>
      <c r="Q1093" s="438"/>
    </row>
    <row r="1094" spans="1:17" ht="14.25">
      <c r="A1094" s="309"/>
      <c r="B1094" s="310"/>
      <c r="C1094" s="309"/>
      <c r="M1094" s="438"/>
      <c r="N1094" s="438"/>
      <c r="O1094" s="438"/>
      <c r="P1094" s="438"/>
      <c r="Q1094" s="438"/>
    </row>
    <row r="1095" spans="1:17" ht="14.25">
      <c r="A1095" s="309"/>
      <c r="B1095" s="310"/>
      <c r="C1095" s="309"/>
      <c r="M1095" s="438"/>
      <c r="N1095" s="438"/>
      <c r="O1095" s="438"/>
      <c r="P1095" s="438"/>
      <c r="Q1095" s="438"/>
    </row>
    <row r="1096" spans="1:17" ht="14.25">
      <c r="A1096" s="309"/>
      <c r="B1096" s="310"/>
      <c r="C1096" s="309"/>
      <c r="M1096" s="438"/>
      <c r="N1096" s="438"/>
      <c r="O1096" s="438"/>
      <c r="P1096" s="438"/>
      <c r="Q1096" s="438"/>
    </row>
    <row r="1097" spans="1:17" ht="14.25">
      <c r="A1097" s="309"/>
      <c r="B1097" s="310"/>
      <c r="C1097" s="309"/>
      <c r="M1097" s="438"/>
      <c r="N1097" s="438"/>
      <c r="O1097" s="438"/>
      <c r="P1097" s="438"/>
      <c r="Q1097" s="438"/>
    </row>
    <row r="1098" spans="1:17" ht="14.25">
      <c r="A1098" s="309"/>
      <c r="B1098" s="310"/>
      <c r="C1098" s="309"/>
      <c r="M1098" s="438"/>
      <c r="N1098" s="438"/>
      <c r="O1098" s="438"/>
      <c r="P1098" s="438"/>
      <c r="Q1098" s="438"/>
    </row>
    <row r="1099" spans="1:17" ht="14.25">
      <c r="A1099" s="309"/>
      <c r="B1099" s="310"/>
      <c r="C1099" s="309"/>
      <c r="M1099" s="438"/>
      <c r="N1099" s="438"/>
      <c r="O1099" s="438"/>
      <c r="P1099" s="438"/>
      <c r="Q1099" s="438"/>
    </row>
    <row r="1100" spans="1:17" ht="14.25">
      <c r="A1100" s="309"/>
      <c r="B1100" s="310"/>
      <c r="C1100" s="309"/>
      <c r="M1100" s="438"/>
      <c r="N1100" s="438"/>
      <c r="O1100" s="438"/>
      <c r="P1100" s="438"/>
      <c r="Q1100" s="438"/>
    </row>
    <row r="1101" spans="1:17" ht="14.25">
      <c r="A1101" s="309"/>
      <c r="B1101" s="310"/>
      <c r="C1101" s="309"/>
      <c r="M1101" s="438"/>
      <c r="N1101" s="438"/>
      <c r="O1101" s="438"/>
      <c r="P1101" s="438"/>
      <c r="Q1101" s="438"/>
    </row>
    <row r="1102" spans="1:17" ht="14.25">
      <c r="A1102" s="309"/>
      <c r="B1102" s="310"/>
      <c r="C1102" s="309"/>
      <c r="M1102" s="438"/>
      <c r="N1102" s="438"/>
      <c r="O1102" s="438"/>
      <c r="P1102" s="438"/>
      <c r="Q1102" s="438"/>
    </row>
    <row r="1103" spans="1:17" ht="14.25">
      <c r="A1103" s="309"/>
      <c r="B1103" s="310"/>
      <c r="C1103" s="309"/>
      <c r="M1103" s="438"/>
      <c r="N1103" s="438"/>
      <c r="O1103" s="438"/>
      <c r="P1103" s="438"/>
      <c r="Q1103" s="438"/>
    </row>
    <row r="1104" spans="1:17" ht="14.25">
      <c r="A1104" s="309"/>
      <c r="B1104" s="310"/>
      <c r="C1104" s="309"/>
      <c r="M1104" s="438"/>
      <c r="N1104" s="438"/>
      <c r="O1104" s="438"/>
      <c r="P1104" s="438"/>
      <c r="Q1104" s="438"/>
    </row>
    <row r="1105" spans="1:17" ht="14.25">
      <c r="A1105" s="309"/>
      <c r="B1105" s="310"/>
      <c r="C1105" s="309"/>
      <c r="M1105" s="438"/>
      <c r="N1105" s="438"/>
      <c r="O1105" s="438"/>
      <c r="P1105" s="438"/>
      <c r="Q1105" s="438"/>
    </row>
    <row r="1106" spans="1:17" ht="14.25">
      <c r="A1106" s="309"/>
      <c r="B1106" s="310"/>
      <c r="C1106" s="309"/>
      <c r="M1106" s="438"/>
      <c r="N1106" s="438"/>
      <c r="O1106" s="438"/>
      <c r="P1106" s="438"/>
      <c r="Q1106" s="438"/>
    </row>
    <row r="1107" spans="1:17" ht="14.25">
      <c r="A1107" s="309"/>
      <c r="B1107" s="310"/>
      <c r="C1107" s="309"/>
      <c r="M1107" s="438"/>
      <c r="N1107" s="438"/>
      <c r="O1107" s="438"/>
      <c r="P1107" s="438"/>
      <c r="Q1107" s="438"/>
    </row>
    <row r="1108" spans="1:17" ht="14.25">
      <c r="A1108" s="309"/>
      <c r="B1108" s="310"/>
      <c r="C1108" s="309"/>
      <c r="M1108" s="438"/>
      <c r="N1108" s="438"/>
      <c r="O1108" s="438"/>
      <c r="P1108" s="438"/>
      <c r="Q1108" s="438"/>
    </row>
    <row r="1109" spans="1:17" ht="14.25">
      <c r="A1109" s="309"/>
      <c r="B1109" s="310"/>
      <c r="C1109" s="309"/>
      <c r="M1109" s="438"/>
      <c r="N1109" s="438"/>
      <c r="O1109" s="438"/>
      <c r="P1109" s="438"/>
      <c r="Q1109" s="438"/>
    </row>
    <row r="1110" spans="1:17" ht="14.25">
      <c r="A1110" s="309"/>
      <c r="B1110" s="310"/>
      <c r="C1110" s="309"/>
      <c r="M1110" s="438"/>
      <c r="N1110" s="438"/>
      <c r="O1110" s="438"/>
      <c r="P1110" s="438"/>
      <c r="Q1110" s="438"/>
    </row>
    <row r="1111" spans="1:17" ht="14.25">
      <c r="A1111" s="309"/>
      <c r="B1111" s="310"/>
      <c r="C1111" s="309"/>
      <c r="M1111" s="438"/>
      <c r="N1111" s="438"/>
      <c r="O1111" s="438"/>
      <c r="P1111" s="438"/>
      <c r="Q1111" s="438"/>
    </row>
    <row r="1112" spans="1:17" ht="14.25">
      <c r="A1112" s="309"/>
      <c r="B1112" s="310"/>
      <c r="C1112" s="309"/>
      <c r="M1112" s="438"/>
      <c r="N1112" s="438"/>
      <c r="O1112" s="438"/>
      <c r="P1112" s="438"/>
      <c r="Q1112" s="438"/>
    </row>
    <row r="1113" spans="1:17" ht="14.25">
      <c r="A1113" s="309"/>
      <c r="B1113" s="310"/>
      <c r="C1113" s="309"/>
      <c r="M1113" s="438"/>
      <c r="N1113" s="438"/>
      <c r="O1113" s="438"/>
      <c r="P1113" s="438"/>
      <c r="Q1113" s="438"/>
    </row>
    <row r="1114" spans="1:17" ht="14.25">
      <c r="A1114" s="309"/>
      <c r="B1114" s="310"/>
      <c r="C1114" s="309"/>
      <c r="M1114" s="438"/>
      <c r="N1114" s="438"/>
      <c r="O1114" s="438"/>
      <c r="P1114" s="438"/>
      <c r="Q1114" s="438"/>
    </row>
    <row r="1115" spans="1:17" ht="14.25">
      <c r="A1115" s="309"/>
      <c r="B1115" s="310"/>
      <c r="C1115" s="309"/>
      <c r="M1115" s="438"/>
      <c r="N1115" s="438"/>
      <c r="O1115" s="438"/>
      <c r="P1115" s="438"/>
      <c r="Q1115" s="438"/>
    </row>
    <row r="1116" spans="1:17" ht="14.25">
      <c r="A1116" s="309"/>
      <c r="B1116" s="310"/>
      <c r="C1116" s="309"/>
      <c r="M1116" s="438"/>
      <c r="N1116" s="438"/>
      <c r="O1116" s="438"/>
      <c r="P1116" s="438"/>
      <c r="Q1116" s="438"/>
    </row>
    <row r="1117" spans="1:17" ht="14.25">
      <c r="A1117" s="309"/>
      <c r="B1117" s="310"/>
      <c r="C1117" s="309"/>
      <c r="M1117" s="438"/>
      <c r="N1117" s="438"/>
      <c r="O1117" s="438"/>
      <c r="P1117" s="438"/>
      <c r="Q1117" s="438"/>
    </row>
    <row r="1118" spans="1:17" ht="14.25">
      <c r="A1118" s="309"/>
      <c r="B1118" s="310"/>
      <c r="C1118" s="309"/>
      <c r="M1118" s="438"/>
      <c r="N1118" s="438"/>
      <c r="O1118" s="438"/>
      <c r="P1118" s="438"/>
      <c r="Q1118" s="438"/>
    </row>
    <row r="1119" spans="1:17" ht="14.25">
      <c r="A1119" s="309"/>
      <c r="B1119" s="310"/>
      <c r="C1119" s="309"/>
      <c r="M1119" s="438"/>
      <c r="N1119" s="438"/>
      <c r="O1119" s="438"/>
      <c r="P1119" s="438"/>
      <c r="Q1119" s="438"/>
    </row>
    <row r="1120" spans="1:17" ht="14.25">
      <c r="A1120" s="309"/>
      <c r="B1120" s="310"/>
      <c r="C1120" s="309"/>
      <c r="M1120" s="438"/>
      <c r="N1120" s="438"/>
      <c r="O1120" s="438"/>
      <c r="P1120" s="438"/>
      <c r="Q1120" s="438"/>
    </row>
    <row r="1121" spans="1:17" ht="14.25">
      <c r="A1121" s="309"/>
      <c r="B1121" s="310"/>
      <c r="C1121" s="309"/>
      <c r="M1121" s="438"/>
      <c r="N1121" s="438"/>
      <c r="O1121" s="438"/>
      <c r="P1121" s="438"/>
      <c r="Q1121" s="438"/>
    </row>
    <row r="1122" spans="1:17" ht="14.25">
      <c r="A1122" s="309"/>
      <c r="B1122" s="310"/>
      <c r="C1122" s="309"/>
      <c r="M1122" s="438"/>
      <c r="N1122" s="438"/>
      <c r="O1122" s="438"/>
      <c r="P1122" s="438"/>
      <c r="Q1122" s="438"/>
    </row>
    <row r="1123" spans="1:17" ht="14.25">
      <c r="A1123" s="309"/>
      <c r="B1123" s="310"/>
      <c r="C1123" s="309"/>
      <c r="M1123" s="438"/>
      <c r="N1123" s="438"/>
      <c r="O1123" s="438"/>
      <c r="P1123" s="438"/>
      <c r="Q1123" s="438"/>
    </row>
    <row r="1124" spans="1:17" ht="14.25">
      <c r="A1124" s="309"/>
      <c r="B1124" s="310"/>
      <c r="C1124" s="309"/>
      <c r="M1124" s="438"/>
      <c r="N1124" s="438"/>
      <c r="O1124" s="438"/>
      <c r="P1124" s="438"/>
      <c r="Q1124" s="438"/>
    </row>
    <row r="1125" spans="1:17" ht="14.25">
      <c r="A1125" s="309"/>
      <c r="B1125" s="310"/>
      <c r="C1125" s="309"/>
      <c r="M1125" s="438"/>
      <c r="N1125" s="438"/>
      <c r="O1125" s="438"/>
      <c r="P1125" s="438"/>
      <c r="Q1125" s="438"/>
    </row>
    <row r="1126" spans="1:17" ht="14.25">
      <c r="A1126" s="309"/>
      <c r="B1126" s="310"/>
      <c r="C1126" s="309"/>
      <c r="M1126" s="438"/>
      <c r="N1126" s="438"/>
      <c r="O1126" s="438"/>
      <c r="P1126" s="438"/>
      <c r="Q1126" s="438"/>
    </row>
    <row r="1127" spans="1:17" ht="14.25">
      <c r="A1127" s="309"/>
      <c r="B1127" s="310"/>
      <c r="C1127" s="309"/>
      <c r="M1127" s="438"/>
      <c r="N1127" s="438"/>
      <c r="O1127" s="438"/>
      <c r="P1127" s="438"/>
      <c r="Q1127" s="438"/>
    </row>
    <row r="1128" spans="1:17" ht="14.25">
      <c r="A1128" s="309"/>
      <c r="B1128" s="310"/>
      <c r="C1128" s="309"/>
      <c r="M1128" s="438"/>
      <c r="N1128" s="438"/>
      <c r="O1128" s="438"/>
      <c r="P1128" s="438"/>
      <c r="Q1128" s="438"/>
    </row>
    <row r="1129" spans="1:17" ht="14.25">
      <c r="A1129" s="309"/>
      <c r="B1129" s="310"/>
      <c r="C1129" s="309"/>
      <c r="M1129" s="438"/>
      <c r="N1129" s="438"/>
      <c r="O1129" s="438"/>
      <c r="P1129" s="438"/>
      <c r="Q1129" s="438"/>
    </row>
    <row r="1130" spans="1:17" ht="14.25">
      <c r="A1130" s="309"/>
      <c r="B1130" s="310"/>
      <c r="C1130" s="309"/>
      <c r="M1130" s="438"/>
      <c r="N1130" s="438"/>
      <c r="O1130" s="438"/>
      <c r="P1130" s="438"/>
      <c r="Q1130" s="438"/>
    </row>
    <row r="1131" spans="1:17" ht="14.25">
      <c r="A1131" s="309"/>
      <c r="B1131" s="310"/>
      <c r="C1131" s="309"/>
      <c r="M1131" s="438"/>
      <c r="N1131" s="438"/>
      <c r="O1131" s="438"/>
      <c r="P1131" s="438"/>
      <c r="Q1131" s="438"/>
    </row>
    <row r="1132" spans="1:17" ht="14.25">
      <c r="A1132" s="309"/>
      <c r="B1132" s="310"/>
      <c r="C1132" s="309"/>
      <c r="M1132" s="438"/>
      <c r="N1132" s="438"/>
      <c r="O1132" s="438"/>
      <c r="P1132" s="438"/>
      <c r="Q1132" s="438"/>
    </row>
    <row r="1133" spans="1:17" ht="14.25">
      <c r="A1133" s="309"/>
      <c r="B1133" s="310"/>
      <c r="C1133" s="309"/>
      <c r="M1133" s="438"/>
      <c r="N1133" s="438"/>
      <c r="O1133" s="438"/>
      <c r="P1133" s="438"/>
      <c r="Q1133" s="438"/>
    </row>
    <row r="1134" spans="1:17" ht="14.25">
      <c r="A1134" s="309"/>
      <c r="B1134" s="310"/>
      <c r="C1134" s="309"/>
      <c r="M1134" s="438"/>
      <c r="N1134" s="438"/>
      <c r="O1134" s="438"/>
      <c r="P1134" s="438"/>
      <c r="Q1134" s="438"/>
    </row>
    <row r="1135" spans="1:17" ht="14.25">
      <c r="A1135" s="309"/>
      <c r="B1135" s="310"/>
      <c r="C1135" s="309"/>
      <c r="M1135" s="438"/>
      <c r="N1135" s="438"/>
      <c r="O1135" s="438"/>
      <c r="P1135" s="438"/>
      <c r="Q1135" s="438"/>
    </row>
    <row r="1136" spans="1:17" ht="14.25">
      <c r="A1136" s="309"/>
      <c r="B1136" s="310"/>
      <c r="C1136" s="309"/>
      <c r="M1136" s="438"/>
      <c r="N1136" s="438"/>
      <c r="O1136" s="438"/>
      <c r="P1136" s="438"/>
      <c r="Q1136" s="438"/>
    </row>
    <row r="1137" spans="1:17" ht="14.25">
      <c r="A1137" s="309"/>
      <c r="B1137" s="310"/>
      <c r="C1137" s="309"/>
      <c r="M1137" s="438"/>
      <c r="N1137" s="438"/>
      <c r="O1137" s="438"/>
      <c r="P1137" s="438"/>
      <c r="Q1137" s="438"/>
    </row>
    <row r="1138" spans="1:17" ht="14.25">
      <c r="A1138" s="309"/>
      <c r="B1138" s="310"/>
      <c r="C1138" s="309"/>
      <c r="M1138" s="438"/>
      <c r="N1138" s="438"/>
      <c r="O1138" s="438"/>
      <c r="P1138" s="438"/>
      <c r="Q1138" s="438"/>
    </row>
    <row r="1139" spans="1:17" ht="14.25">
      <c r="A1139" s="309"/>
      <c r="B1139" s="310"/>
      <c r="C1139" s="309"/>
      <c r="M1139" s="438"/>
      <c r="N1139" s="438"/>
      <c r="O1139" s="438"/>
      <c r="P1139" s="438"/>
      <c r="Q1139" s="438"/>
    </row>
    <row r="1140" spans="1:17" ht="14.25">
      <c r="A1140" s="309"/>
      <c r="B1140" s="310"/>
      <c r="C1140" s="309"/>
      <c r="M1140" s="438"/>
      <c r="N1140" s="438"/>
      <c r="O1140" s="438"/>
      <c r="P1140" s="438"/>
      <c r="Q1140" s="438"/>
    </row>
    <row r="1141" spans="1:17" ht="14.25">
      <c r="A1141" s="309"/>
      <c r="B1141" s="310"/>
      <c r="C1141" s="309"/>
      <c r="M1141" s="438"/>
      <c r="N1141" s="438"/>
      <c r="O1141" s="438"/>
      <c r="P1141" s="438"/>
      <c r="Q1141" s="438"/>
    </row>
    <row r="1142" spans="1:17" ht="14.25">
      <c r="A1142" s="309"/>
      <c r="B1142" s="310"/>
      <c r="C1142" s="309"/>
      <c r="M1142" s="438"/>
      <c r="N1142" s="438"/>
      <c r="O1142" s="438"/>
      <c r="P1142" s="438"/>
      <c r="Q1142" s="438"/>
    </row>
    <row r="1143" spans="1:17" ht="14.25">
      <c r="A1143" s="309"/>
      <c r="B1143" s="310"/>
      <c r="C1143" s="309"/>
      <c r="M1143" s="438"/>
      <c r="N1143" s="438"/>
      <c r="O1143" s="438"/>
      <c r="P1143" s="438"/>
      <c r="Q1143" s="438"/>
    </row>
    <row r="1144" spans="1:17" ht="14.25">
      <c r="A1144" s="309"/>
      <c r="B1144" s="310"/>
      <c r="C1144" s="309"/>
      <c r="M1144" s="438"/>
      <c r="N1144" s="438"/>
      <c r="O1144" s="438"/>
      <c r="P1144" s="438"/>
      <c r="Q1144" s="438"/>
    </row>
    <row r="1145" spans="1:17" ht="14.25">
      <c r="A1145" s="309"/>
      <c r="B1145" s="310"/>
      <c r="C1145" s="309"/>
      <c r="M1145" s="438"/>
      <c r="N1145" s="438"/>
      <c r="O1145" s="438"/>
      <c r="P1145" s="438"/>
      <c r="Q1145" s="438"/>
    </row>
    <row r="1146" spans="1:17" ht="14.25">
      <c r="A1146" s="309"/>
      <c r="B1146" s="310"/>
      <c r="C1146" s="309"/>
      <c r="M1146" s="438"/>
      <c r="N1146" s="438"/>
      <c r="O1146" s="438"/>
      <c r="P1146" s="438"/>
      <c r="Q1146" s="438"/>
    </row>
    <row r="1147" spans="1:17" ht="14.25">
      <c r="A1147" s="309"/>
      <c r="B1147" s="310"/>
      <c r="C1147" s="309"/>
      <c r="M1147" s="438"/>
      <c r="N1147" s="438"/>
      <c r="O1147" s="438"/>
      <c r="P1147" s="438"/>
      <c r="Q1147" s="438"/>
    </row>
    <row r="1148" spans="1:17" ht="14.25">
      <c r="A1148" s="309"/>
      <c r="B1148" s="310"/>
      <c r="C1148" s="309"/>
      <c r="M1148" s="438"/>
      <c r="N1148" s="438"/>
      <c r="O1148" s="438"/>
      <c r="P1148" s="438"/>
      <c r="Q1148" s="438"/>
    </row>
    <row r="1149" spans="1:17" ht="14.25">
      <c r="A1149" s="309"/>
      <c r="B1149" s="310"/>
      <c r="C1149" s="309"/>
      <c r="M1149" s="438"/>
      <c r="N1149" s="438"/>
      <c r="O1149" s="438"/>
      <c r="P1149" s="438"/>
      <c r="Q1149" s="438"/>
    </row>
    <row r="1150" spans="1:17" ht="14.25">
      <c r="A1150" s="309"/>
      <c r="B1150" s="310"/>
      <c r="C1150" s="309"/>
      <c r="M1150" s="438"/>
      <c r="N1150" s="438"/>
      <c r="O1150" s="438"/>
      <c r="P1150" s="438"/>
      <c r="Q1150" s="438"/>
    </row>
    <row r="1151" spans="1:17" ht="14.25">
      <c r="A1151" s="309"/>
      <c r="B1151" s="310"/>
      <c r="C1151" s="309"/>
      <c r="M1151" s="438"/>
      <c r="N1151" s="438"/>
      <c r="O1151" s="438"/>
      <c r="P1151" s="438"/>
      <c r="Q1151" s="438"/>
    </row>
    <row r="1152" spans="1:17" ht="14.25">
      <c r="A1152" s="309"/>
      <c r="B1152" s="310"/>
      <c r="C1152" s="309"/>
      <c r="M1152" s="438"/>
      <c r="N1152" s="438"/>
      <c r="O1152" s="438"/>
      <c r="P1152" s="438"/>
      <c r="Q1152" s="438"/>
    </row>
    <row r="1153" spans="1:17" ht="14.25">
      <c r="A1153" s="309"/>
      <c r="B1153" s="310"/>
      <c r="C1153" s="309"/>
      <c r="M1153" s="438"/>
      <c r="N1153" s="438"/>
      <c r="O1153" s="438"/>
      <c r="P1153" s="438"/>
      <c r="Q1153" s="438"/>
    </row>
    <row r="1154" spans="1:17" ht="14.25">
      <c r="A1154" s="309"/>
      <c r="B1154" s="310"/>
      <c r="C1154" s="309"/>
      <c r="M1154" s="438"/>
      <c r="N1154" s="438"/>
      <c r="O1154" s="438"/>
      <c r="P1154" s="438"/>
      <c r="Q1154" s="438"/>
    </row>
    <row r="1155" spans="1:17" ht="14.25">
      <c r="A1155" s="309"/>
      <c r="B1155" s="310"/>
      <c r="C1155" s="309"/>
      <c r="M1155" s="438"/>
      <c r="N1155" s="438"/>
      <c r="O1155" s="438"/>
      <c r="P1155" s="438"/>
      <c r="Q1155" s="438"/>
    </row>
    <row r="1156" spans="1:17" ht="14.25">
      <c r="A1156" s="309"/>
      <c r="B1156" s="310"/>
      <c r="C1156" s="309"/>
      <c r="M1156" s="438"/>
      <c r="N1156" s="438"/>
      <c r="O1156" s="438"/>
      <c r="P1156" s="438"/>
      <c r="Q1156" s="438"/>
    </row>
    <row r="1157" spans="1:17" ht="14.25">
      <c r="A1157" s="309"/>
      <c r="B1157" s="310"/>
      <c r="C1157" s="309"/>
      <c r="M1157" s="438"/>
      <c r="N1157" s="438"/>
      <c r="O1157" s="438"/>
      <c r="P1157" s="438"/>
      <c r="Q1157" s="438"/>
    </row>
    <row r="1158" spans="1:17" ht="14.25">
      <c r="A1158" s="309"/>
      <c r="B1158" s="310"/>
      <c r="C1158" s="309"/>
      <c r="M1158" s="438"/>
      <c r="N1158" s="438"/>
      <c r="O1158" s="438"/>
      <c r="P1158" s="438"/>
      <c r="Q1158" s="438"/>
    </row>
    <row r="1159" spans="1:17" ht="14.25">
      <c r="A1159" s="309"/>
      <c r="B1159" s="310"/>
      <c r="C1159" s="309"/>
      <c r="M1159" s="438"/>
      <c r="N1159" s="438"/>
      <c r="O1159" s="438"/>
      <c r="P1159" s="438"/>
      <c r="Q1159" s="438"/>
    </row>
    <row r="1160" spans="1:17" ht="14.25">
      <c r="A1160" s="309"/>
      <c r="B1160" s="310"/>
      <c r="C1160" s="309"/>
      <c r="M1160" s="438"/>
      <c r="N1160" s="438"/>
      <c r="O1160" s="438"/>
      <c r="P1160" s="438"/>
      <c r="Q1160" s="438"/>
    </row>
    <row r="1161" spans="1:17" ht="14.25">
      <c r="A1161" s="309"/>
      <c r="B1161" s="310"/>
      <c r="C1161" s="309"/>
      <c r="M1161" s="438"/>
      <c r="N1161" s="438"/>
      <c r="O1161" s="438"/>
      <c r="P1161" s="438"/>
      <c r="Q1161" s="438"/>
    </row>
    <row r="1162" spans="1:17" ht="14.25">
      <c r="A1162" s="309"/>
      <c r="B1162" s="310"/>
      <c r="C1162" s="309"/>
      <c r="M1162" s="438"/>
      <c r="N1162" s="438"/>
      <c r="O1162" s="438"/>
      <c r="P1162" s="438"/>
      <c r="Q1162" s="438"/>
    </row>
    <row r="1163" spans="1:17" ht="14.25">
      <c r="A1163" s="309"/>
      <c r="B1163" s="310"/>
      <c r="C1163" s="309"/>
      <c r="M1163" s="438"/>
      <c r="N1163" s="438"/>
      <c r="O1163" s="438"/>
      <c r="P1163" s="438"/>
      <c r="Q1163" s="438"/>
    </row>
    <row r="1164" spans="1:17" ht="14.25">
      <c r="A1164" s="309"/>
      <c r="B1164" s="310"/>
      <c r="C1164" s="309"/>
      <c r="M1164" s="438"/>
      <c r="N1164" s="438"/>
      <c r="O1164" s="438"/>
      <c r="P1164" s="438"/>
      <c r="Q1164" s="438"/>
    </row>
    <row r="1165" spans="1:17" ht="14.25">
      <c r="A1165" s="309"/>
      <c r="B1165" s="310"/>
      <c r="C1165" s="309"/>
      <c r="M1165" s="438"/>
      <c r="N1165" s="438"/>
      <c r="O1165" s="438"/>
      <c r="P1165" s="438"/>
      <c r="Q1165" s="438"/>
    </row>
    <row r="1166" spans="1:17" ht="14.25">
      <c r="A1166" s="309"/>
      <c r="B1166" s="310"/>
      <c r="C1166" s="309"/>
      <c r="M1166" s="438"/>
      <c r="N1166" s="438"/>
      <c r="O1166" s="438"/>
      <c r="P1166" s="438"/>
      <c r="Q1166" s="438"/>
    </row>
    <row r="1167" spans="1:17" ht="14.25">
      <c r="A1167" s="309"/>
      <c r="B1167" s="310"/>
      <c r="C1167" s="309"/>
      <c r="M1167" s="438"/>
      <c r="N1167" s="438"/>
      <c r="O1167" s="438"/>
      <c r="P1167" s="438"/>
      <c r="Q1167" s="438"/>
    </row>
    <row r="1168" spans="1:17" ht="14.25">
      <c r="A1168" s="309"/>
      <c r="B1168" s="310"/>
      <c r="C1168" s="309"/>
      <c r="M1168" s="438"/>
      <c r="N1168" s="438"/>
      <c r="O1168" s="438"/>
      <c r="P1168" s="438"/>
      <c r="Q1168" s="438"/>
    </row>
    <row r="1169" spans="1:17" ht="14.25">
      <c r="A1169" s="309"/>
      <c r="B1169" s="310"/>
      <c r="C1169" s="309"/>
      <c r="M1169" s="438"/>
      <c r="N1169" s="438"/>
      <c r="O1169" s="438"/>
      <c r="P1169" s="438"/>
      <c r="Q1169" s="438"/>
    </row>
    <row r="1170" spans="1:17" ht="14.25">
      <c r="A1170" s="309"/>
      <c r="B1170" s="310"/>
      <c r="C1170" s="309"/>
      <c r="M1170" s="438"/>
      <c r="N1170" s="438"/>
      <c r="O1170" s="438"/>
      <c r="P1170" s="438"/>
      <c r="Q1170" s="438"/>
    </row>
    <row r="1171" spans="1:17" ht="14.25">
      <c r="A1171" s="309"/>
      <c r="B1171" s="310"/>
      <c r="C1171" s="309"/>
      <c r="M1171" s="438"/>
      <c r="N1171" s="438"/>
      <c r="O1171" s="438"/>
      <c r="P1171" s="438"/>
      <c r="Q1171" s="438"/>
    </row>
    <row r="1172" spans="1:17" ht="14.25">
      <c r="A1172" s="309"/>
      <c r="B1172" s="310"/>
      <c r="C1172" s="309"/>
      <c r="M1172" s="438"/>
      <c r="N1172" s="438"/>
      <c r="O1172" s="438"/>
      <c r="P1172" s="438"/>
      <c r="Q1172" s="438"/>
    </row>
    <row r="1173" spans="1:17" ht="14.25">
      <c r="A1173" s="309"/>
      <c r="B1173" s="310"/>
      <c r="C1173" s="309"/>
      <c r="M1173" s="438"/>
      <c r="N1173" s="438"/>
      <c r="O1173" s="438"/>
      <c r="P1173" s="438"/>
      <c r="Q1173" s="438"/>
    </row>
    <row r="1174" spans="1:17" ht="14.25">
      <c r="A1174" s="309"/>
      <c r="B1174" s="310"/>
      <c r="C1174" s="309"/>
      <c r="M1174" s="438"/>
      <c r="N1174" s="438"/>
      <c r="O1174" s="438"/>
      <c r="P1174" s="438"/>
      <c r="Q1174" s="438"/>
    </row>
    <row r="1175" spans="1:17" ht="14.25">
      <c r="A1175" s="309"/>
      <c r="B1175" s="310"/>
      <c r="C1175" s="309"/>
      <c r="M1175" s="438"/>
      <c r="N1175" s="438"/>
      <c r="O1175" s="438"/>
      <c r="P1175" s="438"/>
      <c r="Q1175" s="438"/>
    </row>
    <row r="1176" spans="1:17" ht="14.25">
      <c r="A1176" s="309"/>
      <c r="B1176" s="310"/>
      <c r="C1176" s="309"/>
      <c r="M1176" s="438"/>
      <c r="N1176" s="438"/>
      <c r="O1176" s="438"/>
      <c r="P1176" s="438"/>
      <c r="Q1176" s="438"/>
    </row>
    <row r="1177" spans="1:17" ht="14.25">
      <c r="A1177" s="309"/>
      <c r="B1177" s="310"/>
      <c r="C1177" s="309"/>
      <c r="M1177" s="438"/>
      <c r="N1177" s="438"/>
      <c r="O1177" s="438"/>
      <c r="P1177" s="438"/>
      <c r="Q1177" s="438"/>
    </row>
    <row r="1178" spans="1:17" ht="14.25">
      <c r="A1178" s="309"/>
      <c r="B1178" s="310"/>
      <c r="C1178" s="309"/>
      <c r="M1178" s="438"/>
      <c r="N1178" s="438"/>
      <c r="O1178" s="438"/>
      <c r="P1178" s="438"/>
      <c r="Q1178" s="438"/>
    </row>
    <row r="1179" spans="1:17" ht="14.25">
      <c r="A1179" s="309"/>
      <c r="B1179" s="310"/>
      <c r="C1179" s="309"/>
      <c r="M1179" s="438"/>
      <c r="N1179" s="438"/>
      <c r="O1179" s="438"/>
      <c r="P1179" s="438"/>
      <c r="Q1179" s="438"/>
    </row>
    <row r="1180" spans="1:17" ht="14.25">
      <c r="A1180" s="309"/>
      <c r="B1180" s="310"/>
      <c r="C1180" s="309"/>
      <c r="M1180" s="438"/>
      <c r="N1180" s="438"/>
      <c r="O1180" s="438"/>
      <c r="P1180" s="438"/>
      <c r="Q1180" s="438"/>
    </row>
    <row r="1181" spans="1:17" ht="14.25">
      <c r="A1181" s="309"/>
      <c r="B1181" s="310"/>
      <c r="C1181" s="309"/>
      <c r="M1181" s="438"/>
      <c r="N1181" s="438"/>
      <c r="O1181" s="438"/>
      <c r="P1181" s="438"/>
      <c r="Q1181" s="438"/>
    </row>
    <row r="1182" spans="1:17" ht="14.25">
      <c r="A1182" s="309"/>
      <c r="B1182" s="310"/>
      <c r="C1182" s="309"/>
      <c r="M1182" s="438"/>
      <c r="N1182" s="438"/>
      <c r="O1182" s="438"/>
      <c r="P1182" s="438"/>
      <c r="Q1182" s="438"/>
    </row>
    <row r="1183" spans="1:17" ht="14.25">
      <c r="A1183" s="309"/>
      <c r="B1183" s="310"/>
      <c r="C1183" s="309"/>
      <c r="M1183" s="438"/>
      <c r="N1183" s="438"/>
      <c r="O1183" s="438"/>
      <c r="P1183" s="438"/>
      <c r="Q1183" s="438"/>
    </row>
    <row r="1184" spans="1:17" ht="14.25">
      <c r="A1184" s="309"/>
      <c r="B1184" s="310"/>
      <c r="C1184" s="309"/>
      <c r="M1184" s="438"/>
      <c r="N1184" s="438"/>
      <c r="O1184" s="438"/>
      <c r="P1184" s="438"/>
      <c r="Q1184" s="438"/>
    </row>
    <row r="1185" spans="1:17" ht="14.25">
      <c r="A1185" s="309"/>
      <c r="B1185" s="310"/>
      <c r="C1185" s="309"/>
      <c r="M1185" s="438"/>
      <c r="N1185" s="438"/>
      <c r="O1185" s="438"/>
      <c r="P1185" s="438"/>
      <c r="Q1185" s="438"/>
    </row>
    <row r="1186" spans="1:17" ht="14.25">
      <c r="A1186" s="309"/>
      <c r="B1186" s="310"/>
      <c r="C1186" s="309"/>
      <c r="M1186" s="438"/>
      <c r="N1186" s="438"/>
      <c r="O1186" s="438"/>
      <c r="P1186" s="438"/>
      <c r="Q1186" s="438"/>
    </row>
    <row r="1187" spans="1:17" ht="14.25">
      <c r="A1187" s="309"/>
      <c r="B1187" s="310"/>
      <c r="C1187" s="309"/>
      <c r="M1187" s="438"/>
      <c r="N1187" s="438"/>
      <c r="O1187" s="438"/>
      <c r="P1187" s="438"/>
      <c r="Q1187" s="438"/>
    </row>
    <row r="1188" spans="1:17" ht="14.25">
      <c r="A1188" s="309"/>
      <c r="B1188" s="310"/>
      <c r="C1188" s="309"/>
      <c r="M1188" s="438"/>
      <c r="N1188" s="438"/>
      <c r="O1188" s="438"/>
      <c r="P1188" s="438"/>
      <c r="Q1188" s="438"/>
    </row>
    <row r="1189" spans="1:17" ht="14.25">
      <c r="A1189" s="309"/>
      <c r="B1189" s="310"/>
      <c r="C1189" s="309"/>
      <c r="M1189" s="438"/>
      <c r="N1189" s="438"/>
      <c r="O1189" s="438"/>
      <c r="P1189" s="438"/>
      <c r="Q1189" s="438"/>
    </row>
    <row r="1190" spans="1:17" ht="14.25">
      <c r="A1190" s="309"/>
      <c r="B1190" s="310"/>
      <c r="C1190" s="309"/>
      <c r="M1190" s="438"/>
      <c r="N1190" s="438"/>
      <c r="O1190" s="438"/>
      <c r="P1190" s="438"/>
      <c r="Q1190" s="438"/>
    </row>
    <row r="1191" spans="1:17" ht="14.25">
      <c r="A1191" s="309"/>
      <c r="B1191" s="310"/>
      <c r="C1191" s="309"/>
      <c r="M1191" s="438"/>
      <c r="N1191" s="438"/>
      <c r="O1191" s="438"/>
      <c r="P1191" s="438"/>
      <c r="Q1191" s="438"/>
    </row>
    <row r="1192" spans="1:17" ht="14.25">
      <c r="A1192" s="309"/>
      <c r="B1192" s="310"/>
      <c r="C1192" s="309"/>
      <c r="M1192" s="438"/>
      <c r="N1192" s="438"/>
      <c r="O1192" s="438"/>
      <c r="P1192" s="438"/>
      <c r="Q1192" s="438"/>
    </row>
    <row r="1193" spans="1:17" ht="14.25">
      <c r="A1193" s="309"/>
      <c r="B1193" s="310"/>
      <c r="C1193" s="309"/>
      <c r="M1193" s="438"/>
      <c r="N1193" s="438"/>
      <c r="O1193" s="438"/>
      <c r="P1193" s="438"/>
      <c r="Q1193" s="438"/>
    </row>
    <row r="1194" spans="1:17" ht="14.25">
      <c r="A1194" s="309"/>
      <c r="B1194" s="310"/>
      <c r="C1194" s="309"/>
      <c r="M1194" s="438"/>
      <c r="N1194" s="438"/>
      <c r="O1194" s="438"/>
      <c r="P1194" s="438"/>
      <c r="Q1194" s="438"/>
    </row>
    <row r="1195" spans="1:17" ht="14.25">
      <c r="A1195" s="309"/>
      <c r="B1195" s="310"/>
      <c r="C1195" s="309"/>
      <c r="M1195" s="438"/>
      <c r="N1195" s="438"/>
      <c r="O1195" s="438"/>
      <c r="P1195" s="438"/>
      <c r="Q1195" s="438"/>
    </row>
    <row r="1196" spans="1:17" ht="14.25">
      <c r="A1196" s="309"/>
      <c r="B1196" s="310"/>
      <c r="C1196" s="309"/>
      <c r="M1196" s="438"/>
      <c r="N1196" s="438"/>
      <c r="O1196" s="438"/>
      <c r="P1196" s="438"/>
      <c r="Q1196" s="438"/>
    </row>
    <row r="1197" spans="1:17" ht="14.25">
      <c r="A1197" s="309"/>
      <c r="B1197" s="310"/>
      <c r="C1197" s="309"/>
      <c r="M1197" s="438"/>
      <c r="N1197" s="438"/>
      <c r="O1197" s="438"/>
      <c r="P1197" s="438"/>
      <c r="Q1197" s="438"/>
    </row>
    <row r="1198" spans="1:17" ht="14.25">
      <c r="A1198" s="309"/>
      <c r="B1198" s="310"/>
      <c r="C1198" s="309"/>
      <c r="M1198" s="438"/>
      <c r="N1198" s="438"/>
      <c r="O1198" s="438"/>
      <c r="P1198" s="438"/>
      <c r="Q1198" s="438"/>
    </row>
    <row r="1199" spans="1:17" ht="14.25">
      <c r="A1199" s="309"/>
      <c r="B1199" s="310"/>
      <c r="C1199" s="309"/>
      <c r="M1199" s="438"/>
      <c r="N1199" s="438"/>
      <c r="O1199" s="438"/>
      <c r="P1199" s="438"/>
      <c r="Q1199" s="438"/>
    </row>
    <row r="1200" spans="1:17" ht="14.25">
      <c r="A1200" s="309"/>
      <c r="B1200" s="310"/>
      <c r="C1200" s="309"/>
      <c r="M1200" s="438"/>
      <c r="N1200" s="438"/>
      <c r="O1200" s="438"/>
      <c r="P1200" s="438"/>
      <c r="Q1200" s="438"/>
    </row>
    <row r="1201" spans="1:17" ht="14.25">
      <c r="A1201" s="309"/>
      <c r="B1201" s="310"/>
      <c r="C1201" s="309"/>
      <c r="M1201" s="438"/>
      <c r="N1201" s="438"/>
      <c r="O1201" s="438"/>
      <c r="P1201" s="438"/>
      <c r="Q1201" s="438"/>
    </row>
    <row r="1202" spans="1:17" ht="14.25">
      <c r="A1202" s="309"/>
      <c r="B1202" s="310"/>
      <c r="C1202" s="309"/>
      <c r="M1202" s="438"/>
      <c r="N1202" s="438"/>
      <c r="O1202" s="438"/>
      <c r="P1202" s="438"/>
      <c r="Q1202" s="438"/>
    </row>
    <row r="1203" spans="1:17" ht="14.25">
      <c r="A1203" s="309"/>
      <c r="B1203" s="310"/>
      <c r="C1203" s="309"/>
      <c r="M1203" s="438"/>
      <c r="N1203" s="438"/>
      <c r="O1203" s="438"/>
      <c r="P1203" s="438"/>
      <c r="Q1203" s="438"/>
    </row>
    <row r="1204" spans="1:17" ht="14.25">
      <c r="A1204" s="309"/>
      <c r="B1204" s="310"/>
      <c r="C1204" s="309"/>
      <c r="M1204" s="438"/>
      <c r="N1204" s="438"/>
      <c r="O1204" s="438"/>
      <c r="P1204" s="438"/>
      <c r="Q1204" s="438"/>
    </row>
    <row r="1205" spans="1:17" ht="14.25">
      <c r="A1205" s="309"/>
      <c r="B1205" s="310"/>
      <c r="C1205" s="309"/>
      <c r="M1205" s="438"/>
      <c r="N1205" s="438"/>
      <c r="O1205" s="438"/>
      <c r="P1205" s="438"/>
      <c r="Q1205" s="438"/>
    </row>
    <row r="1206" spans="1:17" ht="14.25">
      <c r="A1206" s="309"/>
      <c r="B1206" s="310"/>
      <c r="C1206" s="309"/>
      <c r="M1206" s="438"/>
      <c r="N1206" s="438"/>
      <c r="O1206" s="438"/>
      <c r="P1206" s="438"/>
      <c r="Q1206" s="438"/>
    </row>
    <row r="1207" spans="1:17" ht="14.25">
      <c r="A1207" s="309"/>
      <c r="B1207" s="310"/>
      <c r="C1207" s="309"/>
      <c r="M1207" s="438"/>
      <c r="N1207" s="438"/>
      <c r="O1207" s="438"/>
      <c r="P1207" s="438"/>
      <c r="Q1207" s="438"/>
    </row>
    <row r="1208" spans="1:17" ht="14.25">
      <c r="A1208" s="309"/>
      <c r="B1208" s="310"/>
      <c r="C1208" s="309"/>
      <c r="M1208" s="438"/>
      <c r="N1208" s="438"/>
      <c r="O1208" s="438"/>
      <c r="P1208" s="438"/>
      <c r="Q1208" s="438"/>
    </row>
    <row r="1209" spans="1:17" ht="14.25">
      <c r="A1209" s="309"/>
      <c r="B1209" s="310"/>
      <c r="C1209" s="309"/>
      <c r="M1209" s="438"/>
      <c r="N1209" s="438"/>
      <c r="O1209" s="438"/>
      <c r="P1209" s="438"/>
      <c r="Q1209" s="438"/>
    </row>
    <row r="1210" spans="1:17" ht="14.25">
      <c r="A1210" s="309"/>
      <c r="B1210" s="310"/>
      <c r="C1210" s="309"/>
      <c r="M1210" s="438"/>
      <c r="N1210" s="438"/>
      <c r="O1210" s="438"/>
      <c r="P1210" s="438"/>
      <c r="Q1210" s="438"/>
    </row>
    <row r="1211" spans="1:17" ht="14.25">
      <c r="A1211" s="309"/>
      <c r="B1211" s="310"/>
      <c r="C1211" s="309"/>
      <c r="M1211" s="438"/>
      <c r="N1211" s="438"/>
      <c r="O1211" s="438"/>
      <c r="P1211" s="438"/>
      <c r="Q1211" s="438"/>
    </row>
    <row r="1212" spans="1:17" ht="14.25">
      <c r="A1212" s="309"/>
      <c r="B1212" s="310"/>
      <c r="C1212" s="309"/>
      <c r="M1212" s="438"/>
      <c r="N1212" s="438"/>
      <c r="O1212" s="438"/>
      <c r="P1212" s="438"/>
      <c r="Q1212" s="438"/>
    </row>
    <row r="1213" spans="1:17" ht="14.25">
      <c r="A1213" s="309"/>
      <c r="B1213" s="310"/>
      <c r="C1213" s="309"/>
      <c r="M1213" s="438"/>
      <c r="N1213" s="438"/>
      <c r="O1213" s="438"/>
      <c r="P1213" s="438"/>
      <c r="Q1213" s="438"/>
    </row>
    <row r="1214" spans="1:17" ht="14.25">
      <c r="A1214" s="309"/>
      <c r="B1214" s="310"/>
      <c r="C1214" s="309"/>
      <c r="M1214" s="438"/>
      <c r="N1214" s="438"/>
      <c r="O1214" s="438"/>
      <c r="P1214" s="438"/>
      <c r="Q1214" s="438"/>
    </row>
    <row r="1215" spans="1:17" ht="14.25">
      <c r="A1215" s="309"/>
      <c r="B1215" s="310"/>
      <c r="C1215" s="309"/>
      <c r="M1215" s="438"/>
      <c r="N1215" s="438"/>
      <c r="O1215" s="438"/>
      <c r="P1215" s="438"/>
      <c r="Q1215" s="438"/>
    </row>
    <row r="1216" spans="1:17" ht="14.25">
      <c r="A1216" s="309"/>
      <c r="B1216" s="310"/>
      <c r="C1216" s="309"/>
      <c r="M1216" s="438"/>
      <c r="N1216" s="438"/>
      <c r="O1216" s="438"/>
      <c r="P1216" s="438"/>
      <c r="Q1216" s="438"/>
    </row>
    <row r="1217" spans="1:17" ht="14.25">
      <c r="A1217" s="309"/>
      <c r="B1217" s="310"/>
      <c r="C1217" s="309"/>
      <c r="M1217" s="438"/>
      <c r="N1217" s="438"/>
      <c r="O1217" s="438"/>
      <c r="P1217" s="438"/>
      <c r="Q1217" s="438"/>
    </row>
    <row r="1218" spans="1:17" ht="14.25">
      <c r="A1218" s="309"/>
      <c r="B1218" s="310"/>
      <c r="C1218" s="309"/>
      <c r="M1218" s="438"/>
      <c r="N1218" s="438"/>
      <c r="O1218" s="438"/>
      <c r="P1218" s="438"/>
      <c r="Q1218" s="438"/>
    </row>
    <row r="1219" spans="1:17" ht="14.25">
      <c r="A1219" s="309"/>
      <c r="B1219" s="310"/>
      <c r="C1219" s="309"/>
      <c r="M1219" s="438"/>
      <c r="N1219" s="438"/>
      <c r="O1219" s="438"/>
      <c r="P1219" s="438"/>
      <c r="Q1219" s="438"/>
    </row>
    <row r="1220" spans="1:17" ht="14.25">
      <c r="A1220" s="309"/>
      <c r="B1220" s="310"/>
      <c r="C1220" s="309"/>
      <c r="M1220" s="438"/>
      <c r="N1220" s="438"/>
      <c r="O1220" s="438"/>
      <c r="P1220" s="438"/>
      <c r="Q1220" s="438"/>
    </row>
    <row r="1221" spans="1:17" ht="14.25">
      <c r="A1221" s="309"/>
      <c r="B1221" s="310"/>
      <c r="C1221" s="309"/>
      <c r="M1221" s="438"/>
      <c r="N1221" s="438"/>
      <c r="O1221" s="438"/>
      <c r="P1221" s="438"/>
      <c r="Q1221" s="438"/>
    </row>
    <row r="1222" spans="1:17" ht="14.25">
      <c r="A1222" s="309"/>
      <c r="B1222" s="310"/>
      <c r="C1222" s="309"/>
      <c r="M1222" s="438"/>
      <c r="N1222" s="438"/>
      <c r="O1222" s="438"/>
      <c r="P1222" s="438"/>
      <c r="Q1222" s="438"/>
    </row>
    <row r="1223" spans="1:17" ht="14.25">
      <c r="A1223" s="309"/>
      <c r="B1223" s="310"/>
      <c r="C1223" s="309"/>
      <c r="M1223" s="438"/>
      <c r="N1223" s="438"/>
      <c r="O1223" s="438"/>
      <c r="P1223" s="438"/>
      <c r="Q1223" s="438"/>
    </row>
    <row r="1224" spans="1:17" ht="14.25">
      <c r="A1224" s="309"/>
      <c r="B1224" s="310"/>
      <c r="C1224" s="309"/>
      <c r="M1224" s="438"/>
      <c r="N1224" s="438"/>
      <c r="O1224" s="438"/>
      <c r="P1224" s="438"/>
      <c r="Q1224" s="438"/>
    </row>
    <row r="1225" spans="1:17" ht="14.25">
      <c r="A1225" s="309"/>
      <c r="B1225" s="310"/>
      <c r="C1225" s="309"/>
      <c r="M1225" s="438"/>
      <c r="N1225" s="438"/>
      <c r="O1225" s="438"/>
      <c r="P1225" s="438"/>
      <c r="Q1225" s="438"/>
    </row>
    <row r="1226" spans="1:17" ht="14.25">
      <c r="A1226" s="309"/>
      <c r="B1226" s="310"/>
      <c r="C1226" s="309"/>
      <c r="M1226" s="438"/>
      <c r="N1226" s="438"/>
      <c r="O1226" s="438"/>
      <c r="P1226" s="438"/>
      <c r="Q1226" s="438"/>
    </row>
    <row r="1227" spans="1:17" ht="14.25">
      <c r="A1227" s="309"/>
      <c r="B1227" s="310"/>
      <c r="C1227" s="309"/>
      <c r="M1227" s="438"/>
      <c r="N1227" s="438"/>
      <c r="O1227" s="438"/>
      <c r="P1227" s="438"/>
      <c r="Q1227" s="438"/>
    </row>
    <row r="1228" spans="1:17" ht="14.25">
      <c r="A1228" s="309"/>
      <c r="B1228" s="310"/>
      <c r="C1228" s="309"/>
      <c r="M1228" s="438"/>
      <c r="N1228" s="438"/>
      <c r="O1228" s="438"/>
      <c r="P1228" s="438"/>
      <c r="Q1228" s="438"/>
    </row>
    <row r="1229" spans="1:17" ht="14.25">
      <c r="A1229" s="309"/>
      <c r="B1229" s="310"/>
      <c r="C1229" s="309"/>
      <c r="M1229" s="438"/>
      <c r="N1229" s="438"/>
      <c r="O1229" s="438"/>
      <c r="P1229" s="438"/>
      <c r="Q1229" s="438"/>
    </row>
    <row r="1230" spans="1:17" ht="14.25">
      <c r="A1230" s="309"/>
      <c r="B1230" s="310"/>
      <c r="C1230" s="309"/>
      <c r="M1230" s="438"/>
      <c r="N1230" s="438"/>
      <c r="O1230" s="438"/>
      <c r="P1230" s="438"/>
      <c r="Q1230" s="438"/>
    </row>
    <row r="1231" spans="1:17" ht="14.25">
      <c r="A1231" s="309"/>
      <c r="B1231" s="310"/>
      <c r="C1231" s="309"/>
      <c r="M1231" s="438"/>
      <c r="N1231" s="438"/>
      <c r="O1231" s="438"/>
      <c r="P1231" s="438"/>
      <c r="Q1231" s="438"/>
    </row>
    <row r="1232" spans="1:17" ht="14.25">
      <c r="A1232" s="309"/>
      <c r="B1232" s="310"/>
      <c r="C1232" s="309"/>
      <c r="M1232" s="438"/>
      <c r="N1232" s="438"/>
      <c r="O1232" s="438"/>
      <c r="P1232" s="438"/>
      <c r="Q1232" s="438"/>
    </row>
    <row r="1233" spans="1:17" ht="14.25">
      <c r="A1233" s="309"/>
      <c r="B1233" s="310"/>
      <c r="C1233" s="309"/>
      <c r="M1233" s="438"/>
      <c r="N1233" s="438"/>
      <c r="O1233" s="438"/>
      <c r="P1233" s="438"/>
      <c r="Q1233" s="438"/>
    </row>
    <row r="1234" spans="1:17" ht="14.25">
      <c r="A1234" s="309"/>
      <c r="B1234" s="310"/>
      <c r="C1234" s="309"/>
      <c r="M1234" s="438"/>
      <c r="N1234" s="438"/>
      <c r="O1234" s="438"/>
      <c r="P1234" s="438"/>
      <c r="Q1234" s="438"/>
    </row>
    <row r="1235" spans="1:17" ht="14.25">
      <c r="A1235" s="309"/>
      <c r="B1235" s="310"/>
      <c r="C1235" s="309"/>
      <c r="M1235" s="438"/>
      <c r="N1235" s="438"/>
      <c r="O1235" s="438"/>
      <c r="P1235" s="438"/>
      <c r="Q1235" s="438"/>
    </row>
    <row r="1236" spans="1:17" ht="14.25">
      <c r="A1236" s="309"/>
      <c r="B1236" s="310"/>
      <c r="C1236" s="309"/>
      <c r="M1236" s="438"/>
      <c r="N1236" s="438"/>
      <c r="O1236" s="438"/>
      <c r="P1236" s="438"/>
      <c r="Q1236" s="438"/>
    </row>
    <row r="1237" spans="1:17" ht="14.25">
      <c r="A1237" s="309"/>
      <c r="B1237" s="310"/>
      <c r="C1237" s="309"/>
      <c r="M1237" s="438"/>
      <c r="N1237" s="438"/>
      <c r="O1237" s="438"/>
      <c r="P1237" s="438"/>
      <c r="Q1237" s="438"/>
    </row>
    <row r="1238" spans="1:17" ht="14.25">
      <c r="A1238" s="309"/>
      <c r="B1238" s="310"/>
      <c r="C1238" s="309"/>
      <c r="M1238" s="438"/>
      <c r="N1238" s="438"/>
      <c r="O1238" s="438"/>
      <c r="P1238" s="438"/>
      <c r="Q1238" s="438"/>
    </row>
    <row r="1239" spans="1:17" ht="14.25">
      <c r="A1239" s="309"/>
      <c r="B1239" s="310"/>
      <c r="C1239" s="309"/>
      <c r="M1239" s="438"/>
      <c r="N1239" s="438"/>
      <c r="O1239" s="438"/>
      <c r="P1239" s="438"/>
      <c r="Q1239" s="438"/>
    </row>
    <row r="1240" spans="1:17" ht="14.25">
      <c r="A1240" s="309"/>
      <c r="B1240" s="310"/>
      <c r="C1240" s="309"/>
      <c r="M1240" s="438"/>
      <c r="N1240" s="438"/>
      <c r="O1240" s="438"/>
      <c r="P1240" s="438"/>
      <c r="Q1240" s="438"/>
    </row>
    <row r="1241" spans="1:17" ht="14.25">
      <c r="A1241" s="309"/>
      <c r="B1241" s="310"/>
      <c r="C1241" s="309"/>
      <c r="M1241" s="438"/>
      <c r="N1241" s="438"/>
      <c r="O1241" s="438"/>
      <c r="P1241" s="438"/>
      <c r="Q1241" s="438"/>
    </row>
    <row r="1242" spans="1:17" ht="14.25">
      <c r="A1242" s="309"/>
      <c r="B1242" s="310"/>
      <c r="C1242" s="309"/>
      <c r="M1242" s="438"/>
      <c r="N1242" s="438"/>
      <c r="O1242" s="438"/>
      <c r="P1242" s="438"/>
      <c r="Q1242" s="438"/>
    </row>
    <row r="1243" spans="1:17" ht="14.25">
      <c r="A1243" s="309"/>
      <c r="B1243" s="310"/>
      <c r="C1243" s="309"/>
      <c r="M1243" s="438"/>
      <c r="N1243" s="438"/>
      <c r="O1243" s="438"/>
      <c r="P1243" s="438"/>
      <c r="Q1243" s="438"/>
    </row>
    <row r="1244" spans="1:17" ht="14.25">
      <c r="A1244" s="309"/>
      <c r="B1244" s="310"/>
      <c r="C1244" s="309"/>
      <c r="M1244" s="438"/>
      <c r="N1244" s="438"/>
      <c r="O1244" s="438"/>
      <c r="P1244" s="438"/>
      <c r="Q1244" s="438"/>
    </row>
    <row r="1245" spans="1:17" ht="14.25">
      <c r="A1245" s="309"/>
      <c r="B1245" s="310"/>
      <c r="C1245" s="309"/>
      <c r="M1245" s="438"/>
      <c r="N1245" s="438"/>
      <c r="O1245" s="438"/>
      <c r="P1245" s="438"/>
      <c r="Q1245" s="438"/>
    </row>
    <row r="1246" spans="1:17" ht="14.25">
      <c r="A1246" s="309"/>
      <c r="B1246" s="310"/>
      <c r="C1246" s="309"/>
      <c r="M1246" s="438"/>
      <c r="N1246" s="438"/>
      <c r="O1246" s="438"/>
      <c r="P1246" s="438"/>
      <c r="Q1246" s="438"/>
    </row>
    <row r="1247" spans="1:17" ht="14.25">
      <c r="A1247" s="309"/>
      <c r="B1247" s="310"/>
      <c r="C1247" s="309"/>
      <c r="M1247" s="438"/>
      <c r="N1247" s="438"/>
      <c r="O1247" s="438"/>
      <c r="P1247" s="438"/>
      <c r="Q1247" s="438"/>
    </row>
    <row r="1248" spans="1:17" ht="14.25">
      <c r="A1248" s="309"/>
      <c r="B1248" s="310"/>
      <c r="C1248" s="309"/>
      <c r="M1248" s="438"/>
      <c r="N1248" s="438"/>
      <c r="O1248" s="438"/>
      <c r="P1248" s="438"/>
      <c r="Q1248" s="438"/>
    </row>
    <row r="1249" spans="1:17" ht="14.25">
      <c r="A1249" s="309"/>
      <c r="B1249" s="310"/>
      <c r="C1249" s="309"/>
      <c r="M1249" s="438"/>
      <c r="N1249" s="438"/>
      <c r="O1249" s="438"/>
      <c r="P1249" s="438"/>
      <c r="Q1249" s="438"/>
    </row>
    <row r="1250" spans="1:17" ht="14.25">
      <c r="A1250" s="309"/>
      <c r="B1250" s="310"/>
      <c r="C1250" s="309"/>
      <c r="M1250" s="438"/>
      <c r="N1250" s="438"/>
      <c r="O1250" s="438"/>
      <c r="P1250" s="438"/>
      <c r="Q1250" s="438"/>
    </row>
    <row r="1251" spans="1:17" ht="14.25">
      <c r="A1251" s="309"/>
      <c r="B1251" s="310"/>
      <c r="C1251" s="309"/>
      <c r="M1251" s="438"/>
      <c r="N1251" s="438"/>
      <c r="O1251" s="438"/>
      <c r="P1251" s="438"/>
      <c r="Q1251" s="438"/>
    </row>
    <row r="1252" spans="1:17" ht="14.25">
      <c r="A1252" s="309"/>
      <c r="B1252" s="310"/>
      <c r="C1252" s="309"/>
      <c r="M1252" s="438"/>
      <c r="N1252" s="438"/>
      <c r="O1252" s="438"/>
      <c r="P1252" s="438"/>
      <c r="Q1252" s="438"/>
    </row>
    <row r="1253" spans="1:17" ht="14.25">
      <c r="A1253" s="309"/>
      <c r="B1253" s="310"/>
      <c r="C1253" s="309"/>
      <c r="M1253" s="438"/>
      <c r="N1253" s="438"/>
      <c r="O1253" s="438"/>
      <c r="P1253" s="438"/>
      <c r="Q1253" s="438"/>
    </row>
    <row r="1254" spans="1:17" ht="14.25">
      <c r="A1254" s="309"/>
      <c r="B1254" s="310"/>
      <c r="C1254" s="309"/>
      <c r="M1254" s="438"/>
      <c r="N1254" s="438"/>
      <c r="O1254" s="438"/>
      <c r="P1254" s="438"/>
      <c r="Q1254" s="438"/>
    </row>
    <row r="1255" spans="1:17" ht="14.25">
      <c r="A1255" s="309"/>
      <c r="B1255" s="310"/>
      <c r="C1255" s="309"/>
      <c r="M1255" s="438"/>
      <c r="N1255" s="438"/>
      <c r="O1255" s="438"/>
      <c r="P1255" s="438"/>
      <c r="Q1255" s="438"/>
    </row>
    <row r="1256" spans="1:17" ht="14.25">
      <c r="A1256" s="309"/>
      <c r="B1256" s="310"/>
      <c r="C1256" s="309"/>
      <c r="M1256" s="438"/>
      <c r="N1256" s="438"/>
      <c r="O1256" s="438"/>
      <c r="P1256" s="438"/>
      <c r="Q1256" s="438"/>
    </row>
    <row r="1257" spans="1:17" ht="14.25">
      <c r="A1257" s="309"/>
      <c r="B1257" s="310"/>
      <c r="C1257" s="309"/>
      <c r="M1257" s="438"/>
      <c r="N1257" s="438"/>
      <c r="O1257" s="438"/>
      <c r="P1257" s="438"/>
      <c r="Q1257" s="438"/>
    </row>
    <row r="1258" spans="1:17" ht="14.25">
      <c r="A1258" s="309"/>
      <c r="B1258" s="310"/>
      <c r="C1258" s="309"/>
      <c r="M1258" s="438"/>
      <c r="N1258" s="438"/>
      <c r="O1258" s="438"/>
      <c r="P1258" s="438"/>
      <c r="Q1258" s="438"/>
    </row>
    <row r="1259" spans="1:17" ht="14.25">
      <c r="A1259" s="309"/>
      <c r="B1259" s="310"/>
      <c r="C1259" s="309"/>
      <c r="M1259" s="438"/>
      <c r="N1259" s="438"/>
      <c r="O1259" s="438"/>
      <c r="P1259" s="438"/>
      <c r="Q1259" s="438"/>
    </row>
    <row r="1260" spans="1:17" ht="14.25">
      <c r="A1260" s="309"/>
      <c r="B1260" s="310"/>
      <c r="C1260" s="309"/>
      <c r="M1260" s="438"/>
      <c r="N1260" s="438"/>
      <c r="O1260" s="438"/>
      <c r="P1260" s="438"/>
      <c r="Q1260" s="438"/>
    </row>
    <row r="1261" spans="1:17" ht="14.25">
      <c r="A1261" s="309"/>
      <c r="B1261" s="310"/>
      <c r="C1261" s="309"/>
      <c r="M1261" s="438"/>
      <c r="N1261" s="438"/>
      <c r="O1261" s="438"/>
      <c r="P1261" s="438"/>
      <c r="Q1261" s="438"/>
    </row>
    <row r="1262" spans="1:17" ht="14.25">
      <c r="A1262" s="309"/>
      <c r="B1262" s="310"/>
      <c r="C1262" s="309"/>
      <c r="M1262" s="438"/>
      <c r="N1262" s="438"/>
      <c r="O1262" s="438"/>
      <c r="P1262" s="438"/>
      <c r="Q1262" s="438"/>
    </row>
    <row r="1263" spans="1:17" ht="14.25">
      <c r="A1263" s="309"/>
      <c r="B1263" s="310"/>
      <c r="C1263" s="309"/>
      <c r="M1263" s="438"/>
      <c r="N1263" s="438"/>
      <c r="O1263" s="438"/>
      <c r="P1263" s="438"/>
      <c r="Q1263" s="438"/>
    </row>
    <row r="1264" spans="1:17" ht="14.25">
      <c r="A1264" s="309"/>
      <c r="B1264" s="310"/>
      <c r="C1264" s="309"/>
      <c r="M1264" s="438"/>
      <c r="N1264" s="438"/>
      <c r="O1264" s="438"/>
      <c r="P1264" s="438"/>
      <c r="Q1264" s="438"/>
    </row>
    <row r="1265" spans="1:17" ht="14.25">
      <c r="A1265" s="309"/>
      <c r="B1265" s="310"/>
      <c r="C1265" s="309"/>
      <c r="M1265" s="438"/>
      <c r="N1265" s="438"/>
      <c r="O1265" s="438"/>
      <c r="P1265" s="438"/>
      <c r="Q1265" s="438"/>
    </row>
    <row r="1266" spans="1:17" ht="14.25">
      <c r="A1266" s="309"/>
      <c r="B1266" s="310"/>
      <c r="C1266" s="309"/>
      <c r="M1266" s="438"/>
      <c r="N1266" s="438"/>
      <c r="O1266" s="438"/>
      <c r="P1266" s="438"/>
      <c r="Q1266" s="438"/>
    </row>
    <row r="1267" spans="1:17" ht="14.25">
      <c r="A1267" s="309"/>
      <c r="B1267" s="310"/>
      <c r="C1267" s="309"/>
      <c r="M1267" s="438"/>
      <c r="N1267" s="438"/>
      <c r="O1267" s="438"/>
      <c r="P1267" s="438"/>
      <c r="Q1267" s="438"/>
    </row>
    <row r="1268" spans="1:17" ht="14.25">
      <c r="A1268" s="309"/>
      <c r="B1268" s="310"/>
      <c r="C1268" s="309"/>
      <c r="M1268" s="438"/>
      <c r="N1268" s="438"/>
      <c r="O1268" s="438"/>
      <c r="P1268" s="438"/>
      <c r="Q1268" s="438"/>
    </row>
    <row r="1269" spans="1:17" ht="14.25">
      <c r="A1269" s="309"/>
      <c r="B1269" s="310"/>
      <c r="C1269" s="309"/>
      <c r="M1269" s="438"/>
      <c r="N1269" s="438"/>
      <c r="O1269" s="438"/>
      <c r="P1269" s="438"/>
      <c r="Q1269" s="438"/>
    </row>
    <row r="1270" spans="1:17" ht="14.25">
      <c r="A1270" s="309"/>
      <c r="B1270" s="310"/>
      <c r="C1270" s="309"/>
      <c r="M1270" s="438"/>
      <c r="N1270" s="438"/>
      <c r="O1270" s="438"/>
      <c r="P1270" s="438"/>
      <c r="Q1270" s="438"/>
    </row>
    <row r="1271" spans="1:17" ht="14.25">
      <c r="A1271" s="309"/>
      <c r="B1271" s="310"/>
      <c r="C1271" s="309"/>
      <c r="M1271" s="438"/>
      <c r="N1271" s="438"/>
      <c r="O1271" s="438"/>
      <c r="P1271" s="438"/>
      <c r="Q1271" s="438"/>
    </row>
    <row r="1272" spans="1:17" ht="14.25">
      <c r="A1272" s="309"/>
      <c r="B1272" s="310"/>
      <c r="C1272" s="309"/>
      <c r="M1272" s="438"/>
      <c r="N1272" s="438"/>
      <c r="O1272" s="438"/>
      <c r="P1272" s="438"/>
      <c r="Q1272" s="438"/>
    </row>
    <row r="1273" spans="1:17" ht="14.25">
      <c r="A1273" s="309"/>
      <c r="B1273" s="310"/>
      <c r="C1273" s="309"/>
      <c r="M1273" s="438"/>
      <c r="N1273" s="438"/>
      <c r="O1273" s="438"/>
      <c r="P1273" s="438"/>
      <c r="Q1273" s="438"/>
    </row>
    <row r="1274" spans="1:17" ht="14.25">
      <c r="A1274" s="309"/>
      <c r="B1274" s="310"/>
      <c r="C1274" s="309"/>
      <c r="M1274" s="438"/>
      <c r="N1274" s="438"/>
      <c r="O1274" s="438"/>
      <c r="P1274" s="438"/>
      <c r="Q1274" s="438"/>
    </row>
    <row r="1275" spans="1:17" ht="14.25">
      <c r="A1275" s="309"/>
      <c r="B1275" s="310"/>
      <c r="C1275" s="309"/>
      <c r="M1275" s="438"/>
      <c r="N1275" s="438"/>
      <c r="O1275" s="438"/>
      <c r="P1275" s="438"/>
      <c r="Q1275" s="438"/>
    </row>
    <row r="1276" spans="1:17" ht="14.25">
      <c r="A1276" s="309"/>
      <c r="B1276" s="310"/>
      <c r="C1276" s="309"/>
      <c r="M1276" s="438"/>
      <c r="N1276" s="438"/>
      <c r="O1276" s="438"/>
      <c r="P1276" s="438"/>
      <c r="Q1276" s="438"/>
    </row>
    <row r="1277" spans="1:17" ht="14.25">
      <c r="A1277" s="309"/>
      <c r="B1277" s="310"/>
      <c r="C1277" s="309"/>
      <c r="M1277" s="438"/>
      <c r="N1277" s="438"/>
      <c r="O1277" s="438"/>
      <c r="P1277" s="438"/>
      <c r="Q1277" s="438"/>
    </row>
    <row r="1278" spans="1:17" ht="14.25">
      <c r="A1278" s="309"/>
      <c r="B1278" s="310"/>
      <c r="C1278" s="309"/>
      <c r="M1278" s="438"/>
      <c r="N1278" s="438"/>
      <c r="O1278" s="438"/>
      <c r="P1278" s="438"/>
      <c r="Q1278" s="438"/>
    </row>
    <row r="1279" spans="1:17" ht="14.25">
      <c r="A1279" s="309"/>
      <c r="B1279" s="310"/>
      <c r="C1279" s="309"/>
      <c r="M1279" s="438"/>
      <c r="N1279" s="438"/>
      <c r="O1279" s="438"/>
      <c r="P1279" s="438"/>
      <c r="Q1279" s="438"/>
    </row>
    <row r="1280" spans="1:17" ht="14.25">
      <c r="A1280" s="309"/>
      <c r="B1280" s="310"/>
      <c r="C1280" s="309"/>
      <c r="M1280" s="438"/>
      <c r="N1280" s="438"/>
      <c r="O1280" s="438"/>
      <c r="P1280" s="438"/>
      <c r="Q1280" s="438"/>
    </row>
    <row r="1281" spans="1:17" ht="14.25">
      <c r="A1281" s="309"/>
      <c r="B1281" s="310"/>
      <c r="C1281" s="309"/>
      <c r="M1281" s="438"/>
      <c r="N1281" s="438"/>
      <c r="O1281" s="438"/>
      <c r="P1281" s="438"/>
      <c r="Q1281" s="438"/>
    </row>
    <row r="1282" spans="1:17" ht="14.25">
      <c r="A1282" s="309"/>
      <c r="B1282" s="310"/>
      <c r="C1282" s="309"/>
      <c r="M1282" s="438"/>
      <c r="N1282" s="438"/>
      <c r="O1282" s="438"/>
      <c r="P1282" s="438"/>
      <c r="Q1282" s="438"/>
    </row>
    <row r="1283" spans="1:17" ht="14.25">
      <c r="A1283" s="309"/>
      <c r="B1283" s="310"/>
      <c r="C1283" s="309"/>
      <c r="M1283" s="438"/>
      <c r="N1283" s="438"/>
      <c r="O1283" s="438"/>
      <c r="P1283" s="438"/>
      <c r="Q1283" s="438"/>
    </row>
    <row r="1284" spans="1:17" ht="14.25">
      <c r="A1284" s="309"/>
      <c r="B1284" s="310"/>
      <c r="C1284" s="309"/>
      <c r="M1284" s="438"/>
      <c r="N1284" s="438"/>
      <c r="O1284" s="438"/>
      <c r="P1284" s="438"/>
      <c r="Q1284" s="438"/>
    </row>
    <row r="1285" spans="1:17" ht="14.25">
      <c r="A1285" s="309"/>
      <c r="B1285" s="310"/>
      <c r="C1285" s="309"/>
      <c r="M1285" s="438"/>
      <c r="N1285" s="438"/>
      <c r="O1285" s="438"/>
      <c r="P1285" s="438"/>
      <c r="Q1285" s="438"/>
    </row>
    <row r="1286" spans="1:17" ht="14.25">
      <c r="A1286" s="309"/>
      <c r="B1286" s="310"/>
      <c r="C1286" s="309"/>
      <c r="M1286" s="438"/>
      <c r="N1286" s="438"/>
      <c r="O1286" s="438"/>
      <c r="P1286" s="438"/>
      <c r="Q1286" s="438"/>
    </row>
    <row r="1287" spans="1:17" ht="14.25">
      <c r="A1287" s="309"/>
      <c r="B1287" s="310"/>
      <c r="C1287" s="309"/>
      <c r="M1287" s="438"/>
      <c r="N1287" s="438"/>
      <c r="O1287" s="438"/>
      <c r="P1287" s="438"/>
      <c r="Q1287" s="438"/>
    </row>
    <row r="1288" spans="1:17" ht="14.25">
      <c r="A1288" s="309"/>
      <c r="B1288" s="310"/>
      <c r="C1288" s="309"/>
      <c r="M1288" s="438"/>
      <c r="N1288" s="438"/>
      <c r="O1288" s="438"/>
      <c r="P1288" s="438"/>
      <c r="Q1288" s="438"/>
    </row>
    <row r="1289" spans="1:17" ht="14.25">
      <c r="A1289" s="309"/>
      <c r="B1289" s="310"/>
      <c r="C1289" s="309"/>
      <c r="M1289" s="438"/>
      <c r="N1289" s="438"/>
      <c r="O1289" s="438"/>
      <c r="P1289" s="438"/>
      <c r="Q1289" s="438"/>
    </row>
    <row r="1290" spans="1:17" ht="14.25">
      <c r="A1290" s="309"/>
      <c r="B1290" s="310"/>
      <c r="C1290" s="309"/>
      <c r="M1290" s="438"/>
      <c r="N1290" s="438"/>
      <c r="O1290" s="438"/>
      <c r="P1290" s="438"/>
      <c r="Q1290" s="438"/>
    </row>
    <row r="1291" spans="1:17" ht="14.25">
      <c r="A1291" s="309"/>
      <c r="B1291" s="310"/>
      <c r="C1291" s="309"/>
      <c r="M1291" s="438"/>
      <c r="N1291" s="438"/>
      <c r="O1291" s="438"/>
      <c r="P1291" s="438"/>
      <c r="Q1291" s="438"/>
    </row>
    <row r="1292" spans="1:17" ht="14.25">
      <c r="A1292" s="309"/>
      <c r="B1292" s="310"/>
      <c r="C1292" s="309"/>
      <c r="M1292" s="438"/>
      <c r="N1292" s="438"/>
      <c r="O1292" s="438"/>
      <c r="P1292" s="438"/>
      <c r="Q1292" s="438"/>
    </row>
    <row r="1293" spans="1:17" ht="14.25">
      <c r="A1293" s="309"/>
      <c r="B1293" s="310"/>
      <c r="C1293" s="309"/>
      <c r="M1293" s="438"/>
      <c r="N1293" s="438"/>
      <c r="O1293" s="438"/>
      <c r="P1293" s="438"/>
      <c r="Q1293" s="438"/>
    </row>
    <row r="1294" spans="1:17" ht="14.25">
      <c r="A1294" s="309"/>
      <c r="B1294" s="310"/>
      <c r="C1294" s="309"/>
      <c r="M1294" s="438"/>
      <c r="N1294" s="438"/>
      <c r="O1294" s="438"/>
      <c r="P1294" s="438"/>
      <c r="Q1294" s="438"/>
    </row>
    <row r="1295" spans="1:17" ht="14.25">
      <c r="A1295" s="309"/>
      <c r="B1295" s="310"/>
      <c r="C1295" s="309"/>
      <c r="M1295" s="438"/>
      <c r="N1295" s="438"/>
      <c r="O1295" s="438"/>
      <c r="P1295" s="438"/>
      <c r="Q1295" s="438"/>
    </row>
    <row r="1296" spans="1:17" ht="14.25">
      <c r="A1296" s="309"/>
      <c r="B1296" s="310"/>
      <c r="C1296" s="309"/>
      <c r="M1296" s="438"/>
      <c r="N1296" s="438"/>
      <c r="O1296" s="438"/>
      <c r="P1296" s="438"/>
      <c r="Q1296" s="438"/>
    </row>
    <row r="1297" spans="1:17" ht="14.25">
      <c r="A1297" s="309"/>
      <c r="B1297" s="310"/>
      <c r="C1297" s="309"/>
      <c r="M1297" s="438"/>
      <c r="N1297" s="438"/>
      <c r="O1297" s="438"/>
      <c r="P1297" s="438"/>
      <c r="Q1297" s="438"/>
    </row>
    <row r="1298" spans="1:17" ht="14.25">
      <c r="A1298" s="309"/>
      <c r="B1298" s="310"/>
      <c r="C1298" s="309"/>
      <c r="M1298" s="438"/>
      <c r="N1298" s="438"/>
      <c r="O1298" s="438"/>
      <c r="P1298" s="438"/>
      <c r="Q1298" s="438"/>
    </row>
    <row r="1299" spans="1:17" ht="14.25">
      <c r="A1299" s="309"/>
      <c r="B1299" s="310"/>
      <c r="C1299" s="309"/>
      <c r="M1299" s="438"/>
      <c r="N1299" s="438"/>
      <c r="O1299" s="438"/>
      <c r="P1299" s="438"/>
      <c r="Q1299" s="438"/>
    </row>
    <row r="1300" spans="1:17" ht="14.25">
      <c r="A1300" s="309"/>
      <c r="B1300" s="310"/>
      <c r="C1300" s="309"/>
      <c r="M1300" s="438"/>
      <c r="N1300" s="438"/>
      <c r="O1300" s="438"/>
      <c r="P1300" s="438"/>
      <c r="Q1300" s="438"/>
    </row>
    <row r="1301" spans="1:17" ht="14.25">
      <c r="A1301" s="309"/>
      <c r="B1301" s="310"/>
      <c r="C1301" s="309"/>
      <c r="M1301" s="438"/>
      <c r="N1301" s="438"/>
      <c r="O1301" s="438"/>
      <c r="P1301" s="438"/>
      <c r="Q1301" s="438"/>
    </row>
    <row r="1302" spans="1:17" ht="14.25">
      <c r="A1302" s="309"/>
      <c r="B1302" s="310"/>
      <c r="C1302" s="309"/>
      <c r="M1302" s="438"/>
      <c r="N1302" s="438"/>
      <c r="O1302" s="438"/>
      <c r="P1302" s="438"/>
      <c r="Q1302" s="438"/>
    </row>
    <row r="1303" spans="1:17" ht="14.25">
      <c r="A1303" s="309"/>
      <c r="B1303" s="310"/>
      <c r="C1303" s="309"/>
      <c r="M1303" s="438"/>
      <c r="N1303" s="438"/>
      <c r="O1303" s="438"/>
      <c r="P1303" s="438"/>
      <c r="Q1303" s="438"/>
    </row>
    <row r="1304" spans="1:17" ht="14.25">
      <c r="A1304" s="309"/>
      <c r="B1304" s="310"/>
      <c r="C1304" s="309"/>
      <c r="M1304" s="438"/>
      <c r="N1304" s="438"/>
      <c r="O1304" s="438"/>
      <c r="P1304" s="438"/>
      <c r="Q1304" s="438"/>
    </row>
    <row r="1305" spans="1:17" ht="14.25">
      <c r="A1305" s="309"/>
      <c r="B1305" s="310"/>
      <c r="C1305" s="309"/>
      <c r="M1305" s="438"/>
      <c r="N1305" s="438"/>
      <c r="O1305" s="438"/>
      <c r="P1305" s="438"/>
      <c r="Q1305" s="438"/>
    </row>
    <row r="1306" spans="1:17" ht="14.25">
      <c r="A1306" s="309"/>
      <c r="B1306" s="310"/>
      <c r="C1306" s="309"/>
      <c r="M1306" s="438"/>
      <c r="N1306" s="438"/>
      <c r="O1306" s="438"/>
      <c r="P1306" s="438"/>
      <c r="Q1306" s="438"/>
    </row>
    <row r="1307" spans="1:17" ht="14.25">
      <c r="A1307" s="309"/>
      <c r="B1307" s="310"/>
      <c r="C1307" s="309"/>
      <c r="M1307" s="438"/>
      <c r="N1307" s="438"/>
      <c r="O1307" s="438"/>
      <c r="P1307" s="438"/>
      <c r="Q1307" s="438"/>
    </row>
    <row r="1308" spans="1:17" ht="14.25">
      <c r="A1308" s="309"/>
      <c r="B1308" s="310"/>
      <c r="C1308" s="309"/>
      <c r="M1308" s="438"/>
      <c r="N1308" s="438"/>
      <c r="O1308" s="438"/>
      <c r="P1308" s="438"/>
      <c r="Q1308" s="438"/>
    </row>
    <row r="1309" spans="1:17" ht="14.25">
      <c r="A1309" s="309"/>
      <c r="B1309" s="310"/>
      <c r="C1309" s="309"/>
      <c r="M1309" s="438"/>
      <c r="N1309" s="438"/>
      <c r="O1309" s="438"/>
      <c r="P1309" s="438"/>
      <c r="Q1309" s="438"/>
    </row>
    <row r="1310" spans="1:17" ht="14.25">
      <c r="A1310" s="309"/>
      <c r="B1310" s="310"/>
      <c r="C1310" s="309"/>
      <c r="M1310" s="438"/>
      <c r="N1310" s="438"/>
      <c r="O1310" s="438"/>
      <c r="P1310" s="438"/>
      <c r="Q1310" s="438"/>
    </row>
    <row r="1311" spans="1:17" ht="14.25">
      <c r="A1311" s="309"/>
      <c r="B1311" s="310"/>
      <c r="C1311" s="309"/>
      <c r="M1311" s="438"/>
      <c r="N1311" s="438"/>
      <c r="O1311" s="438"/>
      <c r="P1311" s="438"/>
      <c r="Q1311" s="438"/>
    </row>
    <row r="1312" spans="1:17" ht="14.25">
      <c r="A1312" s="309"/>
      <c r="B1312" s="310"/>
      <c r="C1312" s="309"/>
      <c r="M1312" s="438"/>
      <c r="N1312" s="438"/>
      <c r="O1312" s="438"/>
      <c r="P1312" s="438"/>
      <c r="Q1312" s="438"/>
    </row>
    <row r="1313" spans="1:17" ht="14.25">
      <c r="A1313" s="309"/>
      <c r="B1313" s="310"/>
      <c r="C1313" s="309"/>
      <c r="M1313" s="438"/>
      <c r="N1313" s="438"/>
      <c r="O1313" s="438"/>
      <c r="P1313" s="438"/>
      <c r="Q1313" s="438"/>
    </row>
    <row r="1314" spans="1:17" ht="14.25">
      <c r="A1314" s="309"/>
      <c r="B1314" s="310"/>
      <c r="C1314" s="309"/>
      <c r="M1314" s="438"/>
      <c r="N1314" s="438"/>
      <c r="O1314" s="438"/>
      <c r="P1314" s="438"/>
      <c r="Q1314" s="438"/>
    </row>
    <row r="1315" spans="1:17" ht="14.25">
      <c r="A1315" s="309"/>
      <c r="B1315" s="310"/>
      <c r="C1315" s="309"/>
      <c r="M1315" s="438"/>
      <c r="N1315" s="438"/>
      <c r="O1315" s="438"/>
      <c r="P1315" s="438"/>
      <c r="Q1315" s="438"/>
    </row>
    <row r="1316" spans="1:17" ht="14.25">
      <c r="A1316" s="309"/>
      <c r="B1316" s="310"/>
      <c r="C1316" s="309"/>
      <c r="M1316" s="438"/>
      <c r="N1316" s="438"/>
      <c r="O1316" s="438"/>
      <c r="P1316" s="438"/>
      <c r="Q1316" s="438"/>
    </row>
    <row r="1317" spans="1:17" ht="14.25">
      <c r="A1317" s="309"/>
      <c r="B1317" s="310"/>
      <c r="C1317" s="309"/>
      <c r="M1317" s="438"/>
      <c r="N1317" s="438"/>
      <c r="O1317" s="438"/>
      <c r="P1317" s="438"/>
      <c r="Q1317" s="438"/>
    </row>
    <row r="1318" spans="1:17" ht="14.25">
      <c r="A1318" s="309"/>
      <c r="B1318" s="310"/>
      <c r="C1318" s="309"/>
      <c r="M1318" s="438"/>
      <c r="N1318" s="438"/>
      <c r="O1318" s="438"/>
      <c r="P1318" s="438"/>
      <c r="Q1318" s="438"/>
    </row>
    <row r="1319" spans="1:17" ht="14.25">
      <c r="A1319" s="309"/>
      <c r="B1319" s="310"/>
      <c r="C1319" s="309"/>
      <c r="M1319" s="438"/>
      <c r="N1319" s="438"/>
      <c r="O1319" s="438"/>
      <c r="P1319" s="438"/>
      <c r="Q1319" s="438"/>
    </row>
    <row r="1320" spans="1:17" ht="14.25">
      <c r="A1320" s="309"/>
      <c r="B1320" s="310"/>
      <c r="C1320" s="309"/>
      <c r="M1320" s="438"/>
      <c r="N1320" s="438"/>
      <c r="O1320" s="438"/>
      <c r="P1320" s="438"/>
      <c r="Q1320" s="438"/>
    </row>
    <row r="1321" spans="1:17" ht="14.25">
      <c r="A1321" s="309"/>
      <c r="B1321" s="310"/>
      <c r="C1321" s="309"/>
      <c r="M1321" s="438"/>
      <c r="N1321" s="438"/>
      <c r="O1321" s="438"/>
      <c r="P1321" s="438"/>
      <c r="Q1321" s="438"/>
    </row>
    <row r="1322" spans="1:17" ht="14.25">
      <c r="A1322" s="309"/>
      <c r="B1322" s="310"/>
      <c r="C1322" s="309"/>
      <c r="M1322" s="438"/>
      <c r="N1322" s="438"/>
      <c r="O1322" s="438"/>
      <c r="P1322" s="438"/>
      <c r="Q1322" s="438"/>
    </row>
    <row r="1323" spans="1:17" ht="14.25">
      <c r="A1323" s="309"/>
      <c r="B1323" s="310"/>
      <c r="C1323" s="309"/>
      <c r="M1323" s="438"/>
      <c r="N1323" s="438"/>
      <c r="O1323" s="438"/>
      <c r="P1323" s="438"/>
      <c r="Q1323" s="438"/>
    </row>
    <row r="1324" spans="1:17" ht="14.25">
      <c r="A1324" s="309"/>
      <c r="B1324" s="310"/>
      <c r="C1324" s="309"/>
      <c r="M1324" s="438"/>
      <c r="N1324" s="438"/>
      <c r="O1324" s="438"/>
      <c r="P1324" s="438"/>
      <c r="Q1324" s="438"/>
    </row>
    <row r="1325" spans="1:17" ht="14.25">
      <c r="A1325" s="309"/>
      <c r="B1325" s="310"/>
      <c r="C1325" s="309"/>
      <c r="M1325" s="438"/>
      <c r="N1325" s="438"/>
      <c r="O1325" s="438"/>
      <c r="P1325" s="438"/>
      <c r="Q1325" s="438"/>
    </row>
    <row r="1326" spans="1:17" ht="14.25">
      <c r="A1326" s="309"/>
      <c r="B1326" s="310"/>
      <c r="C1326" s="309"/>
      <c r="M1326" s="438"/>
      <c r="N1326" s="438"/>
      <c r="O1326" s="438"/>
      <c r="P1326" s="438"/>
      <c r="Q1326" s="438"/>
    </row>
    <row r="1327" spans="1:17" ht="14.25">
      <c r="A1327" s="309"/>
      <c r="B1327" s="310"/>
      <c r="C1327" s="309"/>
      <c r="M1327" s="438"/>
      <c r="N1327" s="438"/>
      <c r="O1327" s="438"/>
      <c r="P1327" s="438"/>
      <c r="Q1327" s="438"/>
    </row>
    <row r="1328" spans="1:17" ht="14.25">
      <c r="A1328" s="309"/>
      <c r="B1328" s="310"/>
      <c r="C1328" s="309"/>
      <c r="M1328" s="438"/>
      <c r="N1328" s="438"/>
      <c r="O1328" s="438"/>
      <c r="P1328" s="438"/>
      <c r="Q1328" s="438"/>
    </row>
    <row r="1329" spans="1:17" ht="14.25">
      <c r="A1329" s="309"/>
      <c r="B1329" s="310"/>
      <c r="C1329" s="309"/>
      <c r="M1329" s="438"/>
      <c r="N1329" s="438"/>
      <c r="O1329" s="438"/>
      <c r="P1329" s="438"/>
      <c r="Q1329" s="438"/>
    </row>
    <row r="1330" spans="1:17" ht="14.25">
      <c r="A1330" s="309"/>
      <c r="B1330" s="310"/>
      <c r="C1330" s="309"/>
      <c r="M1330" s="438"/>
      <c r="N1330" s="438"/>
      <c r="O1330" s="438"/>
      <c r="P1330" s="438"/>
      <c r="Q1330" s="438"/>
    </row>
    <row r="1331" spans="1:17" ht="14.25">
      <c r="A1331" s="309"/>
      <c r="B1331" s="310"/>
      <c r="C1331" s="309"/>
      <c r="M1331" s="438"/>
      <c r="N1331" s="438"/>
      <c r="O1331" s="438"/>
      <c r="P1331" s="438"/>
      <c r="Q1331" s="438"/>
    </row>
    <row r="1332" spans="1:17" ht="14.25">
      <c r="A1332" s="309"/>
      <c r="B1332" s="310"/>
      <c r="C1332" s="309"/>
      <c r="M1332" s="438"/>
      <c r="N1332" s="438"/>
      <c r="O1332" s="438"/>
      <c r="P1332" s="438"/>
      <c r="Q1332" s="438"/>
    </row>
    <row r="1333" spans="1:17" ht="14.25">
      <c r="A1333" s="309"/>
      <c r="B1333" s="310"/>
      <c r="C1333" s="309"/>
      <c r="M1333" s="438"/>
      <c r="N1333" s="438"/>
      <c r="O1333" s="438"/>
      <c r="P1333" s="438"/>
      <c r="Q1333" s="438"/>
    </row>
    <row r="1334" spans="1:17" ht="14.25">
      <c r="A1334" s="309"/>
      <c r="B1334" s="310"/>
      <c r="C1334" s="309"/>
      <c r="M1334" s="438"/>
      <c r="N1334" s="438"/>
      <c r="O1334" s="438"/>
      <c r="P1334" s="438"/>
      <c r="Q1334" s="438"/>
    </row>
    <row r="1335" spans="1:17" ht="14.25">
      <c r="A1335" s="309"/>
      <c r="B1335" s="310"/>
      <c r="C1335" s="309"/>
      <c r="M1335" s="438"/>
      <c r="N1335" s="438"/>
      <c r="O1335" s="438"/>
      <c r="P1335" s="438"/>
      <c r="Q1335" s="438"/>
    </row>
    <row r="1336" spans="1:17" ht="14.25">
      <c r="A1336" s="309"/>
      <c r="B1336" s="310"/>
      <c r="C1336" s="309"/>
      <c r="M1336" s="438"/>
      <c r="N1336" s="438"/>
      <c r="O1336" s="438"/>
      <c r="P1336" s="438"/>
      <c r="Q1336" s="438"/>
    </row>
    <row r="1337" spans="1:17" ht="14.25">
      <c r="A1337" s="309"/>
      <c r="B1337" s="310"/>
      <c r="C1337" s="309"/>
      <c r="M1337" s="438"/>
      <c r="N1337" s="438"/>
      <c r="O1337" s="438"/>
      <c r="P1337" s="438"/>
      <c r="Q1337" s="438"/>
    </row>
    <row r="1338" spans="1:17" ht="14.25">
      <c r="A1338" s="309"/>
      <c r="B1338" s="310"/>
      <c r="C1338" s="309"/>
      <c r="M1338" s="438"/>
      <c r="N1338" s="438"/>
      <c r="O1338" s="438"/>
      <c r="P1338" s="438"/>
      <c r="Q1338" s="438"/>
    </row>
    <row r="1339" spans="1:17" ht="14.25">
      <c r="A1339" s="309"/>
      <c r="B1339" s="310"/>
      <c r="C1339" s="309"/>
      <c r="M1339" s="438"/>
      <c r="N1339" s="438"/>
      <c r="O1339" s="438"/>
      <c r="P1339" s="438"/>
      <c r="Q1339" s="438"/>
    </row>
    <row r="1340" spans="1:17" ht="14.25">
      <c r="A1340" s="309"/>
      <c r="B1340" s="310"/>
      <c r="C1340" s="309"/>
      <c r="M1340" s="438"/>
      <c r="N1340" s="438"/>
      <c r="O1340" s="438"/>
      <c r="P1340" s="438"/>
      <c r="Q1340" s="438"/>
    </row>
    <row r="1341" spans="1:17" ht="14.25">
      <c r="A1341" s="309"/>
      <c r="B1341" s="310"/>
      <c r="C1341" s="309"/>
      <c r="M1341" s="438"/>
      <c r="N1341" s="438"/>
      <c r="O1341" s="438"/>
      <c r="P1341" s="438"/>
      <c r="Q1341" s="438"/>
    </row>
    <row r="1342" spans="1:17" ht="14.25">
      <c r="A1342" s="309"/>
      <c r="B1342" s="310"/>
      <c r="C1342" s="309"/>
      <c r="M1342" s="438"/>
      <c r="N1342" s="438"/>
      <c r="O1342" s="438"/>
      <c r="P1342" s="438"/>
      <c r="Q1342" s="438"/>
    </row>
    <row r="1343" spans="1:17" ht="14.25">
      <c r="A1343" s="309"/>
      <c r="B1343" s="310"/>
      <c r="C1343" s="309"/>
      <c r="M1343" s="438"/>
      <c r="N1343" s="438"/>
      <c r="O1343" s="438"/>
      <c r="P1343" s="438"/>
      <c r="Q1343" s="438"/>
    </row>
    <row r="1344" spans="1:17" ht="14.25">
      <c r="A1344" s="309"/>
      <c r="B1344" s="310"/>
      <c r="C1344" s="309"/>
      <c r="M1344" s="438"/>
      <c r="N1344" s="438"/>
      <c r="O1344" s="438"/>
      <c r="P1344" s="438"/>
      <c r="Q1344" s="438"/>
    </row>
    <row r="1345" spans="1:17" ht="14.25">
      <c r="A1345" s="309"/>
      <c r="B1345" s="310"/>
      <c r="C1345" s="309"/>
      <c r="M1345" s="438"/>
      <c r="N1345" s="438"/>
      <c r="O1345" s="438"/>
      <c r="P1345" s="438"/>
      <c r="Q1345" s="438"/>
    </row>
    <row r="1346" spans="1:17" ht="14.25">
      <c r="A1346" s="309"/>
      <c r="B1346" s="310"/>
      <c r="C1346" s="309"/>
      <c r="M1346" s="438"/>
      <c r="N1346" s="438"/>
      <c r="O1346" s="438"/>
      <c r="P1346" s="438"/>
      <c r="Q1346" s="438"/>
    </row>
    <row r="1347" spans="1:17" ht="14.25">
      <c r="A1347" s="309"/>
      <c r="B1347" s="310"/>
      <c r="C1347" s="309"/>
      <c r="M1347" s="438"/>
      <c r="N1347" s="438"/>
      <c r="O1347" s="438"/>
      <c r="P1347" s="438"/>
      <c r="Q1347" s="438"/>
    </row>
    <row r="1348" spans="1:17" ht="14.25">
      <c r="A1348" s="309"/>
      <c r="B1348" s="310"/>
      <c r="C1348" s="309"/>
      <c r="M1348" s="438"/>
      <c r="N1348" s="438"/>
      <c r="O1348" s="438"/>
      <c r="P1348" s="438"/>
      <c r="Q1348" s="438"/>
    </row>
    <row r="1349" spans="1:17" ht="14.25">
      <c r="A1349" s="309"/>
      <c r="B1349" s="310"/>
      <c r="C1349" s="309"/>
      <c r="M1349" s="438"/>
      <c r="N1349" s="438"/>
      <c r="O1349" s="438"/>
      <c r="P1349" s="438"/>
      <c r="Q1349" s="438"/>
    </row>
    <row r="1350" spans="1:17" ht="14.25">
      <c r="A1350" s="309"/>
      <c r="B1350" s="310"/>
      <c r="C1350" s="309"/>
      <c r="M1350" s="438"/>
      <c r="N1350" s="438"/>
      <c r="O1350" s="438"/>
      <c r="P1350" s="438"/>
      <c r="Q1350" s="438"/>
    </row>
    <row r="1351" spans="1:17" ht="14.25">
      <c r="A1351" s="309"/>
      <c r="B1351" s="310"/>
      <c r="C1351" s="309"/>
      <c r="M1351" s="438"/>
      <c r="N1351" s="438"/>
      <c r="O1351" s="438"/>
      <c r="P1351" s="438"/>
      <c r="Q1351" s="438"/>
    </row>
    <row r="1352" spans="1:17" ht="14.25">
      <c r="A1352" s="309"/>
      <c r="B1352" s="310"/>
      <c r="C1352" s="309"/>
      <c r="M1352" s="438"/>
      <c r="N1352" s="438"/>
      <c r="O1352" s="438"/>
      <c r="P1352" s="438"/>
      <c r="Q1352" s="438"/>
    </row>
    <row r="1353" spans="1:17" ht="14.25">
      <c r="A1353" s="309"/>
      <c r="B1353" s="310"/>
      <c r="C1353" s="309"/>
      <c r="M1353" s="438"/>
      <c r="N1353" s="438"/>
      <c r="O1353" s="438"/>
      <c r="P1353" s="438"/>
      <c r="Q1353" s="438"/>
    </row>
    <row r="1354" spans="1:17" ht="14.25">
      <c r="A1354" s="309"/>
      <c r="B1354" s="310"/>
      <c r="C1354" s="309"/>
      <c r="M1354" s="438"/>
      <c r="N1354" s="438"/>
      <c r="O1354" s="438"/>
      <c r="P1354" s="438"/>
      <c r="Q1354" s="438"/>
    </row>
    <row r="1355" spans="1:17" ht="14.25">
      <c r="A1355" s="309"/>
      <c r="B1355" s="310"/>
      <c r="C1355" s="309"/>
      <c r="M1355" s="438"/>
      <c r="N1355" s="438"/>
      <c r="O1355" s="438"/>
      <c r="P1355" s="438"/>
      <c r="Q1355" s="438"/>
    </row>
    <row r="1356" spans="1:17" ht="14.25">
      <c r="A1356" s="309"/>
      <c r="B1356" s="310"/>
      <c r="C1356" s="309"/>
      <c r="M1356" s="438"/>
      <c r="N1356" s="438"/>
      <c r="O1356" s="438"/>
      <c r="P1356" s="438"/>
      <c r="Q1356" s="438"/>
    </row>
    <row r="1357" spans="1:17" ht="14.25">
      <c r="A1357" s="309"/>
      <c r="B1357" s="310"/>
      <c r="C1357" s="309"/>
      <c r="M1357" s="438"/>
      <c r="N1357" s="438"/>
      <c r="O1357" s="438"/>
      <c r="P1357" s="438"/>
      <c r="Q1357" s="438"/>
    </row>
    <row r="1358" spans="1:17" ht="14.25">
      <c r="A1358" s="309"/>
      <c r="B1358" s="310"/>
      <c r="C1358" s="309"/>
      <c r="M1358" s="438"/>
      <c r="N1358" s="438"/>
      <c r="O1358" s="438"/>
      <c r="P1358" s="438"/>
      <c r="Q1358" s="438"/>
    </row>
    <row r="1359" spans="1:17" ht="14.25">
      <c r="A1359" s="309"/>
      <c r="B1359" s="310"/>
      <c r="C1359" s="309"/>
      <c r="M1359" s="438"/>
      <c r="N1359" s="438"/>
      <c r="O1359" s="438"/>
      <c r="P1359" s="438"/>
      <c r="Q1359" s="438"/>
    </row>
    <row r="1360" spans="1:17" ht="14.25">
      <c r="A1360" s="309"/>
      <c r="B1360" s="310"/>
      <c r="C1360" s="309"/>
      <c r="M1360" s="438"/>
      <c r="N1360" s="438"/>
      <c r="O1360" s="438"/>
      <c r="P1360" s="438"/>
      <c r="Q1360" s="438"/>
    </row>
    <row r="1361" spans="1:17" ht="14.25">
      <c r="A1361" s="309"/>
      <c r="B1361" s="310"/>
      <c r="C1361" s="309"/>
      <c r="M1361" s="438"/>
      <c r="N1361" s="438"/>
      <c r="O1361" s="438"/>
      <c r="P1361" s="438"/>
      <c r="Q1361" s="438"/>
    </row>
    <row r="1362" spans="1:17" ht="14.25">
      <c r="A1362" s="309"/>
      <c r="B1362" s="310"/>
      <c r="C1362" s="309"/>
      <c r="M1362" s="438"/>
      <c r="N1362" s="438"/>
      <c r="O1362" s="438"/>
      <c r="P1362" s="438"/>
      <c r="Q1362" s="438"/>
    </row>
    <row r="1363" spans="1:17" ht="14.25">
      <c r="A1363" s="309"/>
      <c r="B1363" s="310"/>
      <c r="C1363" s="309"/>
      <c r="M1363" s="438"/>
      <c r="N1363" s="438"/>
      <c r="O1363" s="438"/>
      <c r="P1363" s="438"/>
      <c r="Q1363" s="438"/>
    </row>
    <row r="1364" spans="1:17" ht="14.25">
      <c r="A1364" s="309"/>
      <c r="B1364" s="310"/>
      <c r="C1364" s="309"/>
      <c r="M1364" s="438"/>
      <c r="N1364" s="438"/>
      <c r="O1364" s="438"/>
      <c r="P1364" s="438"/>
      <c r="Q1364" s="438"/>
    </row>
    <row r="1365" spans="1:17" ht="14.25">
      <c r="A1365" s="309"/>
      <c r="B1365" s="310"/>
      <c r="C1365" s="309"/>
      <c r="M1365" s="438"/>
      <c r="N1365" s="438"/>
      <c r="O1365" s="438"/>
      <c r="P1365" s="438"/>
      <c r="Q1365" s="438"/>
    </row>
    <row r="1366" spans="1:17" ht="14.25">
      <c r="A1366" s="309"/>
      <c r="B1366" s="310"/>
      <c r="C1366" s="309"/>
      <c r="M1366" s="438"/>
      <c r="N1366" s="438"/>
      <c r="O1366" s="438"/>
      <c r="P1366" s="438"/>
      <c r="Q1366" s="438"/>
    </row>
    <row r="1367" spans="1:17" ht="14.25">
      <c r="A1367" s="309"/>
      <c r="B1367" s="310"/>
      <c r="C1367" s="309"/>
      <c r="M1367" s="438"/>
      <c r="N1367" s="438"/>
      <c r="O1367" s="438"/>
      <c r="P1367" s="438"/>
      <c r="Q1367" s="438"/>
    </row>
    <row r="1368" spans="1:17" ht="14.25">
      <c r="A1368" s="309"/>
      <c r="B1368" s="310"/>
      <c r="C1368" s="309"/>
      <c r="M1368" s="438"/>
      <c r="N1368" s="438"/>
      <c r="O1368" s="438"/>
      <c r="P1368" s="438"/>
      <c r="Q1368" s="438"/>
    </row>
    <row r="1369" spans="1:17" ht="14.25">
      <c r="A1369" s="309"/>
      <c r="B1369" s="310"/>
      <c r="C1369" s="309"/>
      <c r="M1369" s="438"/>
      <c r="N1369" s="438"/>
      <c r="O1369" s="438"/>
      <c r="P1369" s="438"/>
      <c r="Q1369" s="438"/>
    </row>
    <row r="1370" spans="1:17" ht="14.25">
      <c r="A1370" s="309"/>
      <c r="B1370" s="310"/>
      <c r="C1370" s="309"/>
      <c r="M1370" s="438"/>
      <c r="N1370" s="438"/>
      <c r="O1370" s="438"/>
      <c r="P1370" s="438"/>
      <c r="Q1370" s="438"/>
    </row>
    <row r="1371" spans="1:17" ht="14.25">
      <c r="A1371" s="309"/>
      <c r="B1371" s="310"/>
      <c r="C1371" s="309"/>
      <c r="M1371" s="438"/>
      <c r="N1371" s="438"/>
      <c r="O1371" s="438"/>
      <c r="P1371" s="438"/>
      <c r="Q1371" s="438"/>
    </row>
    <row r="1372" spans="1:17" ht="14.25">
      <c r="A1372" s="309"/>
      <c r="B1372" s="310"/>
      <c r="C1372" s="309"/>
      <c r="M1372" s="438"/>
      <c r="N1372" s="438"/>
      <c r="O1372" s="438"/>
      <c r="P1372" s="438"/>
      <c r="Q1372" s="438"/>
    </row>
    <row r="1373" spans="1:17" ht="14.25">
      <c r="A1373" s="309"/>
      <c r="B1373" s="310"/>
      <c r="C1373" s="309"/>
      <c r="M1373" s="438"/>
      <c r="N1373" s="438"/>
      <c r="O1373" s="438"/>
      <c r="P1373" s="438"/>
      <c r="Q1373" s="438"/>
    </row>
    <row r="1374" spans="1:17" ht="14.25">
      <c r="A1374" s="309"/>
      <c r="B1374" s="310"/>
      <c r="C1374" s="309"/>
      <c r="M1374" s="438"/>
      <c r="N1374" s="438"/>
      <c r="O1374" s="438"/>
      <c r="P1374" s="438"/>
      <c r="Q1374" s="438"/>
    </row>
    <row r="1375" spans="1:17" ht="14.25">
      <c r="A1375" s="309"/>
      <c r="B1375" s="310"/>
      <c r="C1375" s="309"/>
      <c r="M1375" s="438"/>
      <c r="N1375" s="438"/>
      <c r="O1375" s="438"/>
      <c r="P1375" s="438"/>
      <c r="Q1375" s="438"/>
    </row>
    <row r="1376" spans="1:17" ht="14.25">
      <c r="A1376" s="309"/>
      <c r="B1376" s="310"/>
      <c r="C1376" s="309"/>
      <c r="M1376" s="438"/>
      <c r="N1376" s="438"/>
      <c r="O1376" s="438"/>
      <c r="P1376" s="438"/>
      <c r="Q1376" s="438"/>
    </row>
    <row r="1377" spans="1:17" ht="14.25">
      <c r="A1377" s="309"/>
      <c r="B1377" s="310"/>
      <c r="C1377" s="309"/>
      <c r="M1377" s="438"/>
      <c r="N1377" s="438"/>
      <c r="O1377" s="438"/>
      <c r="P1377" s="438"/>
      <c r="Q1377" s="438"/>
    </row>
    <row r="1378" spans="1:17" ht="14.25">
      <c r="A1378" s="309"/>
      <c r="B1378" s="310"/>
      <c r="C1378" s="309"/>
      <c r="M1378" s="438"/>
      <c r="N1378" s="438"/>
      <c r="O1378" s="438"/>
      <c r="P1378" s="438"/>
      <c r="Q1378" s="438"/>
    </row>
    <row r="1379" spans="1:17" ht="14.25">
      <c r="A1379" s="309"/>
      <c r="B1379" s="310"/>
      <c r="C1379" s="309"/>
      <c r="M1379" s="438"/>
      <c r="N1379" s="438"/>
      <c r="O1379" s="438"/>
      <c r="P1379" s="438"/>
      <c r="Q1379" s="438"/>
    </row>
    <row r="1380" spans="1:17" ht="14.25">
      <c r="A1380" s="309"/>
      <c r="B1380" s="310"/>
      <c r="C1380" s="309"/>
      <c r="M1380" s="438"/>
      <c r="N1380" s="438"/>
      <c r="O1380" s="438"/>
      <c r="P1380" s="438"/>
      <c r="Q1380" s="438"/>
    </row>
    <row r="1381" spans="1:17" ht="14.25">
      <c r="A1381" s="309"/>
      <c r="B1381" s="310"/>
      <c r="C1381" s="309"/>
      <c r="M1381" s="438"/>
      <c r="N1381" s="438"/>
      <c r="O1381" s="438"/>
      <c r="P1381" s="438"/>
      <c r="Q1381" s="438"/>
    </row>
    <row r="1382" spans="1:17" ht="14.25">
      <c r="A1382" s="309"/>
      <c r="B1382" s="310"/>
      <c r="C1382" s="309"/>
      <c r="M1382" s="438"/>
      <c r="N1382" s="438"/>
      <c r="O1382" s="438"/>
      <c r="P1382" s="438"/>
      <c r="Q1382" s="438"/>
    </row>
    <row r="1383" spans="1:17" ht="14.25">
      <c r="A1383" s="309"/>
      <c r="B1383" s="310"/>
      <c r="C1383" s="309"/>
      <c r="M1383" s="438"/>
      <c r="N1383" s="438"/>
      <c r="O1383" s="438"/>
      <c r="P1383" s="438"/>
      <c r="Q1383" s="438"/>
    </row>
    <row r="1384" spans="1:17" ht="14.25">
      <c r="A1384" s="309"/>
      <c r="B1384" s="310"/>
      <c r="C1384" s="309"/>
      <c r="M1384" s="438"/>
      <c r="N1384" s="438"/>
      <c r="O1384" s="438"/>
      <c r="P1384" s="438"/>
      <c r="Q1384" s="438"/>
    </row>
    <row r="1385" spans="1:17" ht="14.25">
      <c r="A1385" s="309"/>
      <c r="B1385" s="310"/>
      <c r="C1385" s="309"/>
      <c r="M1385" s="438"/>
      <c r="N1385" s="438"/>
      <c r="O1385" s="438"/>
      <c r="P1385" s="438"/>
      <c r="Q1385" s="438"/>
    </row>
    <row r="1386" spans="1:17" ht="14.25">
      <c r="A1386" s="309"/>
      <c r="B1386" s="310"/>
      <c r="C1386" s="309"/>
      <c r="M1386" s="438"/>
      <c r="N1386" s="438"/>
      <c r="O1386" s="438"/>
      <c r="P1386" s="438"/>
      <c r="Q1386" s="438"/>
    </row>
    <row r="1387" spans="1:17" ht="14.25">
      <c r="A1387" s="309"/>
      <c r="B1387" s="310"/>
      <c r="C1387" s="309"/>
      <c r="M1387" s="438"/>
      <c r="N1387" s="438"/>
      <c r="O1387" s="438"/>
      <c r="P1387" s="438"/>
      <c r="Q1387" s="438"/>
    </row>
    <row r="1388" spans="1:17" ht="14.25">
      <c r="A1388" s="309"/>
      <c r="B1388" s="310"/>
      <c r="C1388" s="309"/>
      <c r="M1388" s="438"/>
      <c r="N1388" s="438"/>
      <c r="O1388" s="438"/>
      <c r="P1388" s="438"/>
      <c r="Q1388" s="438"/>
    </row>
    <row r="1389" spans="1:17" ht="14.25">
      <c r="A1389" s="309"/>
      <c r="B1389" s="310"/>
      <c r="C1389" s="309"/>
      <c r="M1389" s="438"/>
      <c r="N1389" s="438"/>
      <c r="O1389" s="438"/>
      <c r="P1389" s="438"/>
      <c r="Q1389" s="438"/>
    </row>
    <row r="1390" spans="1:17" ht="14.25">
      <c r="A1390" s="309"/>
      <c r="B1390" s="310"/>
      <c r="C1390" s="309"/>
      <c r="M1390" s="438"/>
      <c r="N1390" s="438"/>
      <c r="O1390" s="438"/>
      <c r="P1390" s="438"/>
      <c r="Q1390" s="438"/>
    </row>
    <row r="1391" spans="1:17" ht="14.25">
      <c r="A1391" s="309"/>
      <c r="B1391" s="310"/>
      <c r="C1391" s="309"/>
      <c r="M1391" s="438"/>
      <c r="N1391" s="438"/>
      <c r="O1391" s="438"/>
      <c r="P1391" s="438"/>
      <c r="Q1391" s="438"/>
    </row>
    <row r="1392" spans="1:17" ht="14.25">
      <c r="A1392" s="309"/>
      <c r="B1392" s="310"/>
      <c r="C1392" s="309"/>
      <c r="M1392" s="438"/>
      <c r="N1392" s="438"/>
      <c r="O1392" s="438"/>
      <c r="P1392" s="438"/>
      <c r="Q1392" s="438"/>
    </row>
    <row r="1393" spans="1:17" ht="14.25">
      <c r="A1393" s="309"/>
      <c r="B1393" s="310"/>
      <c r="C1393" s="309"/>
      <c r="M1393" s="438"/>
      <c r="N1393" s="438"/>
      <c r="O1393" s="438"/>
      <c r="P1393" s="438"/>
      <c r="Q1393" s="438"/>
    </row>
    <row r="1394" spans="1:17" ht="14.25">
      <c r="A1394" s="309"/>
      <c r="B1394" s="310"/>
      <c r="C1394" s="309"/>
      <c r="M1394" s="438"/>
      <c r="N1394" s="438"/>
      <c r="O1394" s="438"/>
      <c r="P1394" s="438"/>
      <c r="Q1394" s="438"/>
    </row>
    <row r="1395" spans="1:17" ht="14.25">
      <c r="A1395" s="309"/>
      <c r="B1395" s="310"/>
      <c r="C1395" s="309"/>
      <c r="M1395" s="438"/>
      <c r="N1395" s="438"/>
      <c r="O1395" s="438"/>
      <c r="P1395" s="438"/>
      <c r="Q1395" s="438"/>
    </row>
    <row r="1396" spans="1:17" ht="14.25">
      <c r="A1396" s="309"/>
      <c r="B1396" s="310"/>
      <c r="C1396" s="309"/>
      <c r="M1396" s="438"/>
      <c r="N1396" s="438"/>
      <c r="O1396" s="438"/>
      <c r="P1396" s="438"/>
      <c r="Q1396" s="438"/>
    </row>
    <row r="1397" spans="1:17" ht="14.25">
      <c r="A1397" s="309"/>
      <c r="B1397" s="310"/>
      <c r="C1397" s="309"/>
      <c r="M1397" s="438"/>
      <c r="N1397" s="438"/>
      <c r="O1397" s="438"/>
      <c r="P1397" s="438"/>
      <c r="Q1397" s="438"/>
    </row>
    <row r="1398" spans="1:17" ht="14.25">
      <c r="A1398" s="309"/>
      <c r="B1398" s="310"/>
      <c r="C1398" s="309"/>
      <c r="M1398" s="438"/>
      <c r="N1398" s="438"/>
      <c r="O1398" s="438"/>
      <c r="P1398" s="438"/>
      <c r="Q1398" s="438"/>
    </row>
    <row r="1399" spans="1:17" ht="14.25">
      <c r="A1399" s="309"/>
      <c r="B1399" s="310"/>
      <c r="C1399" s="309"/>
      <c r="M1399" s="438"/>
      <c r="N1399" s="438"/>
      <c r="O1399" s="438"/>
      <c r="P1399" s="438"/>
      <c r="Q1399" s="438"/>
    </row>
    <row r="1400" spans="1:17" ht="14.25">
      <c r="A1400" s="309"/>
      <c r="B1400" s="310"/>
      <c r="C1400" s="309"/>
      <c r="M1400" s="438"/>
      <c r="N1400" s="438"/>
      <c r="O1400" s="438"/>
      <c r="P1400" s="438"/>
      <c r="Q1400" s="438"/>
    </row>
    <row r="1401" spans="1:17" ht="14.25">
      <c r="A1401" s="309"/>
      <c r="B1401" s="310"/>
      <c r="C1401" s="309"/>
      <c r="M1401" s="438"/>
      <c r="N1401" s="438"/>
      <c r="O1401" s="438"/>
      <c r="P1401" s="438"/>
      <c r="Q1401" s="438"/>
    </row>
    <row r="1402" spans="1:17" ht="14.25">
      <c r="A1402" s="309"/>
      <c r="B1402" s="310"/>
      <c r="C1402" s="309"/>
      <c r="M1402" s="438"/>
      <c r="N1402" s="438"/>
      <c r="O1402" s="438"/>
      <c r="P1402" s="438"/>
      <c r="Q1402" s="438"/>
    </row>
    <row r="1403" spans="1:17" ht="14.25">
      <c r="A1403" s="309"/>
      <c r="B1403" s="310"/>
      <c r="C1403" s="309"/>
      <c r="M1403" s="438"/>
      <c r="N1403" s="438"/>
      <c r="O1403" s="438"/>
      <c r="P1403" s="438"/>
      <c r="Q1403" s="438"/>
    </row>
    <row r="1404" spans="1:17" ht="14.25">
      <c r="A1404" s="309"/>
      <c r="B1404" s="310"/>
      <c r="C1404" s="309"/>
      <c r="M1404" s="438"/>
      <c r="N1404" s="438"/>
      <c r="O1404" s="438"/>
      <c r="P1404" s="438"/>
      <c r="Q1404" s="438"/>
    </row>
    <row r="1405" spans="1:17" ht="14.25">
      <c r="A1405" s="309"/>
      <c r="B1405" s="310"/>
      <c r="C1405" s="309"/>
      <c r="M1405" s="438"/>
      <c r="N1405" s="438"/>
      <c r="O1405" s="438"/>
      <c r="P1405" s="438"/>
      <c r="Q1405" s="438"/>
    </row>
    <row r="1406" spans="1:17" ht="14.25">
      <c r="A1406" s="309"/>
      <c r="B1406" s="310"/>
      <c r="C1406" s="309"/>
      <c r="M1406" s="438"/>
      <c r="N1406" s="438"/>
      <c r="O1406" s="438"/>
      <c r="P1406" s="438"/>
      <c r="Q1406" s="438"/>
    </row>
    <row r="1407" spans="1:17" ht="14.25">
      <c r="A1407" s="309"/>
      <c r="B1407" s="310"/>
      <c r="C1407" s="309"/>
      <c r="M1407" s="438"/>
      <c r="N1407" s="438"/>
      <c r="O1407" s="438"/>
      <c r="P1407" s="438"/>
      <c r="Q1407" s="438"/>
    </row>
    <row r="1408" spans="1:17" ht="14.25">
      <c r="A1408" s="309"/>
      <c r="B1408" s="310"/>
      <c r="C1408" s="309"/>
      <c r="M1408" s="438"/>
      <c r="N1408" s="438"/>
      <c r="O1408" s="438"/>
      <c r="P1408" s="438"/>
      <c r="Q1408" s="438"/>
    </row>
    <row r="1409" spans="1:17" ht="14.25">
      <c r="A1409" s="309"/>
      <c r="B1409" s="310"/>
      <c r="C1409" s="309"/>
      <c r="M1409" s="438"/>
      <c r="N1409" s="438"/>
      <c r="O1409" s="438"/>
      <c r="P1409" s="438"/>
      <c r="Q1409" s="438"/>
    </row>
    <row r="1410" spans="1:17" ht="14.25">
      <c r="A1410" s="309"/>
      <c r="B1410" s="310"/>
      <c r="C1410" s="309"/>
      <c r="M1410" s="438"/>
      <c r="N1410" s="438"/>
      <c r="O1410" s="438"/>
      <c r="P1410" s="438"/>
      <c r="Q1410" s="438"/>
    </row>
    <row r="1411" spans="1:17" ht="14.25">
      <c r="A1411" s="309"/>
      <c r="B1411" s="310"/>
      <c r="C1411" s="309"/>
      <c r="M1411" s="438"/>
      <c r="N1411" s="438"/>
      <c r="O1411" s="438"/>
      <c r="P1411" s="438"/>
      <c r="Q1411" s="438"/>
    </row>
    <row r="1412" spans="1:17" ht="14.25">
      <c r="A1412" s="309"/>
      <c r="B1412" s="310"/>
      <c r="C1412" s="309"/>
      <c r="M1412" s="438"/>
      <c r="N1412" s="438"/>
      <c r="O1412" s="438"/>
      <c r="P1412" s="438"/>
      <c r="Q1412" s="438"/>
    </row>
    <row r="1413" spans="1:17" ht="14.25">
      <c r="A1413" s="309"/>
      <c r="B1413" s="310"/>
      <c r="C1413" s="309"/>
      <c r="M1413" s="438"/>
      <c r="N1413" s="438"/>
      <c r="O1413" s="438"/>
      <c r="P1413" s="438"/>
      <c r="Q1413" s="438"/>
    </row>
    <row r="1414" spans="1:17" ht="14.25">
      <c r="A1414" s="309"/>
      <c r="B1414" s="310"/>
      <c r="C1414" s="309"/>
      <c r="M1414" s="438"/>
      <c r="N1414" s="438"/>
      <c r="O1414" s="438"/>
      <c r="P1414" s="438"/>
      <c r="Q1414" s="438"/>
    </row>
    <row r="1415" spans="1:17" ht="14.25">
      <c r="A1415" s="309"/>
      <c r="B1415" s="310"/>
      <c r="C1415" s="309"/>
      <c r="M1415" s="438"/>
      <c r="N1415" s="438"/>
      <c r="O1415" s="438"/>
      <c r="P1415" s="438"/>
      <c r="Q1415" s="438"/>
    </row>
    <row r="1416" spans="1:17" ht="14.25">
      <c r="A1416" s="309"/>
      <c r="B1416" s="310"/>
      <c r="C1416" s="309"/>
      <c r="M1416" s="438"/>
      <c r="N1416" s="438"/>
      <c r="O1416" s="438"/>
      <c r="P1416" s="438"/>
      <c r="Q1416" s="438"/>
    </row>
    <row r="1417" spans="1:17" ht="14.25">
      <c r="A1417" s="309"/>
      <c r="B1417" s="310"/>
      <c r="C1417" s="309"/>
      <c r="M1417" s="438"/>
      <c r="N1417" s="438"/>
      <c r="O1417" s="438"/>
      <c r="P1417" s="438"/>
      <c r="Q1417" s="438"/>
    </row>
    <row r="1418" spans="1:17" ht="14.25">
      <c r="A1418" s="309"/>
      <c r="B1418" s="310"/>
      <c r="C1418" s="309"/>
      <c r="M1418" s="438"/>
      <c r="N1418" s="438"/>
      <c r="O1418" s="438"/>
      <c r="P1418" s="438"/>
      <c r="Q1418" s="438"/>
    </row>
    <row r="1419" spans="1:17" ht="14.25">
      <c r="A1419" s="309"/>
      <c r="B1419" s="310"/>
      <c r="C1419" s="309"/>
      <c r="M1419" s="438"/>
      <c r="N1419" s="438"/>
      <c r="O1419" s="438"/>
      <c r="P1419" s="438"/>
      <c r="Q1419" s="438"/>
    </row>
    <row r="1420" spans="1:17" ht="14.25">
      <c r="A1420" s="309"/>
      <c r="B1420" s="310"/>
      <c r="C1420" s="309"/>
      <c r="M1420" s="438"/>
      <c r="N1420" s="438"/>
      <c r="O1420" s="438"/>
      <c r="P1420" s="438"/>
      <c r="Q1420" s="438"/>
    </row>
    <row r="1421" spans="1:17" ht="14.25">
      <c r="A1421" s="309"/>
      <c r="B1421" s="310"/>
      <c r="C1421" s="309"/>
      <c r="M1421" s="438"/>
      <c r="N1421" s="438"/>
      <c r="O1421" s="438"/>
      <c r="P1421" s="438"/>
      <c r="Q1421" s="438"/>
    </row>
    <row r="1422" spans="1:17" ht="14.25">
      <c r="A1422" s="309"/>
      <c r="B1422" s="310"/>
      <c r="C1422" s="309"/>
      <c r="M1422" s="438"/>
      <c r="N1422" s="438"/>
      <c r="O1422" s="438"/>
      <c r="P1422" s="438"/>
      <c r="Q1422" s="438"/>
    </row>
    <row r="1423" spans="1:17" ht="14.25">
      <c r="A1423" s="309"/>
      <c r="B1423" s="310"/>
      <c r="C1423" s="309"/>
      <c r="M1423" s="438"/>
      <c r="N1423" s="438"/>
      <c r="O1423" s="438"/>
      <c r="P1423" s="438"/>
      <c r="Q1423" s="438"/>
    </row>
    <row r="1424" spans="1:17" ht="14.25">
      <c r="A1424" s="309"/>
      <c r="B1424" s="310"/>
      <c r="C1424" s="309"/>
      <c r="M1424" s="438"/>
      <c r="N1424" s="438"/>
      <c r="O1424" s="438"/>
      <c r="P1424" s="438"/>
      <c r="Q1424" s="438"/>
    </row>
    <row r="1425" spans="1:17" ht="14.25">
      <c r="A1425" s="309"/>
      <c r="B1425" s="310"/>
      <c r="C1425" s="309"/>
      <c r="M1425" s="438"/>
      <c r="N1425" s="438"/>
      <c r="O1425" s="438"/>
      <c r="P1425" s="438"/>
      <c r="Q1425" s="438"/>
    </row>
    <row r="1426" spans="1:17" ht="14.25">
      <c r="A1426" s="309"/>
      <c r="B1426" s="310"/>
      <c r="C1426" s="309"/>
      <c r="M1426" s="438"/>
      <c r="N1426" s="438"/>
      <c r="O1426" s="438"/>
      <c r="P1426" s="438"/>
      <c r="Q1426" s="438"/>
    </row>
    <row r="1427" spans="1:17" ht="14.25">
      <c r="A1427" s="309"/>
      <c r="B1427" s="310"/>
      <c r="C1427" s="309"/>
      <c r="M1427" s="438"/>
      <c r="N1427" s="438"/>
      <c r="O1427" s="438"/>
      <c r="P1427" s="438"/>
      <c r="Q1427" s="438"/>
    </row>
    <row r="1428" spans="1:17" ht="14.25">
      <c r="A1428" s="309"/>
      <c r="B1428" s="310"/>
      <c r="C1428" s="309"/>
      <c r="M1428" s="438"/>
      <c r="N1428" s="438"/>
      <c r="O1428" s="438"/>
      <c r="P1428" s="438"/>
      <c r="Q1428" s="438"/>
    </row>
    <row r="1429" spans="1:17" ht="14.25">
      <c r="A1429" s="309"/>
      <c r="B1429" s="310"/>
      <c r="C1429" s="309"/>
      <c r="M1429" s="438"/>
      <c r="N1429" s="438"/>
      <c r="O1429" s="438"/>
      <c r="P1429" s="438"/>
      <c r="Q1429" s="438"/>
    </row>
    <row r="1430" spans="1:17" ht="14.25">
      <c r="A1430" s="309"/>
      <c r="B1430" s="310"/>
      <c r="C1430" s="309"/>
      <c r="M1430" s="438"/>
      <c r="N1430" s="438"/>
      <c r="O1430" s="438"/>
      <c r="P1430" s="438"/>
      <c r="Q1430" s="438"/>
    </row>
    <row r="1431" spans="1:17" ht="14.25">
      <c r="A1431" s="309"/>
      <c r="B1431" s="310"/>
      <c r="C1431" s="309"/>
      <c r="M1431" s="438"/>
      <c r="N1431" s="438"/>
      <c r="O1431" s="438"/>
      <c r="P1431" s="438"/>
      <c r="Q1431" s="438"/>
    </row>
    <row r="1432" spans="1:17" ht="14.25">
      <c r="A1432" s="309"/>
      <c r="B1432" s="310"/>
      <c r="C1432" s="309"/>
      <c r="M1432" s="438"/>
      <c r="N1432" s="438"/>
      <c r="O1432" s="438"/>
      <c r="P1432" s="438"/>
      <c r="Q1432" s="438"/>
    </row>
    <row r="1433" spans="1:17" ht="14.25">
      <c r="A1433" s="309"/>
      <c r="B1433" s="310"/>
      <c r="C1433" s="309"/>
      <c r="M1433" s="438"/>
      <c r="N1433" s="438"/>
      <c r="O1433" s="438"/>
      <c r="P1433" s="438"/>
      <c r="Q1433" s="438"/>
    </row>
    <row r="1434" spans="1:17" ht="14.25">
      <c r="A1434" s="309"/>
      <c r="B1434" s="310"/>
      <c r="C1434" s="309"/>
      <c r="M1434" s="438"/>
      <c r="N1434" s="438"/>
      <c r="O1434" s="438"/>
      <c r="P1434" s="438"/>
      <c r="Q1434" s="438"/>
    </row>
    <row r="1435" spans="1:17" ht="14.25">
      <c r="A1435" s="309"/>
      <c r="B1435" s="310"/>
      <c r="C1435" s="309"/>
      <c r="M1435" s="438"/>
      <c r="N1435" s="438"/>
      <c r="O1435" s="438"/>
      <c r="P1435" s="438"/>
      <c r="Q1435" s="438"/>
    </row>
    <row r="1436" spans="1:17" ht="14.25">
      <c r="A1436" s="309"/>
      <c r="B1436" s="310"/>
      <c r="C1436" s="309"/>
      <c r="M1436" s="438"/>
      <c r="N1436" s="438"/>
      <c r="O1436" s="438"/>
      <c r="P1436" s="438"/>
      <c r="Q1436" s="438"/>
    </row>
    <row r="1437" spans="1:17" ht="14.25">
      <c r="A1437" s="309"/>
      <c r="B1437" s="310"/>
      <c r="C1437" s="309"/>
      <c r="M1437" s="438"/>
      <c r="N1437" s="438"/>
      <c r="O1437" s="438"/>
      <c r="P1437" s="438"/>
      <c r="Q1437" s="438"/>
    </row>
    <row r="1438" spans="1:17" ht="14.25">
      <c r="A1438" s="309"/>
      <c r="B1438" s="310"/>
      <c r="C1438" s="309"/>
      <c r="M1438" s="438"/>
      <c r="N1438" s="438"/>
      <c r="O1438" s="438"/>
      <c r="P1438" s="438"/>
      <c r="Q1438" s="438"/>
    </row>
    <row r="1439" spans="1:17" ht="14.25">
      <c r="A1439" s="309"/>
      <c r="B1439" s="310"/>
      <c r="C1439" s="309"/>
      <c r="M1439" s="438"/>
      <c r="N1439" s="438"/>
      <c r="O1439" s="438"/>
      <c r="P1439" s="438"/>
      <c r="Q1439" s="438"/>
    </row>
    <row r="1440" spans="1:17" ht="14.25">
      <c r="A1440" s="309"/>
      <c r="B1440" s="310"/>
      <c r="C1440" s="309"/>
      <c r="M1440" s="438"/>
      <c r="N1440" s="438"/>
      <c r="O1440" s="438"/>
      <c r="P1440" s="438"/>
      <c r="Q1440" s="438"/>
    </row>
    <row r="1441" spans="1:17" ht="14.25">
      <c r="A1441" s="309"/>
      <c r="B1441" s="310"/>
      <c r="C1441" s="309"/>
      <c r="M1441" s="438"/>
      <c r="N1441" s="438"/>
      <c r="O1441" s="438"/>
      <c r="P1441" s="438"/>
      <c r="Q1441" s="438"/>
    </row>
    <row r="1442" spans="1:17" ht="14.25">
      <c r="A1442" s="309"/>
      <c r="B1442" s="310"/>
      <c r="C1442" s="309"/>
      <c r="M1442" s="438"/>
      <c r="N1442" s="438"/>
      <c r="O1442" s="438"/>
      <c r="P1442" s="438"/>
      <c r="Q1442" s="438"/>
    </row>
    <row r="1443" spans="1:17" ht="14.25">
      <c r="A1443" s="309"/>
      <c r="B1443" s="310"/>
      <c r="C1443" s="309"/>
      <c r="M1443" s="438"/>
      <c r="N1443" s="438"/>
      <c r="O1443" s="438"/>
      <c r="P1443" s="438"/>
      <c r="Q1443" s="438"/>
    </row>
    <row r="1444" spans="1:17" ht="14.25">
      <c r="A1444" s="309"/>
      <c r="B1444" s="310"/>
      <c r="C1444" s="309"/>
      <c r="M1444" s="438"/>
      <c r="N1444" s="438"/>
      <c r="O1444" s="438"/>
      <c r="P1444" s="438"/>
      <c r="Q1444" s="438"/>
    </row>
    <row r="1445" spans="1:17" ht="14.25">
      <c r="A1445" s="309"/>
      <c r="B1445" s="310"/>
      <c r="C1445" s="309"/>
      <c r="M1445" s="438"/>
      <c r="N1445" s="438"/>
      <c r="O1445" s="438"/>
      <c r="P1445" s="438"/>
      <c r="Q1445" s="438"/>
    </row>
    <row r="1446" spans="1:17" ht="14.25">
      <c r="A1446" s="309"/>
      <c r="B1446" s="310"/>
      <c r="C1446" s="309"/>
      <c r="M1446" s="438"/>
      <c r="N1446" s="438"/>
      <c r="O1446" s="438"/>
      <c r="P1446" s="438"/>
      <c r="Q1446" s="438"/>
    </row>
    <row r="1447" spans="1:17" ht="14.25">
      <c r="A1447" s="309"/>
      <c r="B1447" s="310"/>
      <c r="C1447" s="309"/>
      <c r="M1447" s="438"/>
      <c r="N1447" s="438"/>
      <c r="O1447" s="438"/>
      <c r="P1447" s="438"/>
      <c r="Q1447" s="438"/>
    </row>
    <row r="1448" spans="1:17" ht="14.25">
      <c r="A1448" s="309"/>
      <c r="B1448" s="310"/>
      <c r="C1448" s="309"/>
      <c r="M1448" s="438"/>
      <c r="N1448" s="438"/>
      <c r="O1448" s="438"/>
      <c r="P1448" s="438"/>
      <c r="Q1448" s="438"/>
    </row>
    <row r="1449" spans="1:17" ht="14.25">
      <c r="A1449" s="309"/>
      <c r="B1449" s="310"/>
      <c r="C1449" s="309"/>
      <c r="M1449" s="438"/>
      <c r="N1449" s="438"/>
      <c r="O1449" s="438"/>
      <c r="P1449" s="438"/>
      <c r="Q1449" s="438"/>
    </row>
    <row r="1450" spans="1:17" ht="14.25">
      <c r="A1450" s="309"/>
      <c r="B1450" s="310"/>
      <c r="C1450" s="309"/>
      <c r="M1450" s="438"/>
      <c r="N1450" s="438"/>
      <c r="O1450" s="438"/>
      <c r="P1450" s="438"/>
      <c r="Q1450" s="438"/>
    </row>
    <row r="1451" spans="1:17" ht="14.25">
      <c r="A1451" s="309"/>
      <c r="B1451" s="310"/>
      <c r="C1451" s="309"/>
      <c r="M1451" s="438"/>
      <c r="N1451" s="438"/>
      <c r="O1451" s="438"/>
      <c r="P1451" s="438"/>
      <c r="Q1451" s="438"/>
    </row>
    <row r="1452" spans="1:17" ht="14.25">
      <c r="A1452" s="309"/>
      <c r="B1452" s="310"/>
      <c r="C1452" s="309"/>
      <c r="M1452" s="438"/>
      <c r="N1452" s="438"/>
      <c r="O1452" s="438"/>
      <c r="P1452" s="438"/>
      <c r="Q1452" s="438"/>
    </row>
    <row r="1453" spans="1:17" ht="14.25">
      <c r="A1453" s="309"/>
      <c r="B1453" s="310"/>
      <c r="C1453" s="309"/>
      <c r="M1453" s="438"/>
      <c r="N1453" s="438"/>
      <c r="O1453" s="438"/>
      <c r="P1453" s="438"/>
      <c r="Q1453" s="438"/>
    </row>
    <row r="1454" spans="1:17" ht="14.25">
      <c r="A1454" s="309"/>
      <c r="B1454" s="310"/>
      <c r="C1454" s="309"/>
      <c r="M1454" s="438"/>
      <c r="N1454" s="438"/>
      <c r="O1454" s="438"/>
      <c r="P1454" s="438"/>
      <c r="Q1454" s="438"/>
    </row>
    <row r="1455" spans="1:17" ht="14.25">
      <c r="A1455" s="309"/>
      <c r="B1455" s="310"/>
      <c r="C1455" s="309"/>
      <c r="M1455" s="438"/>
      <c r="N1455" s="438"/>
      <c r="O1455" s="438"/>
      <c r="P1455" s="438"/>
      <c r="Q1455" s="438"/>
    </row>
    <row r="1456" spans="1:17" ht="14.25">
      <c r="A1456" s="309"/>
      <c r="B1456" s="310"/>
      <c r="C1456" s="309"/>
      <c r="M1456" s="438"/>
      <c r="N1456" s="438"/>
      <c r="O1456" s="438"/>
      <c r="P1456" s="438"/>
      <c r="Q1456" s="438"/>
    </row>
    <row r="1457" spans="1:17" ht="14.25">
      <c r="A1457" s="309"/>
      <c r="B1457" s="310"/>
      <c r="C1457" s="309"/>
      <c r="M1457" s="438"/>
      <c r="N1457" s="438"/>
      <c r="O1457" s="438"/>
      <c r="P1457" s="438"/>
      <c r="Q1457" s="438"/>
    </row>
    <row r="1458" spans="1:17" ht="14.25">
      <c r="A1458" s="309"/>
      <c r="B1458" s="310"/>
      <c r="C1458" s="309"/>
      <c r="M1458" s="438"/>
      <c r="N1458" s="438"/>
      <c r="O1458" s="438"/>
      <c r="P1458" s="438"/>
      <c r="Q1458" s="438"/>
    </row>
    <row r="1459" spans="1:17" ht="14.25">
      <c r="A1459" s="309"/>
      <c r="B1459" s="310"/>
      <c r="C1459" s="309"/>
      <c r="M1459" s="438"/>
      <c r="N1459" s="438"/>
      <c r="O1459" s="438"/>
      <c r="P1459" s="438"/>
      <c r="Q1459" s="438"/>
    </row>
    <row r="1460" spans="1:17" ht="14.25">
      <c r="A1460" s="309"/>
      <c r="B1460" s="310"/>
      <c r="C1460" s="309"/>
      <c r="M1460" s="438"/>
      <c r="N1460" s="438"/>
      <c r="O1460" s="438"/>
      <c r="P1460" s="438"/>
      <c r="Q1460" s="438"/>
    </row>
    <row r="1461" spans="1:17" ht="14.25">
      <c r="A1461" s="309"/>
      <c r="B1461" s="310"/>
      <c r="C1461" s="309"/>
      <c r="M1461" s="438"/>
      <c r="N1461" s="438"/>
      <c r="O1461" s="438"/>
      <c r="P1461" s="438"/>
      <c r="Q1461" s="438"/>
    </row>
    <row r="1462" spans="1:17" ht="14.25">
      <c r="A1462" s="309"/>
      <c r="B1462" s="310"/>
      <c r="C1462" s="309"/>
      <c r="M1462" s="438"/>
      <c r="N1462" s="438"/>
      <c r="O1462" s="438"/>
      <c r="P1462" s="438"/>
      <c r="Q1462" s="438"/>
    </row>
    <row r="1463" spans="1:17" ht="14.25">
      <c r="A1463" s="309"/>
      <c r="B1463" s="310"/>
      <c r="C1463" s="309"/>
      <c r="M1463" s="438"/>
      <c r="N1463" s="438"/>
      <c r="O1463" s="438"/>
      <c r="P1463" s="438"/>
      <c r="Q1463" s="438"/>
    </row>
    <row r="1464" spans="1:17" ht="14.25">
      <c r="A1464" s="309"/>
      <c r="B1464" s="310"/>
      <c r="C1464" s="309"/>
      <c r="M1464" s="438"/>
      <c r="N1464" s="438"/>
      <c r="O1464" s="438"/>
      <c r="P1464" s="438"/>
      <c r="Q1464" s="438"/>
    </row>
    <row r="1465" spans="1:17" ht="14.25">
      <c r="A1465" s="309"/>
      <c r="B1465" s="310"/>
      <c r="C1465" s="309"/>
      <c r="M1465" s="438"/>
      <c r="N1465" s="438"/>
      <c r="O1465" s="438"/>
      <c r="P1465" s="438"/>
      <c r="Q1465" s="438"/>
    </row>
    <row r="1466" spans="1:17" ht="14.25">
      <c r="A1466" s="309"/>
      <c r="B1466" s="310"/>
      <c r="C1466" s="309"/>
      <c r="M1466" s="438"/>
      <c r="N1466" s="438"/>
      <c r="O1466" s="438"/>
      <c r="P1466" s="438"/>
      <c r="Q1466" s="438"/>
    </row>
    <row r="1467" spans="1:17" ht="14.25">
      <c r="A1467" s="309"/>
      <c r="B1467" s="310"/>
      <c r="C1467" s="309"/>
      <c r="M1467" s="438"/>
      <c r="N1467" s="438"/>
      <c r="O1467" s="438"/>
      <c r="P1467" s="438"/>
      <c r="Q1467" s="438"/>
    </row>
    <row r="1468" spans="1:17" ht="14.25">
      <c r="A1468" s="309"/>
      <c r="B1468" s="310"/>
      <c r="C1468" s="309"/>
      <c r="M1468" s="438"/>
      <c r="N1468" s="438"/>
      <c r="O1468" s="438"/>
      <c r="P1468" s="438"/>
      <c r="Q1468" s="438"/>
    </row>
    <row r="1469" spans="1:17" ht="14.25">
      <c r="A1469" s="309"/>
      <c r="B1469" s="310"/>
      <c r="C1469" s="309"/>
      <c r="M1469" s="438"/>
      <c r="N1469" s="438"/>
      <c r="O1469" s="438"/>
      <c r="P1469" s="438"/>
      <c r="Q1469" s="438"/>
    </row>
    <row r="1470" spans="1:17" ht="14.25">
      <c r="A1470" s="309"/>
      <c r="B1470" s="310"/>
      <c r="C1470" s="309"/>
      <c r="M1470" s="438"/>
      <c r="N1470" s="438"/>
      <c r="O1470" s="438"/>
      <c r="P1470" s="438"/>
      <c r="Q1470" s="438"/>
    </row>
    <row r="1471" spans="1:17" ht="14.25">
      <c r="A1471" s="309"/>
      <c r="B1471" s="310"/>
      <c r="C1471" s="309"/>
      <c r="M1471" s="438"/>
      <c r="N1471" s="438"/>
      <c r="O1471" s="438"/>
      <c r="P1471" s="438"/>
      <c r="Q1471" s="438"/>
    </row>
    <row r="1472" spans="1:17" ht="14.25">
      <c r="A1472" s="309"/>
      <c r="B1472" s="310"/>
      <c r="C1472" s="309"/>
      <c r="M1472" s="438"/>
      <c r="N1472" s="438"/>
      <c r="O1472" s="438"/>
      <c r="P1472" s="438"/>
      <c r="Q1472" s="438"/>
    </row>
    <row r="1473" spans="1:17" ht="14.25">
      <c r="A1473" s="309"/>
      <c r="B1473" s="310"/>
      <c r="C1473" s="309"/>
      <c r="M1473" s="438"/>
      <c r="N1473" s="438"/>
      <c r="O1473" s="438"/>
      <c r="P1473" s="438"/>
      <c r="Q1473" s="438"/>
    </row>
    <row r="1474" spans="1:17" ht="14.25">
      <c r="A1474" s="309"/>
      <c r="B1474" s="310"/>
      <c r="C1474" s="309"/>
      <c r="M1474" s="438"/>
      <c r="N1474" s="438"/>
      <c r="O1474" s="438"/>
      <c r="P1474" s="438"/>
      <c r="Q1474" s="438"/>
    </row>
    <row r="1475" spans="1:17" ht="14.25">
      <c r="A1475" s="309"/>
      <c r="B1475" s="310"/>
      <c r="C1475" s="309"/>
      <c r="M1475" s="438"/>
      <c r="N1475" s="438"/>
      <c r="O1475" s="438"/>
      <c r="P1475" s="438"/>
      <c r="Q1475" s="438"/>
    </row>
    <row r="1476" spans="1:17" ht="14.25">
      <c r="A1476" s="309"/>
      <c r="B1476" s="310"/>
      <c r="C1476" s="309"/>
      <c r="M1476" s="438"/>
      <c r="N1476" s="438"/>
      <c r="O1476" s="438"/>
      <c r="P1476" s="438"/>
      <c r="Q1476" s="438"/>
    </row>
    <row r="1477" spans="1:17" ht="14.25">
      <c r="A1477" s="309"/>
      <c r="B1477" s="310"/>
      <c r="C1477" s="309"/>
      <c r="M1477" s="438"/>
      <c r="N1477" s="438"/>
      <c r="O1477" s="438"/>
      <c r="P1477" s="438"/>
      <c r="Q1477" s="438"/>
    </row>
    <row r="1478" spans="1:17" ht="14.25">
      <c r="A1478" s="309"/>
      <c r="B1478" s="310"/>
      <c r="C1478" s="309"/>
      <c r="M1478" s="438"/>
      <c r="N1478" s="438"/>
      <c r="O1478" s="438"/>
      <c r="P1478" s="438"/>
      <c r="Q1478" s="438"/>
    </row>
    <row r="1479" spans="1:17" ht="14.25">
      <c r="A1479" s="309"/>
      <c r="B1479" s="310"/>
      <c r="C1479" s="309"/>
      <c r="M1479" s="438"/>
      <c r="N1479" s="438"/>
      <c r="O1479" s="438"/>
      <c r="P1479" s="438"/>
      <c r="Q1479" s="438"/>
    </row>
    <row r="1480" spans="1:17" ht="14.25">
      <c r="A1480" s="309"/>
      <c r="B1480" s="310"/>
      <c r="C1480" s="309"/>
      <c r="M1480" s="438"/>
      <c r="N1480" s="438"/>
      <c r="O1480" s="438"/>
      <c r="P1480" s="438"/>
      <c r="Q1480" s="438"/>
    </row>
    <row r="1481" spans="1:17" ht="14.25">
      <c r="A1481" s="309"/>
      <c r="B1481" s="310"/>
      <c r="C1481" s="309"/>
      <c r="M1481" s="438"/>
      <c r="N1481" s="438"/>
      <c r="O1481" s="438"/>
      <c r="P1481" s="438"/>
      <c r="Q1481" s="438"/>
    </row>
    <row r="1482" spans="1:17" ht="14.25">
      <c r="A1482" s="309"/>
      <c r="B1482" s="310"/>
      <c r="C1482" s="309"/>
      <c r="M1482" s="438"/>
      <c r="N1482" s="438"/>
      <c r="O1482" s="438"/>
      <c r="P1482" s="438"/>
      <c r="Q1482" s="438"/>
    </row>
    <row r="1483" spans="1:17" ht="14.25">
      <c r="A1483" s="309"/>
      <c r="B1483" s="310"/>
      <c r="C1483" s="309"/>
      <c r="M1483" s="438"/>
      <c r="N1483" s="438"/>
      <c r="O1483" s="438"/>
      <c r="P1483" s="438"/>
      <c r="Q1483" s="438"/>
    </row>
    <row r="1484" spans="1:17" ht="14.25">
      <c r="A1484" s="309"/>
      <c r="B1484" s="310"/>
      <c r="C1484" s="309"/>
      <c r="M1484" s="438"/>
      <c r="N1484" s="438"/>
      <c r="O1484" s="438"/>
      <c r="P1484" s="438"/>
      <c r="Q1484" s="438"/>
    </row>
    <row r="1485" spans="1:17" ht="14.25">
      <c r="A1485" s="309"/>
      <c r="B1485" s="310"/>
      <c r="C1485" s="309"/>
      <c r="M1485" s="438"/>
      <c r="N1485" s="438"/>
      <c r="O1485" s="438"/>
      <c r="P1485" s="438"/>
      <c r="Q1485" s="438"/>
    </row>
    <row r="1486" spans="1:17" ht="14.25">
      <c r="A1486" s="309"/>
      <c r="B1486" s="310"/>
      <c r="C1486" s="309"/>
      <c r="M1486" s="438"/>
      <c r="N1486" s="438"/>
      <c r="O1486" s="438"/>
      <c r="P1486" s="438"/>
      <c r="Q1486" s="438"/>
    </row>
    <row r="1487" spans="1:17" ht="14.25">
      <c r="A1487" s="309"/>
      <c r="B1487" s="310"/>
      <c r="C1487" s="309"/>
      <c r="M1487" s="438"/>
      <c r="N1487" s="438"/>
      <c r="O1487" s="438"/>
      <c r="P1487" s="438"/>
      <c r="Q1487" s="438"/>
    </row>
    <row r="1488" spans="1:17" ht="14.25">
      <c r="A1488" s="309"/>
      <c r="B1488" s="310"/>
      <c r="C1488" s="309"/>
      <c r="M1488" s="438"/>
      <c r="N1488" s="438"/>
      <c r="O1488" s="438"/>
      <c r="P1488" s="438"/>
      <c r="Q1488" s="438"/>
    </row>
    <row r="1489" spans="1:17" ht="14.25">
      <c r="A1489" s="309"/>
      <c r="B1489" s="310"/>
      <c r="C1489" s="309"/>
      <c r="M1489" s="438"/>
      <c r="N1489" s="438"/>
      <c r="O1489" s="438"/>
      <c r="P1489" s="438"/>
      <c r="Q1489" s="438"/>
    </row>
    <row r="1490" spans="1:17" ht="14.25">
      <c r="A1490" s="309"/>
      <c r="B1490" s="310"/>
      <c r="C1490" s="309"/>
      <c r="M1490" s="438"/>
      <c r="N1490" s="438"/>
      <c r="O1490" s="438"/>
      <c r="P1490" s="438"/>
      <c r="Q1490" s="438"/>
    </row>
    <row r="1491" spans="1:17" ht="14.25">
      <c r="A1491" s="309"/>
      <c r="B1491" s="310"/>
      <c r="C1491" s="309"/>
      <c r="M1491" s="438"/>
      <c r="N1491" s="438"/>
      <c r="O1491" s="438"/>
      <c r="P1491" s="438"/>
      <c r="Q1491" s="438"/>
    </row>
    <row r="1492" spans="1:17" ht="14.25">
      <c r="A1492" s="309"/>
      <c r="B1492" s="310"/>
      <c r="C1492" s="309"/>
      <c r="M1492" s="438"/>
      <c r="N1492" s="438"/>
      <c r="O1492" s="438"/>
      <c r="P1492" s="438"/>
      <c r="Q1492" s="438"/>
    </row>
    <row r="1493" spans="1:17" ht="14.25">
      <c r="A1493" s="309"/>
      <c r="B1493" s="310"/>
      <c r="C1493" s="309"/>
      <c r="M1493" s="438"/>
      <c r="N1493" s="438"/>
      <c r="O1493" s="438"/>
      <c r="P1493" s="438"/>
      <c r="Q1493" s="438"/>
    </row>
    <row r="1494" spans="1:17" ht="14.25">
      <c r="A1494" s="309"/>
      <c r="B1494" s="310"/>
      <c r="C1494" s="309"/>
      <c r="M1494" s="438"/>
      <c r="N1494" s="438"/>
      <c r="O1494" s="438"/>
      <c r="P1494" s="438"/>
      <c r="Q1494" s="438"/>
    </row>
    <row r="1495" spans="1:17" ht="14.25">
      <c r="A1495" s="309"/>
      <c r="B1495" s="310"/>
      <c r="C1495" s="309"/>
      <c r="M1495" s="438"/>
      <c r="N1495" s="438"/>
      <c r="O1495" s="438"/>
      <c r="P1495" s="438"/>
      <c r="Q1495" s="438"/>
    </row>
    <row r="1496" spans="1:17" ht="14.25">
      <c r="A1496" s="309"/>
      <c r="B1496" s="310"/>
      <c r="C1496" s="309"/>
      <c r="M1496" s="438"/>
      <c r="N1496" s="438"/>
      <c r="O1496" s="438"/>
      <c r="P1496" s="438"/>
      <c r="Q1496" s="438"/>
    </row>
    <row r="1497" spans="1:17" ht="14.25">
      <c r="A1497" s="309"/>
      <c r="B1497" s="310"/>
      <c r="C1497" s="309"/>
      <c r="M1497" s="438"/>
      <c r="N1497" s="438"/>
      <c r="O1497" s="438"/>
      <c r="P1497" s="438"/>
      <c r="Q1497" s="438"/>
    </row>
    <row r="1498" spans="1:17" ht="14.25">
      <c r="A1498" s="309"/>
      <c r="B1498" s="310"/>
      <c r="C1498" s="309"/>
      <c r="M1498" s="438"/>
      <c r="N1498" s="438"/>
      <c r="O1498" s="438"/>
      <c r="P1498" s="438"/>
      <c r="Q1498" s="438"/>
    </row>
    <row r="1499" spans="1:17" ht="14.25">
      <c r="A1499" s="309"/>
      <c r="B1499" s="310"/>
      <c r="C1499" s="309"/>
      <c r="M1499" s="438"/>
      <c r="N1499" s="438"/>
      <c r="O1499" s="438"/>
      <c r="P1499" s="438"/>
      <c r="Q1499" s="438"/>
    </row>
    <row r="1500" spans="1:17" ht="14.25">
      <c r="A1500" s="309"/>
      <c r="B1500" s="310"/>
      <c r="C1500" s="309"/>
      <c r="M1500" s="438"/>
      <c r="N1500" s="438"/>
      <c r="O1500" s="438"/>
      <c r="P1500" s="438"/>
      <c r="Q1500" s="438"/>
    </row>
    <row r="1501" spans="1:17" ht="14.25">
      <c r="A1501" s="309"/>
      <c r="B1501" s="310"/>
      <c r="C1501" s="309"/>
      <c r="M1501" s="438"/>
      <c r="N1501" s="438"/>
      <c r="O1501" s="438"/>
      <c r="P1501" s="438"/>
      <c r="Q1501" s="438"/>
    </row>
    <row r="1502" spans="1:17" ht="14.25">
      <c r="A1502" s="309"/>
      <c r="B1502" s="310"/>
      <c r="C1502" s="309"/>
      <c r="M1502" s="438"/>
      <c r="N1502" s="438"/>
      <c r="O1502" s="438"/>
      <c r="P1502" s="438"/>
      <c r="Q1502" s="438"/>
    </row>
    <row r="1503" spans="1:17" ht="14.25">
      <c r="A1503" s="309"/>
      <c r="B1503" s="310"/>
      <c r="C1503" s="309"/>
      <c r="M1503" s="438"/>
      <c r="N1503" s="438"/>
      <c r="O1503" s="438"/>
      <c r="P1503" s="438"/>
      <c r="Q1503" s="438"/>
    </row>
    <row r="1504" spans="1:17" ht="14.25">
      <c r="A1504" s="309"/>
      <c r="B1504" s="310"/>
      <c r="C1504" s="309"/>
      <c r="M1504" s="438"/>
      <c r="N1504" s="438"/>
      <c r="O1504" s="438"/>
      <c r="P1504" s="438"/>
      <c r="Q1504" s="438"/>
    </row>
    <row r="1505" spans="1:17" ht="14.25">
      <c r="A1505" s="309"/>
      <c r="B1505" s="310"/>
      <c r="C1505" s="309"/>
      <c r="M1505" s="438"/>
      <c r="N1505" s="438"/>
      <c r="O1505" s="438"/>
      <c r="P1505" s="438"/>
      <c r="Q1505" s="438"/>
    </row>
    <row r="1506" spans="1:17" ht="14.25">
      <c r="A1506" s="309"/>
      <c r="B1506" s="310"/>
      <c r="C1506" s="309"/>
      <c r="M1506" s="438"/>
      <c r="N1506" s="438"/>
      <c r="O1506" s="438"/>
      <c r="P1506" s="438"/>
      <c r="Q1506" s="438"/>
    </row>
    <row r="1507" spans="1:17" ht="14.25">
      <c r="A1507" s="309"/>
      <c r="B1507" s="310"/>
      <c r="C1507" s="309"/>
      <c r="M1507" s="438"/>
      <c r="N1507" s="438"/>
      <c r="O1507" s="438"/>
      <c r="P1507" s="438"/>
      <c r="Q1507" s="438"/>
    </row>
    <row r="1508" spans="1:17" ht="14.25">
      <c r="A1508" s="309"/>
      <c r="B1508" s="310"/>
      <c r="C1508" s="309"/>
      <c r="M1508" s="438"/>
      <c r="N1508" s="438"/>
      <c r="O1508" s="438"/>
      <c r="P1508" s="438"/>
      <c r="Q1508" s="438"/>
    </row>
    <row r="1509" spans="1:17" ht="14.25">
      <c r="A1509" s="309"/>
      <c r="B1509" s="310"/>
      <c r="C1509" s="309"/>
      <c r="M1509" s="438"/>
      <c r="N1509" s="438"/>
      <c r="O1509" s="438"/>
      <c r="P1509" s="438"/>
      <c r="Q1509" s="438"/>
    </row>
    <row r="1510" spans="1:17" ht="14.25">
      <c r="A1510" s="309"/>
      <c r="B1510" s="310"/>
      <c r="C1510" s="309"/>
      <c r="M1510" s="438"/>
      <c r="N1510" s="438"/>
      <c r="O1510" s="438"/>
      <c r="P1510" s="438"/>
      <c r="Q1510" s="438"/>
    </row>
    <row r="1511" spans="1:17" ht="14.25">
      <c r="A1511" s="309"/>
      <c r="B1511" s="310"/>
      <c r="C1511" s="309"/>
      <c r="M1511" s="438"/>
      <c r="N1511" s="438"/>
      <c r="O1511" s="438"/>
      <c r="P1511" s="438"/>
      <c r="Q1511" s="438"/>
    </row>
    <row r="1512" spans="1:17" ht="14.25">
      <c r="A1512" s="309"/>
      <c r="B1512" s="310"/>
      <c r="C1512" s="309"/>
      <c r="M1512" s="438"/>
      <c r="N1512" s="438"/>
      <c r="O1512" s="438"/>
      <c r="P1512" s="438"/>
      <c r="Q1512" s="438"/>
    </row>
    <row r="1513" spans="1:17" ht="14.25">
      <c r="A1513" s="309"/>
      <c r="B1513" s="310"/>
      <c r="C1513" s="309"/>
      <c r="M1513" s="438"/>
      <c r="N1513" s="438"/>
      <c r="O1513" s="438"/>
      <c r="P1513" s="438"/>
      <c r="Q1513" s="438"/>
    </row>
    <row r="1514" spans="1:17" ht="14.25">
      <c r="A1514" s="309"/>
      <c r="B1514" s="310"/>
      <c r="C1514" s="309"/>
      <c r="M1514" s="438"/>
      <c r="N1514" s="438"/>
      <c r="O1514" s="438"/>
      <c r="P1514" s="438"/>
      <c r="Q1514" s="438"/>
    </row>
    <row r="1515" spans="1:17" ht="14.25">
      <c r="A1515" s="309"/>
      <c r="B1515" s="310"/>
      <c r="C1515" s="309"/>
      <c r="M1515" s="438"/>
      <c r="N1515" s="438"/>
      <c r="O1515" s="438"/>
      <c r="P1515" s="438"/>
      <c r="Q1515" s="438"/>
    </row>
    <row r="1516" spans="1:17" ht="14.25">
      <c r="A1516" s="309"/>
      <c r="B1516" s="310"/>
      <c r="C1516" s="309"/>
      <c r="M1516" s="438"/>
      <c r="N1516" s="438"/>
      <c r="O1516" s="438"/>
      <c r="P1516" s="438"/>
      <c r="Q1516" s="438"/>
    </row>
    <row r="1517" spans="1:17" ht="14.25">
      <c r="A1517" s="309"/>
      <c r="B1517" s="310"/>
      <c r="C1517" s="309"/>
      <c r="M1517" s="438"/>
      <c r="N1517" s="438"/>
      <c r="O1517" s="438"/>
      <c r="P1517" s="438"/>
      <c r="Q1517" s="438"/>
    </row>
    <row r="1518" spans="1:17" ht="14.25">
      <c r="A1518" s="309"/>
      <c r="B1518" s="310"/>
      <c r="C1518" s="309"/>
      <c r="M1518" s="438"/>
      <c r="N1518" s="438"/>
      <c r="O1518" s="438"/>
      <c r="P1518" s="438"/>
      <c r="Q1518" s="438"/>
    </row>
    <row r="1519" spans="1:17" ht="14.25">
      <c r="A1519" s="309"/>
      <c r="B1519" s="310"/>
      <c r="C1519" s="309"/>
      <c r="M1519" s="438"/>
      <c r="N1519" s="438"/>
      <c r="O1519" s="438"/>
      <c r="P1519" s="438"/>
      <c r="Q1519" s="438"/>
    </row>
    <row r="1520" spans="1:17" ht="14.25">
      <c r="A1520" s="309"/>
      <c r="B1520" s="310"/>
      <c r="C1520" s="309"/>
      <c r="M1520" s="438"/>
      <c r="N1520" s="438"/>
      <c r="O1520" s="438"/>
      <c r="P1520" s="438"/>
      <c r="Q1520" s="438"/>
    </row>
    <row r="1521" spans="1:17" ht="14.25">
      <c r="A1521" s="309"/>
      <c r="B1521" s="310"/>
      <c r="C1521" s="309"/>
      <c r="M1521" s="438"/>
      <c r="N1521" s="438"/>
      <c r="O1521" s="438"/>
      <c r="P1521" s="438"/>
      <c r="Q1521" s="438"/>
    </row>
    <row r="1522" spans="1:17" ht="14.25">
      <c r="A1522" s="309"/>
      <c r="B1522" s="310"/>
      <c r="C1522" s="309"/>
      <c r="M1522" s="438"/>
      <c r="N1522" s="438"/>
      <c r="O1522" s="438"/>
      <c r="P1522" s="438"/>
      <c r="Q1522" s="438"/>
    </row>
    <row r="1523" spans="1:17" ht="14.25">
      <c r="A1523" s="309"/>
      <c r="B1523" s="310"/>
      <c r="C1523" s="309"/>
      <c r="M1523" s="438"/>
      <c r="N1523" s="438"/>
      <c r="O1523" s="438"/>
      <c r="P1523" s="438"/>
      <c r="Q1523" s="438"/>
    </row>
    <row r="1524" spans="1:17" ht="14.25">
      <c r="A1524" s="309"/>
      <c r="B1524" s="310"/>
      <c r="C1524" s="309"/>
      <c r="M1524" s="438"/>
      <c r="N1524" s="438"/>
      <c r="O1524" s="438"/>
      <c r="P1524" s="438"/>
      <c r="Q1524" s="438"/>
    </row>
    <row r="1525" spans="1:17" ht="14.25">
      <c r="A1525" s="309"/>
      <c r="B1525" s="310"/>
      <c r="C1525" s="309"/>
      <c r="M1525" s="438"/>
      <c r="N1525" s="438"/>
      <c r="O1525" s="438"/>
      <c r="P1525" s="438"/>
      <c r="Q1525" s="438"/>
    </row>
    <row r="1526" spans="1:17" ht="14.25">
      <c r="A1526" s="309"/>
      <c r="B1526" s="310"/>
      <c r="C1526" s="309"/>
      <c r="M1526" s="438"/>
      <c r="N1526" s="438"/>
      <c r="O1526" s="438"/>
      <c r="P1526" s="438"/>
      <c r="Q1526" s="438"/>
    </row>
    <row r="1527" spans="1:17" ht="14.25">
      <c r="A1527" s="309"/>
      <c r="B1527" s="310"/>
      <c r="C1527" s="309"/>
      <c r="M1527" s="438"/>
      <c r="N1527" s="438"/>
      <c r="O1527" s="438"/>
      <c r="P1527" s="438"/>
      <c r="Q1527" s="438"/>
    </row>
    <row r="1528" spans="1:17" ht="14.25">
      <c r="A1528" s="309"/>
      <c r="B1528" s="310"/>
      <c r="C1528" s="309"/>
      <c r="M1528" s="438"/>
      <c r="N1528" s="438"/>
      <c r="O1528" s="438"/>
      <c r="P1528" s="438"/>
      <c r="Q1528" s="438"/>
    </row>
    <row r="1529" spans="1:17" ht="14.25">
      <c r="A1529" s="309"/>
      <c r="B1529" s="310"/>
      <c r="C1529" s="309"/>
      <c r="M1529" s="438"/>
      <c r="N1529" s="438"/>
      <c r="O1529" s="438"/>
      <c r="P1529" s="438"/>
      <c r="Q1529" s="438"/>
    </row>
    <row r="1530" spans="1:17" ht="14.25">
      <c r="A1530" s="309"/>
      <c r="B1530" s="310"/>
      <c r="C1530" s="309"/>
      <c r="M1530" s="438"/>
      <c r="N1530" s="438"/>
      <c r="O1530" s="438"/>
      <c r="P1530" s="438"/>
      <c r="Q1530" s="438"/>
    </row>
    <row r="1531" spans="1:17" ht="14.25">
      <c r="A1531" s="309"/>
      <c r="B1531" s="310"/>
      <c r="C1531" s="309"/>
      <c r="M1531" s="438"/>
      <c r="N1531" s="438"/>
      <c r="O1531" s="438"/>
      <c r="P1531" s="438"/>
      <c r="Q1531" s="438"/>
    </row>
    <row r="1532" spans="1:17" ht="14.25">
      <c r="A1532" s="309"/>
      <c r="B1532" s="310"/>
      <c r="C1532" s="309"/>
      <c r="M1532" s="438"/>
      <c r="N1532" s="438"/>
      <c r="O1532" s="438"/>
      <c r="P1532" s="438"/>
      <c r="Q1532" s="438"/>
    </row>
    <row r="1533" spans="1:17" ht="14.25">
      <c r="A1533" s="309"/>
      <c r="B1533" s="310"/>
      <c r="C1533" s="309"/>
      <c r="M1533" s="438"/>
      <c r="N1533" s="438"/>
      <c r="O1533" s="438"/>
      <c r="P1533" s="438"/>
      <c r="Q1533" s="438"/>
    </row>
    <row r="1534" spans="1:17" ht="14.25">
      <c r="A1534" s="309"/>
      <c r="B1534" s="310"/>
      <c r="C1534" s="309"/>
      <c r="M1534" s="438"/>
      <c r="N1534" s="438"/>
      <c r="O1534" s="438"/>
      <c r="P1534" s="438"/>
      <c r="Q1534" s="438"/>
    </row>
    <row r="1535" spans="1:17" ht="14.25">
      <c r="A1535" s="309"/>
      <c r="B1535" s="310"/>
      <c r="C1535" s="309"/>
      <c r="M1535" s="438"/>
      <c r="N1535" s="438"/>
      <c r="O1535" s="438"/>
      <c r="P1535" s="438"/>
      <c r="Q1535" s="438"/>
    </row>
    <row r="1536" spans="1:17" ht="14.25">
      <c r="A1536" s="309"/>
      <c r="B1536" s="310"/>
      <c r="C1536" s="309"/>
      <c r="M1536" s="438"/>
      <c r="N1536" s="438"/>
      <c r="O1536" s="438"/>
      <c r="P1536" s="438"/>
      <c r="Q1536" s="438"/>
    </row>
    <row r="1537" spans="1:17" ht="14.25">
      <c r="A1537" s="309"/>
      <c r="B1537" s="310"/>
      <c r="C1537" s="309"/>
      <c r="M1537" s="438"/>
      <c r="N1537" s="438"/>
      <c r="O1537" s="438"/>
      <c r="P1537" s="438"/>
      <c r="Q1537" s="438"/>
    </row>
    <row r="1538" spans="1:17" ht="14.25">
      <c r="A1538" s="309"/>
      <c r="B1538" s="310"/>
      <c r="C1538" s="309"/>
      <c r="M1538" s="438"/>
      <c r="N1538" s="438"/>
      <c r="O1538" s="438"/>
      <c r="P1538" s="438"/>
      <c r="Q1538" s="438"/>
    </row>
    <row r="1539" spans="1:17" ht="14.25">
      <c r="A1539" s="309"/>
      <c r="B1539" s="310"/>
      <c r="C1539" s="309"/>
      <c r="M1539" s="438"/>
      <c r="N1539" s="438"/>
      <c r="O1539" s="438"/>
      <c r="P1539" s="438"/>
      <c r="Q1539" s="438"/>
    </row>
    <row r="1540" spans="1:17" ht="14.25">
      <c r="A1540" s="309"/>
      <c r="B1540" s="310"/>
      <c r="C1540" s="309"/>
      <c r="M1540" s="438"/>
      <c r="N1540" s="438"/>
      <c r="O1540" s="438"/>
      <c r="P1540" s="438"/>
      <c r="Q1540" s="438"/>
    </row>
    <row r="1541" spans="1:17" ht="14.25">
      <c r="A1541" s="309"/>
      <c r="B1541" s="310"/>
      <c r="C1541" s="309"/>
      <c r="M1541" s="438"/>
      <c r="N1541" s="438"/>
      <c r="O1541" s="438"/>
      <c r="P1541" s="438"/>
      <c r="Q1541" s="438"/>
    </row>
    <row r="1542" spans="1:17" ht="14.25">
      <c r="A1542" s="309"/>
      <c r="B1542" s="310"/>
      <c r="C1542" s="309"/>
      <c r="M1542" s="438"/>
      <c r="N1542" s="438"/>
      <c r="O1542" s="438"/>
      <c r="P1542" s="438"/>
      <c r="Q1542" s="438"/>
    </row>
    <row r="1543" spans="1:17" ht="14.25">
      <c r="A1543" s="309"/>
      <c r="B1543" s="310"/>
      <c r="C1543" s="309"/>
      <c r="M1543" s="438"/>
      <c r="N1543" s="438"/>
      <c r="O1543" s="438"/>
      <c r="P1543" s="438"/>
      <c r="Q1543" s="438"/>
    </row>
    <row r="1544" spans="1:3" ht="14.25">
      <c r="A1544" s="309"/>
      <c r="B1544" s="310"/>
      <c r="C1544" s="309"/>
    </row>
    <row r="1545" spans="1:3" ht="14.25">
      <c r="A1545" s="309"/>
      <c r="B1545" s="310"/>
      <c r="C1545" s="309"/>
    </row>
    <row r="1546" spans="1:3" ht="14.25">
      <c r="A1546" s="309"/>
      <c r="B1546" s="310"/>
      <c r="C1546" s="309"/>
    </row>
    <row r="1547" spans="1:3" ht="14.25">
      <c r="A1547" s="309"/>
      <c r="B1547" s="310"/>
      <c r="C1547" s="309"/>
    </row>
    <row r="1548" spans="1:3" ht="14.25">
      <c r="A1548" s="309"/>
      <c r="B1548" s="310"/>
      <c r="C1548" s="309"/>
    </row>
    <row r="1549" spans="1:3" ht="14.25">
      <c r="A1549" s="309"/>
      <c r="B1549" s="310"/>
      <c r="C1549" s="309"/>
    </row>
    <row r="1550" spans="1:3" ht="14.25">
      <c r="A1550" s="309"/>
      <c r="B1550" s="310"/>
      <c r="C1550" s="309"/>
    </row>
    <row r="1551" spans="1:3" ht="14.25">
      <c r="A1551" s="309"/>
      <c r="B1551" s="310"/>
      <c r="C1551" s="309"/>
    </row>
    <row r="1552" spans="1:3" ht="14.25">
      <c r="A1552" s="309"/>
      <c r="B1552" s="310"/>
      <c r="C1552" s="309"/>
    </row>
    <row r="1553" spans="1:3" ht="14.25">
      <c r="A1553" s="309"/>
      <c r="B1553" s="310"/>
      <c r="C1553" s="309"/>
    </row>
    <row r="1554" spans="1:3" ht="14.25">
      <c r="A1554" s="309"/>
      <c r="B1554" s="310"/>
      <c r="C1554" s="309"/>
    </row>
    <row r="1555" spans="1:3" ht="14.25">
      <c r="A1555" s="309"/>
      <c r="B1555" s="310"/>
      <c r="C1555" s="309"/>
    </row>
    <row r="1556" spans="1:3" ht="14.25">
      <c r="A1556" s="309"/>
      <c r="B1556" s="310"/>
      <c r="C1556" s="309"/>
    </row>
    <row r="1557" spans="1:3" ht="14.25">
      <c r="A1557" s="309"/>
      <c r="B1557" s="310"/>
      <c r="C1557" s="309"/>
    </row>
    <row r="1558" spans="1:3" ht="14.25">
      <c r="A1558" s="309"/>
      <c r="B1558" s="310"/>
      <c r="C1558" s="309"/>
    </row>
    <row r="1559" spans="1:3" ht="14.25">
      <c r="A1559" s="309"/>
      <c r="B1559" s="310"/>
      <c r="C1559" s="309"/>
    </row>
    <row r="1560" spans="1:3" ht="14.25">
      <c r="A1560" s="309"/>
      <c r="B1560" s="310"/>
      <c r="C1560" s="309"/>
    </row>
    <row r="1561" spans="1:3" ht="14.25">
      <c r="A1561" s="309"/>
      <c r="B1561" s="310"/>
      <c r="C1561" s="309"/>
    </row>
    <row r="1562" spans="1:3" ht="14.25">
      <c r="A1562" s="309"/>
      <c r="B1562" s="310"/>
      <c r="C1562" s="309"/>
    </row>
    <row r="1563" spans="1:3" ht="14.25">
      <c r="A1563" s="309"/>
      <c r="B1563" s="310"/>
      <c r="C1563" s="309"/>
    </row>
    <row r="1564" spans="1:3" ht="14.25">
      <c r="A1564" s="309"/>
      <c r="B1564" s="310"/>
      <c r="C1564" s="309"/>
    </row>
    <row r="1565" spans="1:3" ht="14.25">
      <c r="A1565" s="309"/>
      <c r="B1565" s="310"/>
      <c r="C1565" s="309"/>
    </row>
    <row r="1566" spans="1:3" ht="14.25">
      <c r="A1566" s="309"/>
      <c r="B1566" s="310"/>
      <c r="C1566" s="309"/>
    </row>
    <row r="1567" spans="1:3" ht="14.25">
      <c r="A1567" s="309"/>
      <c r="B1567" s="310"/>
      <c r="C1567" s="309"/>
    </row>
    <row r="1568" spans="1:3" ht="14.25">
      <c r="A1568" s="309"/>
      <c r="B1568" s="310"/>
      <c r="C1568" s="309"/>
    </row>
    <row r="1569" spans="1:3" ht="14.25">
      <c r="A1569" s="309"/>
      <c r="B1569" s="310"/>
      <c r="C1569" s="309"/>
    </row>
    <row r="1570" spans="1:3" ht="14.25">
      <c r="A1570" s="309"/>
      <c r="B1570" s="310"/>
      <c r="C1570" s="309"/>
    </row>
    <row r="1571" spans="1:3" ht="14.25">
      <c r="A1571" s="309"/>
      <c r="B1571" s="310"/>
      <c r="C1571" s="309"/>
    </row>
    <row r="1572" spans="1:3" ht="14.25">
      <c r="A1572" s="309"/>
      <c r="B1572" s="310"/>
      <c r="C1572" s="309"/>
    </row>
    <row r="1573" spans="1:3" ht="14.25">
      <c r="A1573" s="309"/>
      <c r="B1573" s="310"/>
      <c r="C1573" s="309"/>
    </row>
    <row r="1574" spans="1:3" ht="14.25">
      <c r="A1574" s="309"/>
      <c r="B1574" s="310"/>
      <c r="C1574" s="309"/>
    </row>
    <row r="1575" spans="1:3" ht="14.25">
      <c r="A1575" s="309"/>
      <c r="B1575" s="310"/>
      <c r="C1575" s="309"/>
    </row>
    <row r="1576" spans="1:3" ht="14.25">
      <c r="A1576" s="309"/>
      <c r="B1576" s="310"/>
      <c r="C1576" s="309"/>
    </row>
    <row r="1577" spans="1:3" ht="14.25">
      <c r="A1577" s="309"/>
      <c r="B1577" s="310"/>
      <c r="C1577" s="309"/>
    </row>
    <row r="1578" spans="1:3" ht="14.25">
      <c r="A1578" s="309"/>
      <c r="B1578" s="310"/>
      <c r="C1578" s="309"/>
    </row>
    <row r="1579" spans="1:3" ht="14.25">
      <c r="A1579" s="309"/>
      <c r="B1579" s="310"/>
      <c r="C1579" s="309"/>
    </row>
    <row r="1580" spans="1:3" ht="14.25">
      <c r="A1580" s="309"/>
      <c r="B1580" s="310"/>
      <c r="C1580" s="309"/>
    </row>
    <row r="1581" spans="1:3" ht="14.25">
      <c r="A1581" s="309"/>
      <c r="B1581" s="310"/>
      <c r="C1581" s="309"/>
    </row>
    <row r="1582" spans="1:3" ht="14.25">
      <c r="A1582" s="309"/>
      <c r="B1582" s="310"/>
      <c r="C1582" s="309"/>
    </row>
    <row r="1583" spans="1:3" ht="14.25">
      <c r="A1583" s="309"/>
      <c r="B1583" s="310"/>
      <c r="C1583" s="309"/>
    </row>
    <row r="1584" spans="1:3" ht="14.25">
      <c r="A1584" s="309"/>
      <c r="B1584" s="310"/>
      <c r="C1584" s="309"/>
    </row>
    <row r="1585" spans="1:3" ht="14.25">
      <c r="A1585" s="309"/>
      <c r="B1585" s="310"/>
      <c r="C1585" s="309"/>
    </row>
    <row r="1586" spans="1:3" ht="14.25">
      <c r="A1586" s="309"/>
      <c r="B1586" s="310"/>
      <c r="C1586" s="309"/>
    </row>
    <row r="1587" spans="1:3" ht="14.25">
      <c r="A1587" s="309"/>
      <c r="B1587" s="310"/>
      <c r="C1587" s="309"/>
    </row>
    <row r="1588" spans="1:3" ht="14.25">
      <c r="A1588" s="309"/>
      <c r="B1588" s="310"/>
      <c r="C1588" s="309"/>
    </row>
    <row r="1589" spans="1:3" ht="14.25">
      <c r="A1589" s="309"/>
      <c r="B1589" s="310"/>
      <c r="C1589" s="309"/>
    </row>
    <row r="1590" spans="1:3" ht="14.25">
      <c r="A1590" s="309"/>
      <c r="B1590" s="310"/>
      <c r="C1590" s="309"/>
    </row>
    <row r="1591" spans="1:3" ht="14.25">
      <c r="A1591" s="309"/>
      <c r="B1591" s="310"/>
      <c r="C1591" s="309"/>
    </row>
    <row r="1592" spans="1:3" ht="14.25">
      <c r="A1592" s="309"/>
      <c r="B1592" s="310"/>
      <c r="C1592" s="309"/>
    </row>
    <row r="1593" spans="1:3" ht="14.25">
      <c r="A1593" s="309"/>
      <c r="B1593" s="310"/>
      <c r="C1593" s="309"/>
    </row>
    <row r="1594" spans="1:3" ht="14.25">
      <c r="A1594" s="309"/>
      <c r="B1594" s="310"/>
      <c r="C1594" s="309"/>
    </row>
    <row r="1595" spans="1:3" ht="14.25">
      <c r="A1595" s="309"/>
      <c r="B1595" s="310"/>
      <c r="C1595" s="309"/>
    </row>
    <row r="1596" spans="1:3" ht="14.25">
      <c r="A1596" s="309"/>
      <c r="B1596" s="310"/>
      <c r="C1596" s="309"/>
    </row>
    <row r="1597" spans="1:3" ht="14.25">
      <c r="A1597" s="309"/>
      <c r="B1597" s="310"/>
      <c r="C1597" s="309"/>
    </row>
    <row r="1598" spans="1:3" ht="14.25">
      <c r="A1598" s="309"/>
      <c r="B1598" s="310"/>
      <c r="C1598" s="309"/>
    </row>
    <row r="1599" spans="1:3" ht="14.25">
      <c r="A1599" s="309"/>
      <c r="B1599" s="310"/>
      <c r="C1599" s="309"/>
    </row>
    <row r="1600" spans="1:3" ht="14.25">
      <c r="A1600" s="309"/>
      <c r="B1600" s="310"/>
      <c r="C1600" s="309"/>
    </row>
    <row r="1601" spans="1:3" ht="14.25">
      <c r="A1601" s="309"/>
      <c r="B1601" s="310"/>
      <c r="C1601" s="309"/>
    </row>
    <row r="1602" spans="1:3" ht="14.25">
      <c r="A1602" s="309"/>
      <c r="B1602" s="310"/>
      <c r="C1602" s="309"/>
    </row>
    <row r="1603" spans="1:3" ht="14.25">
      <c r="A1603" s="309"/>
      <c r="B1603" s="310"/>
      <c r="C1603" s="309"/>
    </row>
    <row r="1604" spans="1:3" ht="14.25">
      <c r="A1604" s="309"/>
      <c r="B1604" s="310"/>
      <c r="C1604" s="309"/>
    </row>
    <row r="1605" spans="1:3" ht="14.25">
      <c r="A1605" s="309"/>
      <c r="B1605" s="310"/>
      <c r="C1605" s="309"/>
    </row>
    <row r="1606" spans="1:3" ht="14.25">
      <c r="A1606" s="309"/>
      <c r="B1606" s="310"/>
      <c r="C1606" s="309"/>
    </row>
    <row r="1607" spans="1:3" ht="14.25">
      <c r="A1607" s="309"/>
      <c r="B1607" s="310"/>
      <c r="C1607" s="309"/>
    </row>
    <row r="1608" spans="1:3" ht="14.25">
      <c r="A1608" s="309"/>
      <c r="B1608" s="310"/>
      <c r="C1608" s="309"/>
    </row>
    <row r="1609" spans="1:3" ht="14.25">
      <c r="A1609" s="309"/>
      <c r="B1609" s="310"/>
      <c r="C1609" s="309"/>
    </row>
    <row r="1610" spans="1:3" ht="14.25">
      <c r="A1610" s="309"/>
      <c r="B1610" s="310"/>
      <c r="C1610" s="309"/>
    </row>
    <row r="1611" spans="1:3" ht="14.25">
      <c r="A1611" s="309"/>
      <c r="B1611" s="310"/>
      <c r="C1611" s="309"/>
    </row>
    <row r="1612" spans="1:3" ht="14.25">
      <c r="A1612" s="309"/>
      <c r="B1612" s="310"/>
      <c r="C1612" s="309"/>
    </row>
    <row r="1613" spans="1:3" ht="14.25">
      <c r="A1613" s="309"/>
      <c r="B1613" s="310"/>
      <c r="C1613" s="309"/>
    </row>
    <row r="1614" spans="1:3" ht="14.25">
      <c r="A1614" s="309"/>
      <c r="B1614" s="310"/>
      <c r="C1614" s="309"/>
    </row>
    <row r="1615" spans="1:3" ht="14.25">
      <c r="A1615" s="309"/>
      <c r="B1615" s="310"/>
      <c r="C1615" s="309"/>
    </row>
    <row r="1616" spans="1:3" ht="14.25">
      <c r="A1616" s="309"/>
      <c r="B1616" s="310"/>
      <c r="C1616" s="309"/>
    </row>
    <row r="1617" spans="1:3" ht="14.25">
      <c r="A1617" s="309"/>
      <c r="B1617" s="310"/>
      <c r="C1617" s="309"/>
    </row>
    <row r="1618" spans="1:3" ht="14.25">
      <c r="A1618" s="309"/>
      <c r="B1618" s="310"/>
      <c r="C1618" s="309"/>
    </row>
    <row r="1619" spans="1:3" ht="14.25">
      <c r="A1619" s="309"/>
      <c r="B1619" s="310"/>
      <c r="C1619" s="309"/>
    </row>
    <row r="1620" spans="1:3" ht="14.25">
      <c r="A1620" s="309"/>
      <c r="B1620" s="310"/>
      <c r="C1620" s="309"/>
    </row>
    <row r="1621" spans="1:3" ht="14.25">
      <c r="A1621" s="309"/>
      <c r="B1621" s="310"/>
      <c r="C1621" s="309"/>
    </row>
    <row r="1622" spans="1:3" ht="14.25">
      <c r="A1622" s="309"/>
      <c r="B1622" s="310"/>
      <c r="C1622" s="309"/>
    </row>
    <row r="1623" spans="1:3" ht="14.25">
      <c r="A1623" s="309"/>
      <c r="B1623" s="310"/>
      <c r="C1623" s="309"/>
    </row>
    <row r="1624" spans="1:3" ht="14.25">
      <c r="A1624" s="309"/>
      <c r="B1624" s="310"/>
      <c r="C1624" s="309"/>
    </row>
    <row r="1625" spans="1:3" ht="14.25">
      <c r="A1625" s="309"/>
      <c r="B1625" s="310"/>
      <c r="C1625" s="309"/>
    </row>
    <row r="1626" spans="1:3" ht="14.25">
      <c r="A1626" s="309"/>
      <c r="B1626" s="310"/>
      <c r="C1626" s="309"/>
    </row>
    <row r="1627" spans="1:3" ht="14.25">
      <c r="A1627" s="309"/>
      <c r="B1627" s="310"/>
      <c r="C1627" s="309"/>
    </row>
    <row r="1628" spans="1:3" ht="14.25">
      <c r="A1628" s="309"/>
      <c r="B1628" s="310"/>
      <c r="C1628" s="309"/>
    </row>
    <row r="1629" spans="1:3" ht="14.25">
      <c r="A1629" s="309"/>
      <c r="B1629" s="310"/>
      <c r="C1629" s="309"/>
    </row>
    <row r="1630" spans="1:3" ht="14.25">
      <c r="A1630" s="309"/>
      <c r="B1630" s="310"/>
      <c r="C1630" s="309"/>
    </row>
    <row r="1631" spans="1:3" ht="14.25">
      <c r="A1631" s="309"/>
      <c r="B1631" s="310"/>
      <c r="C1631" s="309"/>
    </row>
    <row r="1632" spans="1:3" ht="14.25">
      <c r="A1632" s="309"/>
      <c r="B1632" s="310"/>
      <c r="C1632" s="309"/>
    </row>
    <row r="1633" spans="1:3" ht="14.25">
      <c r="A1633" s="309"/>
      <c r="B1633" s="310"/>
      <c r="C1633" s="309"/>
    </row>
    <row r="1634" spans="1:3" ht="14.25">
      <c r="A1634" s="309"/>
      <c r="B1634" s="310"/>
      <c r="C1634" s="309"/>
    </row>
    <row r="1635" spans="1:3" ht="14.25">
      <c r="A1635" s="309"/>
      <c r="B1635" s="310"/>
      <c r="C1635" s="309"/>
    </row>
    <row r="1636" spans="1:3" ht="14.25">
      <c r="A1636" s="309"/>
      <c r="B1636" s="310"/>
      <c r="C1636" s="309"/>
    </row>
    <row r="1637" spans="1:3" ht="14.25">
      <c r="A1637" s="309"/>
      <c r="B1637" s="310"/>
      <c r="C1637" s="309"/>
    </row>
    <row r="1638" spans="1:3" ht="14.25">
      <c r="A1638" s="309"/>
      <c r="B1638" s="310"/>
      <c r="C1638" s="309"/>
    </row>
    <row r="1639" spans="1:3" ht="14.25">
      <c r="A1639" s="309"/>
      <c r="B1639" s="310"/>
      <c r="C1639" s="309"/>
    </row>
    <row r="1640" spans="1:3" ht="14.25">
      <c r="A1640" s="309"/>
      <c r="B1640" s="310"/>
      <c r="C1640" s="309"/>
    </row>
    <row r="1641" spans="1:3" ht="14.25">
      <c r="A1641" s="309"/>
      <c r="B1641" s="310"/>
      <c r="C1641" s="309"/>
    </row>
    <row r="1642" spans="1:3" ht="14.25">
      <c r="A1642" s="309"/>
      <c r="B1642" s="310"/>
      <c r="C1642" s="309"/>
    </row>
    <row r="1643" spans="1:3" ht="14.25">
      <c r="A1643" s="309"/>
      <c r="B1643" s="310"/>
      <c r="C1643" s="309"/>
    </row>
    <row r="1644" spans="1:3" ht="14.25">
      <c r="A1644" s="309"/>
      <c r="B1644" s="310"/>
      <c r="C1644" s="309"/>
    </row>
    <row r="1645" spans="1:3" ht="14.25">
      <c r="A1645" s="309"/>
      <c r="B1645" s="310"/>
      <c r="C1645" s="309"/>
    </row>
    <row r="1646" spans="1:3" ht="14.25">
      <c r="A1646" s="309"/>
      <c r="B1646" s="310"/>
      <c r="C1646" s="309"/>
    </row>
    <row r="1647" spans="1:3" ht="14.25">
      <c r="A1647" s="309"/>
      <c r="B1647" s="310"/>
      <c r="C1647" s="309"/>
    </row>
    <row r="1648" spans="1:3" ht="14.25">
      <c r="A1648" s="309"/>
      <c r="B1648" s="310"/>
      <c r="C1648" s="309"/>
    </row>
    <row r="1649" spans="1:3" ht="14.25">
      <c r="A1649" s="309"/>
      <c r="B1649" s="310"/>
      <c r="C1649" s="309"/>
    </row>
    <row r="1650" spans="1:3" ht="14.25">
      <c r="A1650" s="309"/>
      <c r="B1650" s="310"/>
      <c r="C1650" s="309"/>
    </row>
    <row r="1651" spans="1:3" ht="14.25">
      <c r="A1651" s="309"/>
      <c r="B1651" s="310"/>
      <c r="C1651" s="309"/>
    </row>
    <row r="1652" spans="1:3" ht="14.25">
      <c r="A1652" s="309"/>
      <c r="B1652" s="310"/>
      <c r="C1652" s="309"/>
    </row>
    <row r="1653" spans="1:3" ht="14.25">
      <c r="A1653" s="309"/>
      <c r="B1653" s="310"/>
      <c r="C1653" s="309"/>
    </row>
    <row r="1654" spans="1:3" ht="14.25">
      <c r="A1654" s="309"/>
      <c r="B1654" s="310"/>
      <c r="C1654" s="309"/>
    </row>
    <row r="1655" spans="1:3" ht="14.25">
      <c r="A1655" s="309"/>
      <c r="B1655" s="310"/>
      <c r="C1655" s="309"/>
    </row>
    <row r="1656" spans="1:3" ht="14.25">
      <c r="A1656" s="309"/>
      <c r="B1656" s="310"/>
      <c r="C1656" s="309"/>
    </row>
    <row r="1657" spans="1:3" ht="14.25">
      <c r="A1657" s="309"/>
      <c r="B1657" s="310"/>
      <c r="C1657" s="309"/>
    </row>
    <row r="1658" spans="1:3" ht="14.25">
      <c r="A1658" s="309"/>
      <c r="B1658" s="310"/>
      <c r="C1658" s="309"/>
    </row>
    <row r="1659" spans="1:3" ht="14.25">
      <c r="A1659" s="309"/>
      <c r="B1659" s="310"/>
      <c r="C1659" s="309"/>
    </row>
    <row r="1660" spans="1:3" ht="14.25">
      <c r="A1660" s="309"/>
      <c r="B1660" s="310"/>
      <c r="C1660" s="309"/>
    </row>
    <row r="1661" spans="1:3" ht="14.25">
      <c r="A1661" s="309"/>
      <c r="B1661" s="310"/>
      <c r="C1661" s="309"/>
    </row>
    <row r="1662" spans="1:3" ht="14.25">
      <c r="A1662" s="309"/>
      <c r="B1662" s="310"/>
      <c r="C1662" s="309"/>
    </row>
    <row r="1663" spans="1:3" ht="14.25">
      <c r="A1663" s="309"/>
      <c r="B1663" s="310"/>
      <c r="C1663" s="309"/>
    </row>
    <row r="1664" spans="1:3" ht="14.25">
      <c r="A1664" s="309"/>
      <c r="B1664" s="310"/>
      <c r="C1664" s="309"/>
    </row>
    <row r="1665" spans="1:3" ht="14.25">
      <c r="A1665" s="309"/>
      <c r="B1665" s="310"/>
      <c r="C1665" s="309"/>
    </row>
    <row r="1666" spans="1:3" ht="14.25">
      <c r="A1666" s="309"/>
      <c r="B1666" s="310"/>
      <c r="C1666" s="309"/>
    </row>
    <row r="1667" spans="1:3" ht="14.25">
      <c r="A1667" s="309"/>
      <c r="B1667" s="310"/>
      <c r="C1667" s="309"/>
    </row>
    <row r="1668" spans="1:3" ht="14.25">
      <c r="A1668" s="309"/>
      <c r="B1668" s="310"/>
      <c r="C1668" s="309"/>
    </row>
    <row r="1669" spans="1:3" ht="14.25">
      <c r="A1669" s="309"/>
      <c r="B1669" s="310"/>
      <c r="C1669" s="309"/>
    </row>
    <row r="1670" spans="1:3" ht="14.25">
      <c r="A1670" s="309"/>
      <c r="B1670" s="310"/>
      <c r="C1670" s="309"/>
    </row>
    <row r="1671" spans="1:3" ht="14.25">
      <c r="A1671" s="309"/>
      <c r="B1671" s="310"/>
      <c r="C1671" s="309"/>
    </row>
    <row r="1672" spans="1:3" ht="14.25">
      <c r="A1672" s="309"/>
      <c r="B1672" s="310"/>
      <c r="C1672" s="309"/>
    </row>
    <row r="1673" spans="1:3" ht="14.25">
      <c r="A1673" s="309"/>
      <c r="B1673" s="310"/>
      <c r="C1673" s="309"/>
    </row>
    <row r="1674" spans="1:3" ht="14.25">
      <c r="A1674" s="309"/>
      <c r="B1674" s="310"/>
      <c r="C1674" s="309"/>
    </row>
    <row r="1675" spans="1:3" ht="14.25">
      <c r="A1675" s="309"/>
      <c r="B1675" s="310"/>
      <c r="C1675" s="309"/>
    </row>
    <row r="1676" spans="1:3" ht="14.25">
      <c r="A1676" s="309"/>
      <c r="B1676" s="310"/>
      <c r="C1676" s="309"/>
    </row>
    <row r="1677" spans="1:3" ht="14.25">
      <c r="A1677" s="309"/>
      <c r="B1677" s="310"/>
      <c r="C1677" s="309"/>
    </row>
    <row r="1678" spans="1:3" ht="14.25">
      <c r="A1678" s="309"/>
      <c r="B1678" s="310"/>
      <c r="C1678" s="309"/>
    </row>
    <row r="1679" spans="1:3" ht="14.25">
      <c r="A1679" s="309"/>
      <c r="B1679" s="310"/>
      <c r="C1679" s="309"/>
    </row>
    <row r="1680" spans="1:3" ht="14.25">
      <c r="A1680" s="309"/>
      <c r="B1680" s="310"/>
      <c r="C1680" s="309"/>
    </row>
    <row r="1681" spans="1:3" ht="14.25">
      <c r="A1681" s="309"/>
      <c r="B1681" s="310"/>
      <c r="C1681" s="309"/>
    </row>
    <row r="1682" spans="1:3" ht="14.25">
      <c r="A1682" s="309"/>
      <c r="B1682" s="310"/>
      <c r="C1682" s="309"/>
    </row>
    <row r="1683" spans="1:3" ht="14.25">
      <c r="A1683" s="309"/>
      <c r="B1683" s="310"/>
      <c r="C1683" s="309"/>
    </row>
    <row r="1684" spans="1:3" ht="14.25">
      <c r="A1684" s="309"/>
      <c r="B1684" s="310"/>
      <c r="C1684" s="309"/>
    </row>
    <row r="1685" spans="1:3" ht="14.25">
      <c r="A1685" s="309"/>
      <c r="B1685" s="310"/>
      <c r="C1685" s="309"/>
    </row>
    <row r="1686" spans="1:3" ht="14.25">
      <c r="A1686" s="309"/>
      <c r="B1686" s="310"/>
      <c r="C1686" s="309"/>
    </row>
    <row r="1687" spans="1:3" ht="14.25">
      <c r="A1687" s="309"/>
      <c r="B1687" s="310"/>
      <c r="C1687" s="309"/>
    </row>
    <row r="1688" spans="1:3" ht="14.25">
      <c r="A1688" s="309"/>
      <c r="B1688" s="310"/>
      <c r="C1688" s="309"/>
    </row>
    <row r="1689" spans="1:3" ht="14.25">
      <c r="A1689" s="309"/>
      <c r="B1689" s="310"/>
      <c r="C1689" s="309"/>
    </row>
    <row r="1690" spans="1:3" ht="14.25">
      <c r="A1690" s="309"/>
      <c r="B1690" s="310"/>
      <c r="C1690" s="309"/>
    </row>
    <row r="1691" spans="1:3" ht="14.25">
      <c r="A1691" s="309"/>
      <c r="B1691" s="310"/>
      <c r="C1691" s="309"/>
    </row>
    <row r="1692" spans="1:3" ht="14.25">
      <c r="A1692" s="309"/>
      <c r="B1692" s="310"/>
      <c r="C1692" s="309"/>
    </row>
    <row r="1693" spans="1:3" ht="14.25">
      <c r="A1693" s="309"/>
      <c r="B1693" s="310"/>
      <c r="C1693" s="309"/>
    </row>
    <row r="1694" spans="1:3" ht="14.25">
      <c r="A1694" s="309"/>
      <c r="B1694" s="310"/>
      <c r="C1694" s="309"/>
    </row>
    <row r="1695" spans="1:3" ht="14.25">
      <c r="A1695" s="309"/>
      <c r="B1695" s="310"/>
      <c r="C1695" s="309"/>
    </row>
    <row r="1696" spans="1:3" ht="14.25">
      <c r="A1696" s="309"/>
      <c r="B1696" s="310"/>
      <c r="C1696" s="309"/>
    </row>
    <row r="1697" spans="1:3" ht="14.25">
      <c r="A1697" s="309"/>
      <c r="B1697" s="310"/>
      <c r="C1697" s="309"/>
    </row>
    <row r="1698" spans="1:3" ht="14.25">
      <c r="A1698" s="309"/>
      <c r="B1698" s="310"/>
      <c r="C1698" s="309"/>
    </row>
    <row r="1699" spans="1:3" ht="14.25">
      <c r="A1699" s="309"/>
      <c r="B1699" s="310"/>
      <c r="C1699" s="309"/>
    </row>
    <row r="1700" spans="1:3" ht="14.25">
      <c r="A1700" s="309"/>
      <c r="B1700" s="310"/>
      <c r="C1700" s="309"/>
    </row>
    <row r="1701" spans="1:3" ht="14.25">
      <c r="A1701" s="309"/>
      <c r="B1701" s="310"/>
      <c r="C1701" s="309"/>
    </row>
    <row r="1702" spans="1:3" ht="14.25">
      <c r="A1702" s="309"/>
      <c r="B1702" s="310"/>
      <c r="C1702" s="309"/>
    </row>
    <row r="1703" spans="1:3" ht="14.25">
      <c r="A1703" s="309"/>
      <c r="B1703" s="310"/>
      <c r="C1703" s="309"/>
    </row>
    <row r="1704" spans="1:3" ht="14.25">
      <c r="A1704" s="309"/>
      <c r="B1704" s="310"/>
      <c r="C1704" s="309"/>
    </row>
    <row r="1705" spans="1:3" ht="14.25">
      <c r="A1705" s="309"/>
      <c r="B1705" s="310"/>
      <c r="C1705" s="309"/>
    </row>
    <row r="1706" spans="1:3" ht="14.25">
      <c r="A1706" s="309"/>
      <c r="B1706" s="310"/>
      <c r="C1706" s="309"/>
    </row>
    <row r="1707" spans="1:3" ht="14.25">
      <c r="A1707" s="309"/>
      <c r="B1707" s="310"/>
      <c r="C1707" s="309"/>
    </row>
    <row r="1708" spans="1:3" ht="14.25">
      <c r="A1708" s="309"/>
      <c r="B1708" s="310"/>
      <c r="C1708" s="309"/>
    </row>
    <row r="1709" spans="1:3" ht="14.25">
      <c r="A1709" s="309"/>
      <c r="B1709" s="310"/>
      <c r="C1709" s="309"/>
    </row>
    <row r="1710" spans="1:3" ht="14.25">
      <c r="A1710" s="309"/>
      <c r="B1710" s="310"/>
      <c r="C1710" s="309"/>
    </row>
    <row r="1711" spans="1:3" ht="14.25">
      <c r="A1711" s="309"/>
      <c r="B1711" s="310"/>
      <c r="C1711" s="309"/>
    </row>
    <row r="1712" spans="1:3" ht="14.25">
      <c r="A1712" s="309"/>
      <c r="B1712" s="310"/>
      <c r="C1712" s="309"/>
    </row>
    <row r="1713" spans="1:3" ht="14.25">
      <c r="A1713" s="309"/>
      <c r="B1713" s="310"/>
      <c r="C1713" s="309"/>
    </row>
    <row r="1714" spans="1:3" ht="14.25">
      <c r="A1714" s="309"/>
      <c r="B1714" s="310"/>
      <c r="C1714" s="309"/>
    </row>
    <row r="1715" spans="1:3" ht="14.25">
      <c r="A1715" s="309"/>
      <c r="B1715" s="310"/>
      <c r="C1715" s="309"/>
    </row>
    <row r="1716" spans="1:3" ht="14.25">
      <c r="A1716" s="309"/>
      <c r="B1716" s="310"/>
      <c r="C1716" s="309"/>
    </row>
    <row r="1717" spans="1:3" ht="14.25">
      <c r="A1717" s="309"/>
      <c r="B1717" s="310"/>
      <c r="C1717" s="309"/>
    </row>
    <row r="1718" spans="1:3" ht="14.25">
      <c r="A1718" s="309"/>
      <c r="B1718" s="310"/>
      <c r="C1718" s="309"/>
    </row>
    <row r="1719" spans="1:3" ht="14.25">
      <c r="A1719" s="309"/>
      <c r="B1719" s="310"/>
      <c r="C1719" s="309"/>
    </row>
    <row r="1720" spans="1:3" ht="14.25">
      <c r="A1720" s="309"/>
      <c r="B1720" s="310"/>
      <c r="C1720" s="309"/>
    </row>
    <row r="1721" spans="1:3" ht="14.25">
      <c r="A1721" s="309"/>
      <c r="B1721" s="310"/>
      <c r="C1721" s="309"/>
    </row>
    <row r="1722" spans="1:3" ht="14.25">
      <c r="A1722" s="309"/>
      <c r="B1722" s="310"/>
      <c r="C1722" s="309"/>
    </row>
    <row r="1723" spans="1:3" ht="14.25">
      <c r="A1723" s="309"/>
      <c r="B1723" s="310"/>
      <c r="C1723" s="309"/>
    </row>
    <row r="1724" spans="1:3" ht="14.25">
      <c r="A1724" s="309"/>
      <c r="B1724" s="310"/>
      <c r="C1724" s="309"/>
    </row>
    <row r="1725" spans="1:3" ht="14.25">
      <c r="A1725" s="309"/>
      <c r="B1725" s="310"/>
      <c r="C1725" s="309"/>
    </row>
    <row r="1726" spans="1:3" ht="14.25">
      <c r="A1726" s="309"/>
      <c r="B1726" s="310"/>
      <c r="C1726" s="309"/>
    </row>
    <row r="1727" spans="1:3" ht="14.25">
      <c r="A1727" s="309"/>
      <c r="B1727" s="310"/>
      <c r="C1727" s="309"/>
    </row>
    <row r="1728" spans="1:3" ht="14.25">
      <c r="A1728" s="309"/>
      <c r="B1728" s="310"/>
      <c r="C1728" s="309"/>
    </row>
    <row r="1729" spans="1:3" ht="14.25">
      <c r="A1729" s="309"/>
      <c r="B1729" s="310"/>
      <c r="C1729" s="309"/>
    </row>
    <row r="1730" spans="1:3" ht="14.25">
      <c r="A1730" s="309"/>
      <c r="B1730" s="310"/>
      <c r="C1730" s="309"/>
    </row>
    <row r="1731" spans="1:3" ht="14.25">
      <c r="A1731" s="309"/>
      <c r="B1731" s="310"/>
      <c r="C1731" s="309"/>
    </row>
    <row r="1732" spans="1:3" ht="14.25">
      <c r="A1732" s="309"/>
      <c r="B1732" s="310"/>
      <c r="C1732" s="309"/>
    </row>
    <row r="1733" spans="1:3" ht="14.25">
      <c r="A1733" s="309"/>
      <c r="B1733" s="310"/>
      <c r="C1733" s="309"/>
    </row>
    <row r="1734" spans="1:3" ht="14.25">
      <c r="A1734" s="309"/>
      <c r="B1734" s="310"/>
      <c r="C1734" s="309"/>
    </row>
    <row r="1735" spans="1:3" ht="14.25">
      <c r="A1735" s="309"/>
      <c r="B1735" s="310"/>
      <c r="C1735" s="309"/>
    </row>
    <row r="1736" spans="1:3" ht="14.25">
      <c r="A1736" s="309"/>
      <c r="B1736" s="310"/>
      <c r="C1736" s="309"/>
    </row>
    <row r="1737" spans="1:3" ht="14.25">
      <c r="A1737" s="309"/>
      <c r="B1737" s="310"/>
      <c r="C1737" s="309"/>
    </row>
    <row r="1738" spans="1:3" ht="14.25">
      <c r="A1738" s="309"/>
      <c r="B1738" s="310"/>
      <c r="C1738" s="309"/>
    </row>
    <row r="1739" spans="1:3" ht="14.25">
      <c r="A1739" s="309"/>
      <c r="B1739" s="310"/>
      <c r="C1739" s="309"/>
    </row>
    <row r="1740" spans="1:3" ht="14.25">
      <c r="A1740" s="309"/>
      <c r="B1740" s="310"/>
      <c r="C1740" s="309"/>
    </row>
    <row r="1741" spans="1:3" ht="14.25">
      <c r="A1741" s="309"/>
      <c r="B1741" s="310"/>
      <c r="C1741" s="309"/>
    </row>
    <row r="1742" spans="1:3" ht="14.25">
      <c r="A1742" s="309"/>
      <c r="B1742" s="310"/>
      <c r="C1742" s="309"/>
    </row>
    <row r="1743" spans="1:3" ht="14.25">
      <c r="A1743" s="309"/>
      <c r="B1743" s="310"/>
      <c r="C1743" s="309"/>
    </row>
    <row r="1744" spans="1:3" ht="14.25">
      <c r="A1744" s="309"/>
      <c r="B1744" s="310"/>
      <c r="C1744" s="309"/>
    </row>
    <row r="1745" spans="1:3" ht="14.25">
      <c r="A1745" s="309"/>
      <c r="B1745" s="310"/>
      <c r="C1745" s="309"/>
    </row>
    <row r="1746" spans="1:3" ht="14.25">
      <c r="A1746" s="309"/>
      <c r="B1746" s="310"/>
      <c r="C1746" s="309"/>
    </row>
    <row r="1747" spans="1:3" ht="14.25">
      <c r="A1747" s="309"/>
      <c r="B1747" s="310"/>
      <c r="C1747" s="309"/>
    </row>
    <row r="1748" spans="1:3" ht="14.25">
      <c r="A1748" s="309"/>
      <c r="B1748" s="310"/>
      <c r="C1748" s="309"/>
    </row>
    <row r="1749" spans="1:3" ht="14.25">
      <c r="A1749" s="309"/>
      <c r="B1749" s="310"/>
      <c r="C1749" s="309"/>
    </row>
    <row r="1750" spans="1:3" ht="14.25">
      <c r="A1750" s="309"/>
      <c r="B1750" s="310"/>
      <c r="C1750" s="309"/>
    </row>
    <row r="1751" spans="1:3" ht="14.25">
      <c r="A1751" s="309"/>
      <c r="B1751" s="310"/>
      <c r="C1751" s="309"/>
    </row>
    <row r="1752" spans="1:3" ht="14.25">
      <c r="A1752" s="309"/>
      <c r="B1752" s="310"/>
      <c r="C1752" s="309"/>
    </row>
    <row r="1753" spans="1:3" ht="14.25">
      <c r="A1753" s="309"/>
      <c r="B1753" s="310"/>
      <c r="C1753" s="309"/>
    </row>
    <row r="1754" spans="1:3" ht="14.25">
      <c r="A1754" s="309"/>
      <c r="B1754" s="310"/>
      <c r="C1754" s="309"/>
    </row>
    <row r="1755" spans="1:3" ht="14.25">
      <c r="A1755" s="309"/>
      <c r="B1755" s="310"/>
      <c r="C1755" s="309"/>
    </row>
    <row r="1756" spans="1:3" ht="14.25">
      <c r="A1756" s="309"/>
      <c r="B1756" s="310"/>
      <c r="C1756" s="309"/>
    </row>
    <row r="1757" spans="1:3" ht="14.25">
      <c r="A1757" s="309"/>
      <c r="B1757" s="310"/>
      <c r="C1757" s="309"/>
    </row>
    <row r="1758" spans="1:3" ht="14.25">
      <c r="A1758" s="309"/>
      <c r="B1758" s="310"/>
      <c r="C1758" s="309"/>
    </row>
    <row r="1759" spans="1:3" ht="14.25">
      <c r="A1759" s="309"/>
      <c r="B1759" s="310"/>
      <c r="C1759" s="309"/>
    </row>
    <row r="1760" spans="1:3" ht="14.25">
      <c r="A1760" s="309"/>
      <c r="B1760" s="310"/>
      <c r="C1760" s="309"/>
    </row>
    <row r="1761" spans="1:3" ht="14.25">
      <c r="A1761" s="309"/>
      <c r="B1761" s="310"/>
      <c r="C1761" s="309"/>
    </row>
    <row r="1762" spans="1:3" ht="14.25">
      <c r="A1762" s="309"/>
      <c r="B1762" s="310"/>
      <c r="C1762" s="309"/>
    </row>
    <row r="1763" spans="1:3" ht="14.25">
      <c r="A1763" s="309"/>
      <c r="B1763" s="310"/>
      <c r="C1763" s="309"/>
    </row>
    <row r="1764" spans="1:3" ht="14.25">
      <c r="A1764" s="309"/>
      <c r="B1764" s="310"/>
      <c r="C1764" s="309"/>
    </row>
    <row r="1765" spans="1:3" ht="14.25">
      <c r="A1765" s="309"/>
      <c r="B1765" s="310"/>
      <c r="C1765" s="309"/>
    </row>
    <row r="1766" spans="1:3" ht="14.25">
      <c r="A1766" s="309"/>
      <c r="B1766" s="310"/>
      <c r="C1766" s="309"/>
    </row>
    <row r="1767" spans="1:3" ht="14.25">
      <c r="A1767" s="309"/>
      <c r="B1767" s="310"/>
      <c r="C1767" s="309"/>
    </row>
    <row r="1768" spans="1:3" ht="14.25">
      <c r="A1768" s="309"/>
      <c r="B1768" s="310"/>
      <c r="C1768" s="309"/>
    </row>
    <row r="1769" spans="1:3" ht="14.25">
      <c r="A1769" s="309"/>
      <c r="B1769" s="310"/>
      <c r="C1769" s="309"/>
    </row>
    <row r="1770" spans="1:3" ht="14.25">
      <c r="A1770" s="309"/>
      <c r="B1770" s="310"/>
      <c r="C1770" s="309"/>
    </row>
    <row r="1771" spans="1:3" ht="14.25">
      <c r="A1771" s="309"/>
      <c r="B1771" s="310"/>
      <c r="C1771" s="309"/>
    </row>
    <row r="1772" spans="1:3" ht="14.25">
      <c r="A1772" s="309"/>
      <c r="B1772" s="310"/>
      <c r="C1772" s="309"/>
    </row>
    <row r="1773" spans="1:3" ht="14.25">
      <c r="A1773" s="309"/>
      <c r="B1773" s="310"/>
      <c r="C1773" s="309"/>
    </row>
    <row r="1774" spans="1:3" ht="14.25">
      <c r="A1774" s="309"/>
      <c r="B1774" s="310"/>
      <c r="C1774" s="309"/>
    </row>
    <row r="1775" spans="1:3" ht="14.25">
      <c r="A1775" s="309"/>
      <c r="B1775" s="310"/>
      <c r="C1775" s="309"/>
    </row>
    <row r="1776" spans="1:3" ht="14.25">
      <c r="A1776" s="309"/>
      <c r="B1776" s="310"/>
      <c r="C1776" s="309"/>
    </row>
    <row r="1777" spans="1:3" ht="14.25">
      <c r="A1777" s="309"/>
      <c r="B1777" s="310"/>
      <c r="C1777" s="309"/>
    </row>
    <row r="1778" spans="1:3" ht="14.25">
      <c r="A1778" s="309"/>
      <c r="B1778" s="310"/>
      <c r="C1778" s="309"/>
    </row>
    <row r="1779" spans="1:3" ht="14.25">
      <c r="A1779" s="309"/>
      <c r="B1779" s="310"/>
      <c r="C1779" s="309"/>
    </row>
    <row r="1780" spans="1:3" ht="14.25">
      <c r="A1780" s="309"/>
      <c r="B1780" s="310"/>
      <c r="C1780" s="309"/>
    </row>
    <row r="1781" spans="1:3" ht="14.25">
      <c r="A1781" s="309"/>
      <c r="B1781" s="310"/>
      <c r="C1781" s="309"/>
    </row>
    <row r="1782" spans="1:3" ht="14.25">
      <c r="A1782" s="309"/>
      <c r="B1782" s="310"/>
      <c r="C1782" s="309"/>
    </row>
    <row r="1783" spans="1:3" ht="14.25">
      <c r="A1783" s="309"/>
      <c r="B1783" s="310"/>
      <c r="C1783" s="309"/>
    </row>
    <row r="1784" spans="1:3" ht="14.25">
      <c r="A1784" s="309"/>
      <c r="B1784" s="310"/>
      <c r="C1784" s="309"/>
    </row>
    <row r="1785" spans="1:3" ht="14.25">
      <c r="A1785" s="309"/>
      <c r="B1785" s="310"/>
      <c r="C1785" s="309"/>
    </row>
    <row r="1786" spans="1:3" ht="14.25">
      <c r="A1786" s="309"/>
      <c r="B1786" s="310"/>
      <c r="C1786" s="309"/>
    </row>
    <row r="1787" spans="1:3" ht="14.25">
      <c r="A1787" s="309"/>
      <c r="B1787" s="310"/>
      <c r="C1787" s="309"/>
    </row>
    <row r="1788" spans="1:3" ht="14.25">
      <c r="A1788" s="309"/>
      <c r="B1788" s="310"/>
      <c r="C1788" s="309"/>
    </row>
    <row r="1789" spans="1:3" ht="14.25">
      <c r="A1789" s="309"/>
      <c r="B1789" s="310"/>
      <c r="C1789" s="309"/>
    </row>
    <row r="1790" spans="1:3" ht="14.25">
      <c r="A1790" s="309"/>
      <c r="B1790" s="310"/>
      <c r="C1790" s="309"/>
    </row>
    <row r="1791" spans="1:3" ht="14.25">
      <c r="A1791" s="309"/>
      <c r="B1791" s="310"/>
      <c r="C1791" s="309"/>
    </row>
    <row r="1792" spans="1:3" ht="14.25">
      <c r="A1792" s="309"/>
      <c r="B1792" s="310"/>
      <c r="C1792" s="309"/>
    </row>
    <row r="1793" spans="1:3" ht="14.25">
      <c r="A1793" s="309"/>
      <c r="B1793" s="310"/>
      <c r="C1793" s="309"/>
    </row>
    <row r="1794" spans="1:3" ht="14.25">
      <c r="A1794" s="309"/>
      <c r="B1794" s="310"/>
      <c r="C1794" s="309"/>
    </row>
    <row r="1795" spans="1:3" ht="14.25">
      <c r="A1795" s="309"/>
      <c r="B1795" s="310"/>
      <c r="C1795" s="309"/>
    </row>
    <row r="1796" spans="1:3" ht="14.25">
      <c r="A1796" s="309"/>
      <c r="B1796" s="310"/>
      <c r="C1796" s="309"/>
    </row>
    <row r="1797" spans="1:3" ht="14.25">
      <c r="A1797" s="309"/>
      <c r="B1797" s="310"/>
      <c r="C1797" s="309"/>
    </row>
    <row r="1798" spans="1:3" ht="14.25">
      <c r="A1798" s="309"/>
      <c r="B1798" s="310"/>
      <c r="C1798" s="309"/>
    </row>
    <row r="1799" spans="1:3" ht="14.25">
      <c r="A1799" s="309"/>
      <c r="B1799" s="310"/>
      <c r="C1799" s="309"/>
    </row>
    <row r="1800" spans="1:3" ht="14.25">
      <c r="A1800" s="309"/>
      <c r="B1800" s="310"/>
      <c r="C1800" s="309"/>
    </row>
    <row r="1801" spans="1:3" ht="14.25">
      <c r="A1801" s="309"/>
      <c r="B1801" s="310"/>
      <c r="C1801" s="309"/>
    </row>
    <row r="1802" spans="1:3" ht="14.25">
      <c r="A1802" s="309"/>
      <c r="B1802" s="310"/>
      <c r="C1802" s="309"/>
    </row>
    <row r="1803" spans="1:3" ht="14.25">
      <c r="A1803" s="309"/>
      <c r="B1803" s="310"/>
      <c r="C1803" s="309"/>
    </row>
    <row r="1804" spans="1:3" ht="14.25">
      <c r="A1804" s="309"/>
      <c r="B1804" s="310"/>
      <c r="C1804" s="309"/>
    </row>
    <row r="1805" spans="1:3" ht="14.25">
      <c r="A1805" s="309"/>
      <c r="B1805" s="310"/>
      <c r="C1805" s="309"/>
    </row>
    <row r="1806" spans="1:3" ht="14.25">
      <c r="A1806" s="309"/>
      <c r="B1806" s="310"/>
      <c r="C1806" s="309"/>
    </row>
    <row r="1807" spans="1:3" ht="14.25">
      <c r="A1807" s="309"/>
      <c r="B1807" s="310"/>
      <c r="C1807" s="309"/>
    </row>
    <row r="1808" spans="1:3" ht="14.25">
      <c r="A1808" s="309"/>
      <c r="B1808" s="310"/>
      <c r="C1808" s="309"/>
    </row>
    <row r="1809" spans="1:3" ht="14.25">
      <c r="A1809" s="309"/>
      <c r="B1809" s="310"/>
      <c r="C1809" s="309"/>
    </row>
    <row r="1810" spans="1:3" ht="14.25">
      <c r="A1810" s="309"/>
      <c r="B1810" s="310"/>
      <c r="C1810" s="309"/>
    </row>
    <row r="1811" spans="1:3" ht="14.25">
      <c r="A1811" s="309"/>
      <c r="B1811" s="310"/>
      <c r="C1811" s="309"/>
    </row>
    <row r="1812" spans="1:3" ht="14.25">
      <c r="A1812" s="309"/>
      <c r="B1812" s="310"/>
      <c r="C1812" s="309"/>
    </row>
    <row r="1813" spans="1:3" ht="14.25">
      <c r="A1813" s="309"/>
      <c r="B1813" s="310"/>
      <c r="C1813" s="309"/>
    </row>
    <row r="1814" spans="1:3" ht="14.25">
      <c r="A1814" s="309"/>
      <c r="B1814" s="310"/>
      <c r="C1814" s="309"/>
    </row>
    <row r="1815" spans="1:3" ht="14.25">
      <c r="A1815" s="309"/>
      <c r="B1815" s="310"/>
      <c r="C1815" s="309"/>
    </row>
    <row r="1816" spans="1:3" ht="14.25">
      <c r="A1816" s="309"/>
      <c r="B1816" s="310"/>
      <c r="C1816" s="309"/>
    </row>
    <row r="1817" spans="1:3" ht="14.25">
      <c r="A1817" s="309"/>
      <c r="B1817" s="310"/>
      <c r="C1817" s="309"/>
    </row>
    <row r="1818" spans="1:3" ht="14.25">
      <c r="A1818" s="309"/>
      <c r="B1818" s="310"/>
      <c r="C1818" s="309"/>
    </row>
    <row r="1819" spans="1:3" ht="14.25">
      <c r="A1819" s="309"/>
      <c r="B1819" s="310"/>
      <c r="C1819" s="309"/>
    </row>
    <row r="1820" spans="1:3" ht="14.25">
      <c r="A1820" s="309"/>
      <c r="B1820" s="310"/>
      <c r="C1820" s="309"/>
    </row>
    <row r="1821" spans="1:3" ht="14.25">
      <c r="A1821" s="309"/>
      <c r="B1821" s="310"/>
      <c r="C1821" s="309"/>
    </row>
    <row r="1822" spans="1:3" ht="14.25">
      <c r="A1822" s="309"/>
      <c r="B1822" s="310"/>
      <c r="C1822" s="309"/>
    </row>
    <row r="1823" spans="1:3" ht="14.25">
      <c r="A1823" s="309"/>
      <c r="B1823" s="310"/>
      <c r="C1823" s="309"/>
    </row>
    <row r="1824" spans="1:3" ht="14.25">
      <c r="A1824" s="309"/>
      <c r="B1824" s="310"/>
      <c r="C1824" s="309"/>
    </row>
    <row r="1825" spans="1:3" ht="14.25">
      <c r="A1825" s="309"/>
      <c r="B1825" s="310"/>
      <c r="C1825" s="309"/>
    </row>
    <row r="1826" spans="1:3" ht="14.25">
      <c r="A1826" s="309"/>
      <c r="B1826" s="310"/>
      <c r="C1826" s="309"/>
    </row>
    <row r="1827" spans="1:3" ht="14.25">
      <c r="A1827" s="309"/>
      <c r="B1827" s="310"/>
      <c r="C1827" s="309"/>
    </row>
    <row r="1828" spans="1:3" ht="14.25">
      <c r="A1828" s="309"/>
      <c r="B1828" s="310"/>
      <c r="C1828" s="309"/>
    </row>
    <row r="1829" spans="1:3" ht="14.25">
      <c r="A1829" s="309"/>
      <c r="B1829" s="310"/>
      <c r="C1829" s="309"/>
    </row>
    <row r="1830" spans="1:3" ht="14.25">
      <c r="A1830" s="309"/>
      <c r="B1830" s="310"/>
      <c r="C1830" s="309"/>
    </row>
    <row r="1831" spans="1:3" ht="14.25">
      <c r="A1831" s="309"/>
      <c r="B1831" s="310"/>
      <c r="C1831" s="309"/>
    </row>
    <row r="1832" spans="1:3" ht="14.25">
      <c r="A1832" s="309"/>
      <c r="B1832" s="310"/>
      <c r="C1832" s="309"/>
    </row>
    <row r="1833" spans="1:3" ht="14.25">
      <c r="A1833" s="309"/>
      <c r="B1833" s="310"/>
      <c r="C1833" s="309"/>
    </row>
    <row r="1834" spans="1:3" ht="14.25">
      <c r="A1834" s="309"/>
      <c r="B1834" s="310"/>
      <c r="C1834" s="309"/>
    </row>
    <row r="1835" spans="1:3" ht="14.25">
      <c r="A1835" s="309"/>
      <c r="B1835" s="310"/>
      <c r="C1835" s="309"/>
    </row>
    <row r="1836" spans="1:3" ht="14.25">
      <c r="A1836" s="309"/>
      <c r="B1836" s="310"/>
      <c r="C1836" s="309"/>
    </row>
    <row r="1837" spans="1:3" ht="14.25">
      <c r="A1837" s="309"/>
      <c r="B1837" s="310"/>
      <c r="C1837" s="309"/>
    </row>
    <row r="1838" spans="1:3" ht="14.25">
      <c r="A1838" s="309"/>
      <c r="B1838" s="310"/>
      <c r="C1838" s="309"/>
    </row>
    <row r="1839" spans="1:3" ht="14.25">
      <c r="A1839" s="309"/>
      <c r="B1839" s="310"/>
      <c r="C1839" s="309"/>
    </row>
    <row r="1840" spans="1:3" ht="14.25">
      <c r="A1840" s="309"/>
      <c r="B1840" s="310"/>
      <c r="C1840" s="309"/>
    </row>
    <row r="1841" spans="1:3" ht="14.25">
      <c r="A1841" s="309"/>
      <c r="B1841" s="310"/>
      <c r="C1841" s="309"/>
    </row>
    <row r="1842" spans="1:3" ht="14.25">
      <c r="A1842" s="309"/>
      <c r="B1842" s="310"/>
      <c r="C1842" s="309"/>
    </row>
    <row r="1843" spans="1:3" ht="14.25">
      <c r="A1843" s="309"/>
      <c r="B1843" s="310"/>
      <c r="C1843" s="309"/>
    </row>
    <row r="1844" spans="1:3" ht="14.25">
      <c r="A1844" s="309"/>
      <c r="B1844" s="310"/>
      <c r="C1844" s="309"/>
    </row>
    <row r="1845" spans="1:3" ht="14.25">
      <c r="A1845" s="309"/>
      <c r="B1845" s="310"/>
      <c r="C1845" s="309"/>
    </row>
    <row r="1846" spans="1:3" ht="14.25">
      <c r="A1846" s="309"/>
      <c r="B1846" s="310"/>
      <c r="C1846" s="309"/>
    </row>
    <row r="1847" spans="1:3" ht="14.25">
      <c r="A1847" s="309"/>
      <c r="B1847" s="310"/>
      <c r="C1847" s="309"/>
    </row>
    <row r="1848" spans="1:3" ht="14.25">
      <c r="A1848" s="309"/>
      <c r="B1848" s="310"/>
      <c r="C1848" s="309"/>
    </row>
    <row r="1849" spans="1:3" ht="14.25">
      <c r="A1849" s="309"/>
      <c r="B1849" s="310"/>
      <c r="C1849" s="309"/>
    </row>
    <row r="1850" spans="1:3" ht="14.25">
      <c r="A1850" s="309"/>
      <c r="B1850" s="310"/>
      <c r="C1850" s="309"/>
    </row>
    <row r="1851" spans="1:3" ht="14.25">
      <c r="A1851" s="309"/>
      <c r="B1851" s="310"/>
      <c r="C1851" s="309"/>
    </row>
    <row r="1852" spans="1:3" ht="14.25">
      <c r="A1852" s="309"/>
      <c r="B1852" s="310"/>
      <c r="C1852" s="309"/>
    </row>
    <row r="1853" spans="1:3" ht="14.25">
      <c r="A1853" s="309"/>
      <c r="B1853" s="310"/>
      <c r="C1853" s="309"/>
    </row>
    <row r="1854" spans="1:3" ht="14.25">
      <c r="A1854" s="309"/>
      <c r="B1854" s="310"/>
      <c r="C1854" s="309"/>
    </row>
    <row r="1855" spans="1:3" ht="14.25">
      <c r="A1855" s="309"/>
      <c r="B1855" s="310"/>
      <c r="C1855" s="309"/>
    </row>
    <row r="1856" spans="1:3" ht="14.25">
      <c r="A1856" s="309"/>
      <c r="B1856" s="310"/>
      <c r="C1856" s="309"/>
    </row>
    <row r="1857" spans="1:3" ht="14.25">
      <c r="A1857" s="309"/>
      <c r="B1857" s="310"/>
      <c r="C1857" s="309"/>
    </row>
    <row r="1858" spans="1:3" ht="14.25">
      <c r="A1858" s="309"/>
      <c r="B1858" s="310"/>
      <c r="C1858" s="309"/>
    </row>
    <row r="1859" spans="1:3" ht="14.25">
      <c r="A1859" s="309"/>
      <c r="B1859" s="310"/>
      <c r="C1859" s="309"/>
    </row>
    <row r="1860" spans="1:3" ht="14.25">
      <c r="A1860" s="309"/>
      <c r="B1860" s="310"/>
      <c r="C1860" s="309"/>
    </row>
    <row r="1861" spans="1:3" ht="14.25">
      <c r="A1861" s="309"/>
      <c r="B1861" s="310"/>
      <c r="C1861" s="309"/>
    </row>
    <row r="1862" spans="1:3" ht="14.25">
      <c r="A1862" s="309"/>
      <c r="B1862" s="310"/>
      <c r="C1862" s="309"/>
    </row>
    <row r="1863" spans="1:3" ht="14.25">
      <c r="A1863" s="309"/>
      <c r="B1863" s="310"/>
      <c r="C1863" s="309"/>
    </row>
    <row r="1864" spans="1:3" ht="14.25">
      <c r="A1864" s="309"/>
      <c r="B1864" s="310"/>
      <c r="C1864" s="309"/>
    </row>
    <row r="1865" spans="1:3" ht="14.25">
      <c r="A1865" s="309"/>
      <c r="B1865" s="310"/>
      <c r="C1865" s="309"/>
    </row>
    <row r="1866" spans="1:3" ht="14.25">
      <c r="A1866" s="309"/>
      <c r="B1866" s="310"/>
      <c r="C1866" s="309"/>
    </row>
    <row r="1867" spans="1:3" ht="14.25">
      <c r="A1867" s="309"/>
      <c r="B1867" s="310"/>
      <c r="C1867" s="309"/>
    </row>
    <row r="1868" spans="1:3" ht="14.25">
      <c r="A1868" s="309"/>
      <c r="B1868" s="310"/>
      <c r="C1868" s="309"/>
    </row>
    <row r="1869" spans="1:3" ht="14.25">
      <c r="A1869" s="309"/>
      <c r="B1869" s="310"/>
      <c r="C1869" s="309"/>
    </row>
    <row r="1870" spans="1:3" ht="14.25">
      <c r="A1870" s="309"/>
      <c r="B1870" s="310"/>
      <c r="C1870" s="309"/>
    </row>
    <row r="1871" spans="1:3" ht="14.25">
      <c r="A1871" s="309"/>
      <c r="B1871" s="310"/>
      <c r="C1871" s="309"/>
    </row>
    <row r="1872" spans="1:3" ht="14.25">
      <c r="A1872" s="309"/>
      <c r="B1872" s="310"/>
      <c r="C1872" s="309"/>
    </row>
    <row r="1873" spans="1:3" ht="14.25">
      <c r="A1873" s="309"/>
      <c r="B1873" s="310"/>
      <c r="C1873" s="309"/>
    </row>
    <row r="1874" spans="1:3" ht="14.25">
      <c r="A1874" s="309"/>
      <c r="B1874" s="310"/>
      <c r="C1874" s="309"/>
    </row>
    <row r="1875" spans="1:3" ht="14.25">
      <c r="A1875" s="309"/>
      <c r="B1875" s="310"/>
      <c r="C1875" s="309"/>
    </row>
    <row r="1876" spans="1:3" ht="14.25">
      <c r="A1876" s="309"/>
      <c r="B1876" s="310"/>
      <c r="C1876" s="309"/>
    </row>
    <row r="1877" spans="1:3" ht="14.25">
      <c r="A1877" s="309"/>
      <c r="B1877" s="310"/>
      <c r="C1877" s="309"/>
    </row>
    <row r="1878" spans="1:3" ht="14.25">
      <c r="A1878" s="309"/>
      <c r="B1878" s="310"/>
      <c r="C1878" s="309"/>
    </row>
    <row r="1879" spans="1:3" ht="14.25">
      <c r="A1879" s="309"/>
      <c r="B1879" s="310"/>
      <c r="C1879" s="309"/>
    </row>
    <row r="1880" spans="1:3" ht="14.25">
      <c r="A1880" s="309"/>
      <c r="B1880" s="310"/>
      <c r="C1880" s="309"/>
    </row>
    <row r="1881" spans="1:3" ht="14.25">
      <c r="A1881" s="309"/>
      <c r="B1881" s="310"/>
      <c r="C1881" s="309"/>
    </row>
    <row r="1882" spans="1:3" ht="14.25">
      <c r="A1882" s="309"/>
      <c r="B1882" s="310"/>
      <c r="C1882" s="309"/>
    </row>
    <row r="1883" spans="1:3" ht="14.25">
      <c r="A1883" s="309"/>
      <c r="B1883" s="310"/>
      <c r="C1883" s="309"/>
    </row>
    <row r="1884" spans="1:3" ht="14.25">
      <c r="A1884" s="309"/>
      <c r="B1884" s="310"/>
      <c r="C1884" s="309"/>
    </row>
    <row r="1885" spans="1:3" ht="14.25">
      <c r="A1885" s="309"/>
      <c r="B1885" s="310"/>
      <c r="C1885" s="309"/>
    </row>
    <row r="1886" spans="1:3" ht="14.25">
      <c r="A1886" s="309"/>
      <c r="B1886" s="310"/>
      <c r="C1886" s="309"/>
    </row>
    <row r="1887" spans="1:3" ht="14.25">
      <c r="A1887" s="309"/>
      <c r="B1887" s="310"/>
      <c r="C1887" s="309"/>
    </row>
    <row r="1888" spans="1:3" ht="14.25">
      <c r="A1888" s="309"/>
      <c r="B1888" s="310"/>
      <c r="C1888" s="309"/>
    </row>
    <row r="1889" spans="1:3" ht="14.25">
      <c r="A1889" s="309"/>
      <c r="B1889" s="310"/>
      <c r="C1889" s="309"/>
    </row>
    <row r="1890" spans="1:3" ht="14.25">
      <c r="A1890" s="309"/>
      <c r="B1890" s="310"/>
      <c r="C1890" s="309"/>
    </row>
    <row r="1891" spans="1:3" ht="14.25">
      <c r="A1891" s="309"/>
      <c r="B1891" s="310"/>
      <c r="C1891" s="309"/>
    </row>
    <row r="1892" spans="1:3" ht="14.25">
      <c r="A1892" s="309"/>
      <c r="B1892" s="310"/>
      <c r="C1892" s="309"/>
    </row>
    <row r="1893" spans="1:3" ht="14.25">
      <c r="A1893" s="309"/>
      <c r="B1893" s="310"/>
      <c r="C1893" s="309"/>
    </row>
    <row r="1894" spans="1:3" ht="14.25">
      <c r="A1894" s="309"/>
      <c r="B1894" s="310"/>
      <c r="C1894" s="309"/>
    </row>
    <row r="1895" spans="1:3" ht="14.25">
      <c r="A1895" s="309"/>
      <c r="B1895" s="310"/>
      <c r="C1895" s="309"/>
    </row>
    <row r="1896" spans="1:3" ht="14.25">
      <c r="A1896" s="309"/>
      <c r="B1896" s="310"/>
      <c r="C1896" s="309"/>
    </row>
    <row r="1897" spans="1:3" ht="14.25">
      <c r="A1897" s="309"/>
      <c r="B1897" s="310"/>
      <c r="C1897" s="309"/>
    </row>
    <row r="1898" spans="1:3" ht="14.25">
      <c r="A1898" s="309"/>
      <c r="B1898" s="310"/>
      <c r="C1898" s="309"/>
    </row>
    <row r="1899" spans="1:3" ht="14.25">
      <c r="A1899" s="309"/>
      <c r="B1899" s="310"/>
      <c r="C1899" s="309"/>
    </row>
    <row r="1900" spans="1:3" ht="14.25">
      <c r="A1900" s="309"/>
      <c r="B1900" s="310"/>
      <c r="C1900" s="309"/>
    </row>
    <row r="1901" spans="1:3" ht="14.25">
      <c r="A1901" s="309"/>
      <c r="B1901" s="310"/>
      <c r="C1901" s="309"/>
    </row>
    <row r="1902" spans="1:3" ht="14.25">
      <c r="A1902" s="309"/>
      <c r="B1902" s="310"/>
      <c r="C1902" s="309"/>
    </row>
    <row r="1903" spans="1:3" ht="14.25">
      <c r="A1903" s="309"/>
      <c r="B1903" s="310"/>
      <c r="C1903" s="309"/>
    </row>
    <row r="1904" spans="1:3" ht="14.25">
      <c r="A1904" s="309"/>
      <c r="B1904" s="310"/>
      <c r="C1904" s="309"/>
    </row>
    <row r="1905" spans="1:3" ht="14.25">
      <c r="A1905" s="309"/>
      <c r="B1905" s="310"/>
      <c r="C1905" s="309"/>
    </row>
    <row r="1906" spans="1:3" ht="14.25">
      <c r="A1906" s="309"/>
      <c r="B1906" s="310"/>
      <c r="C1906" s="309"/>
    </row>
    <row r="1907" spans="1:3" ht="14.25">
      <c r="A1907" s="309"/>
      <c r="B1907" s="310"/>
      <c r="C1907" s="309"/>
    </row>
    <row r="1908" spans="1:3" ht="14.25">
      <c r="A1908" s="309"/>
      <c r="B1908" s="310"/>
      <c r="C1908" s="309"/>
    </row>
    <row r="1909" spans="1:3" ht="14.25">
      <c r="A1909" s="309"/>
      <c r="B1909" s="310"/>
      <c r="C1909" s="309"/>
    </row>
    <row r="1910" spans="1:3" ht="14.25">
      <c r="A1910" s="309"/>
      <c r="B1910" s="310"/>
      <c r="C1910" s="309"/>
    </row>
    <row r="1911" spans="1:3" ht="14.25">
      <c r="A1911" s="309"/>
      <c r="B1911" s="310"/>
      <c r="C1911" s="309"/>
    </row>
    <row r="1912" spans="1:3" ht="14.25">
      <c r="A1912" s="309"/>
      <c r="B1912" s="310"/>
      <c r="C1912" s="309"/>
    </row>
    <row r="1913" spans="1:3" ht="14.25">
      <c r="A1913" s="309"/>
      <c r="B1913" s="310"/>
      <c r="C1913" s="309"/>
    </row>
    <row r="1914" spans="1:3" ht="14.25">
      <c r="A1914" s="309"/>
      <c r="B1914" s="310"/>
      <c r="C1914" s="309"/>
    </row>
    <row r="1915" spans="1:3" ht="14.25">
      <c r="A1915" s="309"/>
      <c r="B1915" s="310"/>
      <c r="C1915" s="309"/>
    </row>
    <row r="1916" spans="1:3" ht="14.25">
      <c r="A1916" s="309"/>
      <c r="B1916" s="310"/>
      <c r="C1916" s="309"/>
    </row>
    <row r="1917" spans="1:3" ht="14.25">
      <c r="A1917" s="309"/>
      <c r="B1917" s="310"/>
      <c r="C1917" s="309"/>
    </row>
    <row r="1918" spans="1:3" ht="14.25">
      <c r="A1918" s="309"/>
      <c r="B1918" s="310"/>
      <c r="C1918" s="309"/>
    </row>
    <row r="1919" spans="1:3" ht="14.25">
      <c r="A1919" s="309"/>
      <c r="B1919" s="310"/>
      <c r="C1919" s="309"/>
    </row>
    <row r="1920" spans="1:3" ht="14.25">
      <c r="A1920" s="309"/>
      <c r="B1920" s="310"/>
      <c r="C1920" s="309"/>
    </row>
    <row r="1921" spans="1:3" ht="14.25">
      <c r="A1921" s="309"/>
      <c r="B1921" s="310"/>
      <c r="C1921" s="309"/>
    </row>
    <row r="1922" spans="1:3" ht="14.25">
      <c r="A1922" s="309"/>
      <c r="B1922" s="310"/>
      <c r="C1922" s="309"/>
    </row>
    <row r="1923" spans="1:3" ht="14.25">
      <c r="A1923" s="309"/>
      <c r="B1923" s="310"/>
      <c r="C1923" s="309"/>
    </row>
    <row r="1924" spans="1:3" ht="14.25">
      <c r="A1924" s="309"/>
      <c r="B1924" s="310"/>
      <c r="C1924" s="309"/>
    </row>
    <row r="1925" spans="1:3" ht="14.25">
      <c r="A1925" s="309"/>
      <c r="B1925" s="310"/>
      <c r="C1925" s="309"/>
    </row>
    <row r="1926" spans="1:3" ht="14.25">
      <c r="A1926" s="309"/>
      <c r="B1926" s="310"/>
      <c r="C1926" s="309"/>
    </row>
    <row r="1927" spans="1:3" ht="14.25">
      <c r="A1927" s="309"/>
      <c r="B1927" s="310"/>
      <c r="C1927" s="309"/>
    </row>
    <row r="1928" spans="1:3" ht="14.25">
      <c r="A1928" s="309"/>
      <c r="B1928" s="310"/>
      <c r="C1928" s="309"/>
    </row>
    <row r="1929" spans="1:3" ht="14.25">
      <c r="A1929" s="309"/>
      <c r="B1929" s="310"/>
      <c r="C1929" s="309"/>
    </row>
    <row r="1930" spans="1:3" ht="14.25">
      <c r="A1930" s="309"/>
      <c r="B1930" s="310"/>
      <c r="C1930" s="309"/>
    </row>
    <row r="1931" spans="1:3" ht="14.25">
      <c r="A1931" s="309"/>
      <c r="B1931" s="310"/>
      <c r="C1931" s="309"/>
    </row>
    <row r="1932" spans="1:3" ht="14.25">
      <c r="A1932" s="309"/>
      <c r="B1932" s="310"/>
      <c r="C1932" s="309"/>
    </row>
    <row r="1933" spans="1:3" ht="14.25">
      <c r="A1933" s="309"/>
      <c r="B1933" s="310"/>
      <c r="C1933" s="309"/>
    </row>
    <row r="1934" spans="1:3" ht="14.25">
      <c r="A1934" s="309"/>
      <c r="B1934" s="310"/>
      <c r="C1934" s="309"/>
    </row>
    <row r="1935" spans="1:3" ht="14.25">
      <c r="A1935" s="309"/>
      <c r="B1935" s="310"/>
      <c r="C1935" s="309"/>
    </row>
    <row r="1936" spans="1:3" ht="14.25">
      <c r="A1936" s="309"/>
      <c r="B1936" s="310"/>
      <c r="C1936" s="309"/>
    </row>
    <row r="1937" spans="1:3" ht="14.25">
      <c r="A1937" s="309"/>
      <c r="B1937" s="310"/>
      <c r="C1937" s="309"/>
    </row>
    <row r="1938" spans="1:3" ht="14.25">
      <c r="A1938" s="309"/>
      <c r="B1938" s="310"/>
      <c r="C1938" s="309"/>
    </row>
    <row r="1939" spans="1:3" ht="14.25">
      <c r="A1939" s="309"/>
      <c r="B1939" s="310"/>
      <c r="C1939" s="309"/>
    </row>
    <row r="1940" spans="1:3" ht="14.25">
      <c r="A1940" s="309"/>
      <c r="B1940" s="310"/>
      <c r="C1940" s="309"/>
    </row>
    <row r="1941" spans="1:3" ht="14.25">
      <c r="A1941" s="309"/>
      <c r="B1941" s="310"/>
      <c r="C1941" s="309"/>
    </row>
    <row r="1942" spans="1:3" ht="14.25">
      <c r="A1942" s="309"/>
      <c r="B1942" s="310"/>
      <c r="C1942" s="309"/>
    </row>
    <row r="1943" spans="1:3" ht="14.25">
      <c r="A1943" s="309"/>
      <c r="B1943" s="310"/>
      <c r="C1943" s="309"/>
    </row>
    <row r="1944" spans="1:3" ht="14.25">
      <c r="A1944" s="309"/>
      <c r="B1944" s="310"/>
      <c r="C1944" s="309"/>
    </row>
    <row r="1945" spans="1:3" ht="14.25">
      <c r="A1945" s="309"/>
      <c r="B1945" s="310"/>
      <c r="C1945" s="309"/>
    </row>
    <row r="1946" spans="1:3" ht="14.25">
      <c r="A1946" s="309"/>
      <c r="B1946" s="310"/>
      <c r="C1946" s="309"/>
    </row>
    <row r="1947" spans="1:3" ht="14.25">
      <c r="A1947" s="309"/>
      <c r="B1947" s="310"/>
      <c r="C1947" s="309"/>
    </row>
    <row r="1948" spans="1:3" ht="14.25">
      <c r="A1948" s="309"/>
      <c r="B1948" s="310"/>
      <c r="C1948" s="309"/>
    </row>
    <row r="1949" spans="1:3" ht="14.25">
      <c r="A1949" s="309"/>
      <c r="B1949" s="310"/>
      <c r="C1949" s="309"/>
    </row>
    <row r="1950" spans="1:3" ht="14.25">
      <c r="A1950" s="309"/>
      <c r="B1950" s="310"/>
      <c r="C1950" s="309"/>
    </row>
    <row r="1951" spans="1:3" ht="14.25">
      <c r="A1951" s="309"/>
      <c r="B1951" s="310"/>
      <c r="C1951" s="309"/>
    </row>
    <row r="1952" spans="1:3" ht="14.25">
      <c r="A1952" s="309"/>
      <c r="B1952" s="310"/>
      <c r="C1952" s="309"/>
    </row>
    <row r="1953" spans="1:3" ht="14.25">
      <c r="A1953" s="309"/>
      <c r="B1953" s="310"/>
      <c r="C1953" s="309"/>
    </row>
    <row r="1954" spans="1:3" ht="14.25">
      <c r="A1954" s="309"/>
      <c r="B1954" s="310"/>
      <c r="C1954" s="309"/>
    </row>
    <row r="1955" spans="1:3" ht="14.25">
      <c r="A1955" s="309"/>
      <c r="B1955" s="310"/>
      <c r="C1955" s="309"/>
    </row>
    <row r="1956" spans="1:3" ht="14.25">
      <c r="A1956" s="309"/>
      <c r="B1956" s="310"/>
      <c r="C1956" s="309"/>
    </row>
    <row r="1957" spans="1:3" ht="14.25">
      <c r="A1957" s="309"/>
      <c r="B1957" s="310"/>
      <c r="C1957" s="309"/>
    </row>
  </sheetData>
  <mergeCells count="3">
    <mergeCell ref="A1:H1"/>
    <mergeCell ref="E22:F22"/>
    <mergeCell ref="G22:H22"/>
  </mergeCells>
  <printOptions/>
  <pageMargins left="0.5118110236220472" right="0.3937007874015748" top="0.5118110236220472" bottom="0.7086614173228347" header="0.5118110236220472" footer="0.35433070866141736"/>
  <pageSetup fitToHeight="3" fitToWidth="1" horizontalDpi="600" verticalDpi="600" orientation="portrait" paperSize="9" scale="5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ABCD-PC4\michal_tomsu</dc:creator>
  <cp:keywords/>
  <dc:description/>
  <cp:lastModifiedBy>Bronerská Kristína (P8)</cp:lastModifiedBy>
  <cp:lastPrinted>2022-05-24T11:56:57Z</cp:lastPrinted>
  <dcterms:created xsi:type="dcterms:W3CDTF">2022-05-11T09:36:51Z</dcterms:created>
  <dcterms:modified xsi:type="dcterms:W3CDTF">2022-05-24T11:57:06Z</dcterms:modified>
  <cp:category/>
  <cp:version/>
  <cp:contentType/>
  <cp:contentStatus/>
</cp:coreProperties>
</file>