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0.1 - Příprava území..." sheetId="2" r:id="rId2"/>
    <sheet name="SO 010.2.1 - Příprava úze..." sheetId="3" r:id="rId3"/>
    <sheet name="SO 010.2.2 - Příprava úze..." sheetId="4" r:id="rId4"/>
    <sheet name="SO 010.2.3 - Příprava úze..." sheetId="5" r:id="rId5"/>
    <sheet name="SO 010.3 - Příprava území..." sheetId="6" r:id="rId6"/>
    <sheet name="SO 101 - Nová bezmotorová..." sheetId="7" r:id="rId7"/>
    <sheet name="SO 102.1 - Rekonstrukce b..." sheetId="8" r:id="rId8"/>
    <sheet name="SO 102.2 - Rekonstrukce b..." sheetId="9" r:id="rId9"/>
    <sheet name="SO 180.1 - Dopravně inžen..." sheetId="10" r:id="rId10"/>
    <sheet name="SO 180.2.1 - Dopravně inž..." sheetId="11" r:id="rId11"/>
    <sheet name="SO 180.2.2 - Dopravně inž..." sheetId="12" r:id="rId12"/>
    <sheet name="SO 190.1 - Stálé dopravní..." sheetId="13" r:id="rId13"/>
    <sheet name="SO 190.2.1 - Stálé doprav..." sheetId="14" r:id="rId14"/>
    <sheet name="SO 190.2.2 - Stálé doprav..." sheetId="15" r:id="rId15"/>
    <sheet name="SO 201 - Přesun vázacích ..." sheetId="16" r:id="rId16"/>
    <sheet name="SO 401 - Přeložka podzemn..." sheetId="17" r:id="rId17"/>
    <sheet name="SO 802.1 - Mobiliář (část..." sheetId="18" r:id="rId18"/>
    <sheet name="SO 802.2 - Mobiliář (část..." sheetId="19" r:id="rId19"/>
    <sheet name="SO 810 - Náhradní výsadba " sheetId="20" r:id="rId20"/>
    <sheet name="VON - Vedlejší a ostatní ..." sheetId="21" r:id="rId21"/>
    <sheet name="Seznam figur" sheetId="22" r:id="rId22"/>
    <sheet name="Pokyny pro vyplnění" sheetId="23" r:id="rId23"/>
  </sheets>
  <definedNames>
    <definedName name="_xlnm.Print_Area" localSheetId="0">'Rekapitulace stavby'!$D$4:$AO$36,'Rekapitulace stavby'!$C$42:$AQ$80</definedName>
    <definedName name="_xlnm._FilterDatabase" localSheetId="1" hidden="1">'SO 010.1 - Příprava území...'!$C$87:$K$112</definedName>
    <definedName name="_xlnm.Print_Area" localSheetId="1">'SO 010.1 - Příprava území...'!$C$4:$J$41,'SO 010.1 - Příprava území...'!$C$47:$J$67,'SO 010.1 - Příprava území...'!$C$73:$K$112</definedName>
    <definedName name="_xlnm._FilterDatabase" localSheetId="2" hidden="1">'SO 010.2.1 - Příprava úze...'!$C$89:$K$277</definedName>
    <definedName name="_xlnm.Print_Area" localSheetId="2">'SO 010.2.1 - Příprava úze...'!$C$4:$J$41,'SO 010.2.1 - Příprava úze...'!$C$47:$J$69,'SO 010.2.1 - Příprava úze...'!$C$75:$K$277</definedName>
    <definedName name="_xlnm._FilterDatabase" localSheetId="3" hidden="1">'SO 010.2.2 - Příprava úze...'!$C$89:$K$206</definedName>
    <definedName name="_xlnm.Print_Area" localSheetId="3">'SO 010.2.2 - Příprava úze...'!$C$4:$J$41,'SO 010.2.2 - Příprava úze...'!$C$47:$J$69,'SO 010.2.2 - Příprava úze...'!$C$75:$K$206</definedName>
    <definedName name="_xlnm._FilterDatabase" localSheetId="4" hidden="1">'SO 010.2.3 - Příprava úze...'!$C$89:$K$216</definedName>
    <definedName name="_xlnm.Print_Area" localSheetId="4">'SO 010.2.3 - Příprava úze...'!$C$4:$J$41,'SO 010.2.3 - Příprava úze...'!$C$47:$J$69,'SO 010.2.3 - Příprava úze...'!$C$75:$K$216</definedName>
    <definedName name="_xlnm._FilterDatabase" localSheetId="5" hidden="1">'SO 010.3 - Příprava území...'!$C$86:$K$247</definedName>
    <definedName name="_xlnm.Print_Area" localSheetId="5">'SO 010.3 - Příprava území...'!$C$4:$J$41,'SO 010.3 - Příprava území...'!$C$47:$J$66,'SO 010.3 - Příprava území...'!$C$72:$K$247</definedName>
    <definedName name="_xlnm._FilterDatabase" localSheetId="6" hidden="1">'SO 101 - Nová bezmotorová...'!$C$92:$K$414</definedName>
    <definedName name="_xlnm.Print_Area" localSheetId="6">'SO 101 - Nová bezmotorová...'!$C$4:$J$39,'SO 101 - Nová bezmotorová...'!$C$45:$J$74,'SO 101 - Nová bezmotorová...'!$C$80:$K$414</definedName>
    <definedName name="_xlnm._FilterDatabase" localSheetId="7" hidden="1">'SO 102.1 - Rekonstrukce b...'!$C$93:$K$318</definedName>
    <definedName name="_xlnm.Print_Area" localSheetId="7">'SO 102.1 - Rekonstrukce b...'!$C$4:$J$41,'SO 102.1 - Rekonstrukce b...'!$C$47:$J$73,'SO 102.1 - Rekonstrukce b...'!$C$79:$K$318</definedName>
    <definedName name="_xlnm._FilterDatabase" localSheetId="8" hidden="1">'SO 102.2 - Rekonstrukce b...'!$C$93:$K$339</definedName>
    <definedName name="_xlnm.Print_Area" localSheetId="8">'SO 102.2 - Rekonstrukce b...'!$C$4:$J$41,'SO 102.2 - Rekonstrukce b...'!$C$47:$J$73,'SO 102.2 - Rekonstrukce b...'!$C$79:$K$339</definedName>
    <definedName name="_xlnm._FilterDatabase" localSheetId="9" hidden="1">'SO 180.1 - Dopravně inžen...'!$C$88:$K$102</definedName>
    <definedName name="_xlnm.Print_Area" localSheetId="9">'SO 180.1 - Dopravně inžen...'!$C$4:$J$41,'SO 180.1 - Dopravně inžen...'!$C$47:$J$68,'SO 180.1 - Dopravně inžen...'!$C$74:$K$102</definedName>
    <definedName name="_xlnm._FilterDatabase" localSheetId="10" hidden="1">'SO 180.2.1 - Dopravně inž...'!$C$88:$K$102</definedName>
    <definedName name="_xlnm.Print_Area" localSheetId="10">'SO 180.2.1 - Dopravně inž...'!$C$4:$J$41,'SO 180.2.1 - Dopravně inž...'!$C$47:$J$68,'SO 180.2.1 - Dopravně inž...'!$C$74:$K$102</definedName>
    <definedName name="_xlnm._FilterDatabase" localSheetId="11" hidden="1">'SO 180.2.2 - Dopravně inž...'!$C$88:$K$102</definedName>
    <definedName name="_xlnm.Print_Area" localSheetId="11">'SO 180.2.2 - Dopravně inž...'!$C$4:$J$41,'SO 180.2.2 - Dopravně inž...'!$C$47:$J$68,'SO 180.2.2 - Dopravně inž...'!$C$74:$K$102</definedName>
    <definedName name="_xlnm._FilterDatabase" localSheetId="12" hidden="1">'SO 190.1 - Stálé dopravní...'!$C$87:$K$159</definedName>
    <definedName name="_xlnm.Print_Area" localSheetId="12">'SO 190.1 - Stálé dopravní...'!$C$4:$J$41,'SO 190.1 - Stálé dopravní...'!$C$47:$J$67,'SO 190.1 - Stálé dopravní...'!$C$73:$K$159</definedName>
    <definedName name="_xlnm._FilterDatabase" localSheetId="13" hidden="1">'SO 190.2.1 - Stálé doprav...'!$C$87:$K$175</definedName>
    <definedName name="_xlnm.Print_Area" localSheetId="13">'SO 190.2.1 - Stálé doprav...'!$C$4:$J$41,'SO 190.2.1 - Stálé doprav...'!$C$47:$J$67,'SO 190.2.1 - Stálé doprav...'!$C$73:$K$175</definedName>
    <definedName name="_xlnm._FilterDatabase" localSheetId="14" hidden="1">'SO 190.2.2 - Stálé doprav...'!$C$87:$K$142</definedName>
    <definedName name="_xlnm.Print_Area" localSheetId="14">'SO 190.2.2 - Stálé doprav...'!$C$4:$J$41,'SO 190.2.2 - Stálé doprav...'!$C$47:$J$67,'SO 190.2.2 - Stálé doprav...'!$C$73:$K$142</definedName>
    <definedName name="_xlnm._FilterDatabase" localSheetId="15" hidden="1">'SO 201 - Přesun vázacích ...'!$C$86:$K$150</definedName>
    <definedName name="_xlnm.Print_Area" localSheetId="15">'SO 201 - Přesun vázacích ...'!$C$4:$J$39,'SO 201 - Přesun vázacích ...'!$C$45:$J$68,'SO 201 - Přesun vázacích ...'!$C$74:$K$150</definedName>
    <definedName name="_xlnm._FilterDatabase" localSheetId="16" hidden="1">'SO 401 - Přeložka podzemn...'!$C$83:$K$191</definedName>
    <definedName name="_xlnm.Print_Area" localSheetId="16">'SO 401 - Přeložka podzemn...'!$C$4:$J$39,'SO 401 - Přeložka podzemn...'!$C$45:$J$65,'SO 401 - Přeložka podzemn...'!$C$71:$K$191</definedName>
    <definedName name="_xlnm._FilterDatabase" localSheetId="17" hidden="1">'SO 802.1 - Mobiliář (část...'!$C$87:$K$117</definedName>
    <definedName name="_xlnm.Print_Area" localSheetId="17">'SO 802.1 - Mobiliář (část...'!$C$4:$J$41,'SO 802.1 - Mobiliář (část...'!$C$47:$J$67,'SO 802.1 - Mobiliář (část...'!$C$73:$K$117</definedName>
    <definedName name="_xlnm._FilterDatabase" localSheetId="18" hidden="1">'SO 802.2 - Mobiliář (část...'!$C$87:$K$133</definedName>
    <definedName name="_xlnm.Print_Area" localSheetId="18">'SO 802.2 - Mobiliář (část...'!$C$4:$J$41,'SO 802.2 - Mobiliář (část...'!$C$47:$J$67,'SO 802.2 - Mobiliář (část...'!$C$73:$K$133</definedName>
    <definedName name="_xlnm._FilterDatabase" localSheetId="19" hidden="1">'SO 810 - Náhradní výsadba '!$C$81:$K$185</definedName>
    <definedName name="_xlnm.Print_Area" localSheetId="19">'SO 810 - Náhradní výsadba '!$C$4:$J$39,'SO 810 - Náhradní výsadba '!$C$45:$J$63,'SO 810 - Náhradní výsadba '!$C$69:$K$185</definedName>
    <definedName name="_xlnm._FilterDatabase" localSheetId="20" hidden="1">'VON - Vedlejší a ostatní ...'!$C$84:$K$126</definedName>
    <definedName name="_xlnm.Print_Area" localSheetId="20">'VON - Vedlejší a ostatní ...'!$C$4:$J$39,'VON - Vedlejší a ostatní ...'!$C$45:$J$66,'VON - Vedlejší a ostatní ...'!$C$72:$K$126</definedName>
    <definedName name="_xlnm.Print_Area" localSheetId="21">'Seznam figur'!$C$4:$G$160</definedName>
    <definedName name="_xlnm.Print_Area" localSheetId="22">'Pokyny pro vyplnění'!$B$2:$K$71,'Pokyny pro vyplnění'!$B$74:$K$118,'Pokyny pro vyplnění'!$B$121:$K$161,'Pokyny pro vyplnění'!$B$164:$K$218</definedName>
    <definedName name="_xlnm.Print_Titles" localSheetId="0">'Rekapitulace stavby'!$52:$52</definedName>
    <definedName name="_xlnm.Print_Titles" localSheetId="1">'SO 010.1 - Příprava území...'!$87:$87</definedName>
    <definedName name="_xlnm.Print_Titles" localSheetId="2">'SO 010.2.1 - Příprava úze...'!$89:$89</definedName>
    <definedName name="_xlnm.Print_Titles" localSheetId="3">'SO 010.2.2 - Příprava úze...'!$89:$89</definedName>
    <definedName name="_xlnm.Print_Titles" localSheetId="4">'SO 010.2.3 - Příprava úze...'!$89:$89</definedName>
    <definedName name="_xlnm.Print_Titles" localSheetId="5">'SO 010.3 - Příprava území...'!$86:$86</definedName>
    <definedName name="_xlnm.Print_Titles" localSheetId="6">'SO 101 - Nová bezmotorová...'!$92:$92</definedName>
    <definedName name="_xlnm.Print_Titles" localSheetId="7">'SO 102.1 - Rekonstrukce b...'!$93:$93</definedName>
    <definedName name="_xlnm.Print_Titles" localSheetId="8">'SO 102.2 - Rekonstrukce b...'!$93:$93</definedName>
    <definedName name="_xlnm.Print_Titles" localSheetId="9">'SO 180.1 - Dopravně inžen...'!$88:$88</definedName>
    <definedName name="_xlnm.Print_Titles" localSheetId="10">'SO 180.2.1 - Dopravně inž...'!$88:$88</definedName>
    <definedName name="_xlnm.Print_Titles" localSheetId="11">'SO 180.2.2 - Dopravně inž...'!$88:$88</definedName>
    <definedName name="_xlnm.Print_Titles" localSheetId="12">'SO 190.1 - Stálé dopravní...'!$87:$87</definedName>
    <definedName name="_xlnm.Print_Titles" localSheetId="13">'SO 190.2.1 - Stálé doprav...'!$87:$87</definedName>
    <definedName name="_xlnm.Print_Titles" localSheetId="14">'SO 190.2.2 - Stálé doprav...'!$87:$87</definedName>
    <definedName name="_xlnm.Print_Titles" localSheetId="15">'SO 201 - Přesun vázacích ...'!$86:$86</definedName>
    <definedName name="_xlnm.Print_Titles" localSheetId="16">'SO 401 - Přeložka podzemn...'!$83:$83</definedName>
    <definedName name="_xlnm.Print_Titles" localSheetId="17">'SO 802.1 - Mobiliář (část...'!$87:$87</definedName>
    <definedName name="_xlnm.Print_Titles" localSheetId="18">'SO 802.2 - Mobiliář (část...'!$87:$87</definedName>
    <definedName name="_xlnm.Print_Titles" localSheetId="19">'SO 810 - Náhradní výsadba '!$81:$81</definedName>
    <definedName name="_xlnm.Print_Titles" localSheetId="20">'VON - Vedlejší a ostatní ...'!$84:$84</definedName>
    <definedName name="_xlnm.Print_Titles" localSheetId="21">'Seznam figur'!$9:$9</definedName>
  </definedNames>
  <calcPr fullCalcOnLoad="1"/>
</workbook>
</file>

<file path=xl/sharedStrings.xml><?xml version="1.0" encoding="utf-8"?>
<sst xmlns="http://schemas.openxmlformats.org/spreadsheetml/2006/main" count="21551" uniqueCount="2340">
  <si>
    <t>Export Komplet</t>
  </si>
  <si>
    <t>VZ</t>
  </si>
  <si>
    <t>2.0</t>
  </si>
  <si>
    <t>ZAMOK</t>
  </si>
  <si>
    <t>False</t>
  </si>
  <si>
    <t>{3e8c41fd-4dc8-4286-9025-145e6e842f1e}</t>
  </si>
  <si>
    <t>0,01</t>
  </si>
  <si>
    <t>21</t>
  </si>
  <si>
    <t>15</t>
  </si>
  <si>
    <t>REKAPITULACE STAVBY</t>
  </si>
  <si>
    <t>v ---  níže se nacházejí doplnkové a pomocné údaje k sestavám  --- v</t>
  </si>
  <si>
    <t>Návod na vyplnění</t>
  </si>
  <si>
    <t>0,001</t>
  </si>
  <si>
    <t>Kód:</t>
  </si>
  <si>
    <t>200824</t>
  </si>
  <si>
    <t>Měnit lze pouze buňky se žlutým podbarvením!
1) v Rekapitulaci stavby vyplňte údaje o Uchazeči (přenesou se do ostatních sestav i v jiných listech)
2) na vybraných listech vyplňte v sestavě Soupis prací ceny u položek</t>
  </si>
  <si>
    <t>Stavba:</t>
  </si>
  <si>
    <t>Úprava bezmotorové komunikace A2 a A26</t>
  </si>
  <si>
    <t>0,1</t>
  </si>
  <si>
    <t>KSO:</t>
  </si>
  <si>
    <t/>
  </si>
  <si>
    <t>CC-CZ:</t>
  </si>
  <si>
    <t>1</t>
  </si>
  <si>
    <t>Místo:</t>
  </si>
  <si>
    <t>k. ú. Libeň [730891]</t>
  </si>
  <si>
    <t>Datum:</t>
  </si>
  <si>
    <t>27. 8. 2020</t>
  </si>
  <si>
    <t>10</t>
  </si>
  <si>
    <t>100</t>
  </si>
  <si>
    <t>Zadavatel:</t>
  </si>
  <si>
    <t>IČ:</t>
  </si>
  <si>
    <t>Městská část Praha 8</t>
  </si>
  <si>
    <t>DIČ:</t>
  </si>
  <si>
    <t>Uchazeč:</t>
  </si>
  <si>
    <t>Vyplň údaj</t>
  </si>
  <si>
    <t>Projektant:</t>
  </si>
  <si>
    <t>Atelier PROMIKA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</si>
  <si>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</si>
  <si>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</si>
  <si>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</si>
  <si>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</si>
  <si>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</si>
  <si>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</si>
  <si>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</si>
  <si>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</si>
  <si>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</si>
  <si>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</si>
  <si>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</si>
  <si>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</si>
  <si>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</si>
  <si>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</si>
  <si>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</si>
  <si>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</si>
  <si>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</si>
  <si>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</si>
  <si>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</si>
  <si>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</si>
  <si>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</si>
  <si>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</si>
  <si>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</si>
  <si>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</si>
  <si>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</si>
  <si>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</si>
  <si>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</si>
  <si>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</si>
  <si>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</si>
  <si>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</si>
  <si>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</si>
  <si>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</si>
  <si>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</si>
  <si>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</si>
  <si>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</si>
  <si>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</si>
  <si>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</si>
  <si>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</si>
  <si>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</si>
  <si>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</si>
  <si>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</si>
  <si>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</si>
  <si>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</si>
  <si>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010</t>
  </si>
  <si>
    <t>Příprava území</t>
  </si>
  <si>
    <t>STA</t>
  </si>
  <si>
    <t>{424627b7-8b6a-4186-8e56-2289b955ed1e}</t>
  </si>
  <si>
    <t>2</t>
  </si>
  <si>
    <t>/</t>
  </si>
  <si>
    <t>SO 010.1</t>
  </si>
  <si>
    <t>Příprava území, bourací práce vázacích prvků</t>
  </si>
  <si>
    <t>Soupis</t>
  </si>
  <si>
    <t>{220da839-e9ae-436c-88c0-c79c78e6b972}</t>
  </si>
  <si>
    <t>SO 010.2.1</t>
  </si>
  <si>
    <t>Příprava území, bez bouracích prací vázacích prvků, část SO 101</t>
  </si>
  <si>
    <t>{26c460af-fe8e-472a-b768-b6d17d95e784}</t>
  </si>
  <si>
    <t>SO 010.2.2</t>
  </si>
  <si>
    <t>Příprava území, bez bouracích prací vázacích prvků, část SO 102.1</t>
  </si>
  <si>
    <t>{96a3aa71-5654-4345-b79b-4be2cb9c1de3}</t>
  </si>
  <si>
    <t>SO 010.2.3</t>
  </si>
  <si>
    <t>Příprava území, bez bouracích prací vázacích prvků, část SO 102.2</t>
  </si>
  <si>
    <t>{bcc628b2-9910-4961-9a5f-3b032caf0594}</t>
  </si>
  <si>
    <t>SO 010.3</t>
  </si>
  <si>
    <t>Příprava území, kácení</t>
  </si>
  <si>
    <t>{9a72692d-f611-4ffc-b9c7-4519d2ee0654}</t>
  </si>
  <si>
    <t>SO 101</t>
  </si>
  <si>
    <t>Nová bezmotorová komunikace A2</t>
  </si>
  <si>
    <t>{5b89111d-917d-4fa7-ac06-4bc43bf5bf4b}</t>
  </si>
  <si>
    <t>SO 102</t>
  </si>
  <si>
    <t>Rekonstrukce bezmotorové komunikace A2 a A26</t>
  </si>
  <si>
    <t>{b183af4f-3281-4f8a-aef6-93721567aff1}</t>
  </si>
  <si>
    <t>SO 102.1</t>
  </si>
  <si>
    <t>Rekonstrukce bezmotorové komunikace A2 a A26, úsek ZÚ - km 0,932</t>
  </si>
  <si>
    <t>{9d3c01e8-7cb2-4941-b86a-feb4c6e803d3}</t>
  </si>
  <si>
    <t>SO 102.2</t>
  </si>
  <si>
    <t>Rekonstrukce bezmotorové komunikace A2 a A26, úsek km 0,932 - KÚ</t>
  </si>
  <si>
    <t>{472eba0e-4ed7-4d71-8612-33790be6ea2f}</t>
  </si>
  <si>
    <t>SO 180</t>
  </si>
  <si>
    <t>Dopravně inženýrská opatření (DIO)</t>
  </si>
  <si>
    <t>{c9a5d615-c7ec-4691-9698-ea7178559ed6}</t>
  </si>
  <si>
    <t>SO 180.1</t>
  </si>
  <si>
    <t>Dopravně inženýrská opatření (DIO) (část SO 101)</t>
  </si>
  <si>
    <t>{de9c39a0-1a85-4fe2-8666-4491ab1d48e7}</t>
  </si>
  <si>
    <t>SO 180.2.1</t>
  </si>
  <si>
    <t>Dopravně inženýrská opatření (DIO) (část SO 102), úsek ZÚ - km 0,932</t>
  </si>
  <si>
    <t>{c6f61edf-373e-46c2-82ff-734999348991}</t>
  </si>
  <si>
    <t>SO 180.2.2</t>
  </si>
  <si>
    <t>Dopravně inženýrská opatření (DIO) (část SO 102), úsek km 0,932 - KÚ</t>
  </si>
  <si>
    <t>{96a03f7e-396c-429a-a8b8-8d28aaaf796b}</t>
  </si>
  <si>
    <t>SO 190</t>
  </si>
  <si>
    <t>Stálé dopravní značení</t>
  </si>
  <si>
    <t>{b46c682b-e823-46e3-8a0c-ac3333a9bf6f}</t>
  </si>
  <si>
    <t>SO 190.1</t>
  </si>
  <si>
    <t>Stálé dopravní značení (část SO 101)</t>
  </si>
  <si>
    <t>{2a7ea145-e6f5-4fab-8c95-d2b30d790c0c}</t>
  </si>
  <si>
    <t>SO 190.2.1</t>
  </si>
  <si>
    <t>Stálé dopravní značení (část SO 102.1)</t>
  </si>
  <si>
    <t>{91b42646-d420-4bb3-a7ac-46f311656f9c}</t>
  </si>
  <si>
    <t>SO 190.2.2</t>
  </si>
  <si>
    <t>Stálé dopravní značení (část SO 102.2)</t>
  </si>
  <si>
    <t>{91fbfbf9-ae2c-401f-bb3b-424cae69e740}</t>
  </si>
  <si>
    <t>SO 201</t>
  </si>
  <si>
    <t>Přesun vázacích prvků</t>
  </si>
  <si>
    <t>{50fad951-e96e-4f4f-9ae5-bc012d3be9ec}</t>
  </si>
  <si>
    <t>SO 401</t>
  </si>
  <si>
    <t>Přeložka podzemního sdělovacího vedení</t>
  </si>
  <si>
    <t>{9243a8d2-529a-4b19-a7c7-c49299bb1e2e}</t>
  </si>
  <si>
    <t>-1</t>
  </si>
  <si>
    <t>SO 802</t>
  </si>
  <si>
    <t>Mobiliář</t>
  </si>
  <si>
    <t>{095f86b4-47cc-4c08-ab30-af10d15bd668}</t>
  </si>
  <si>
    <t>SO 802.1</t>
  </si>
  <si>
    <t>Mobiliář (část SO 102), úsek ZÚ - km 0,932</t>
  </si>
  <si>
    <t>{63fe767e-ac35-4ded-afcf-3be8b78d955d}</t>
  </si>
  <si>
    <t>SO 802.2</t>
  </si>
  <si>
    <t>Mobiliář (část SO 102), úsek km 0,932 - KÚ</t>
  </si>
  <si>
    <t>{1681223d-d666-48a1-9677-71bcace388ed}</t>
  </si>
  <si>
    <t>SO 810</t>
  </si>
  <si>
    <t xml:space="preserve">Náhradní výsadba </t>
  </si>
  <si>
    <t>{7bd97e77-b5d6-4490-97cb-135192eb3928}</t>
  </si>
  <si>
    <t>VON</t>
  </si>
  <si>
    <t>Vedlejší a ostatní náklady</t>
  </si>
  <si>
    <t>{e946ca9a-b82c-4467-babc-8780928106c2}</t>
  </si>
  <si>
    <t>KRYCÍ LIST SOUPISU PRACÍ</t>
  </si>
  <si>
    <t>Objekt:</t>
  </si>
  <si>
    <t>SO 010 - Příprava území</t>
  </si>
  <si>
    <t>Soupis:</t>
  </si>
  <si>
    <t>SO 010.1 - Příprava území, bourací práce vázacích prvků</t>
  </si>
  <si>
    <t>REKAPITULACE ČLENĚNÍ SOUPISU PRACÍ</t>
  </si>
  <si>
    <t>Kód dílu - Popis</t>
  </si>
  <si>
    <t>Cena celkem [CZK]</t>
  </si>
  <si>
    <t>HSV - Práce a dodávky HSV</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</si>
  <si>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</si>
  <si>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</si>
  <si>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</si>
  <si>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</si>
  <si>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</si>
  <si>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</si>
  <si>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</si>
  <si>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</si>
  <si>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</si>
  <si>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</si>
  <si>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</si>
  <si>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</si>
  <si>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</si>
  <si>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</si>
  <si>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</si>
  <si>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</si>
  <si>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</si>
  <si>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</si>
  <si>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</si>
  <si>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</si>
  <si>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</si>
  <si>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961055111</t>
  </si>
  <si>
    <t>Bourání základů ze ŽB</t>
  </si>
  <si>
    <t>m3</t>
  </si>
  <si>
    <t>CS ÚRS 2020 02</t>
  </si>
  <si>
    <t>4</t>
  </si>
  <si>
    <t>1501378173</t>
  </si>
  <si>
    <t>PP</t>
  </si>
  <si>
    <t>Bourání základů z betonu železového</t>
  </si>
  <si>
    <t>VV</t>
  </si>
  <si>
    <t>"BOURACÍ PRÁCE A DEMOLICE"</t>
  </si>
  <si>
    <t>"Bourání stávajících vázacích prvků"</t>
  </si>
  <si>
    <t>"železobetonový základ předpokládaných rozměrů 1,0x1,0 m, předpokládaná hloubka 1,5 m, ocelový kruh" 2*1,0*1,0*1,5</t>
  </si>
  <si>
    <t>"železobetonový základ předpokládaných rozměrů 3,3x1,3 m, předpokládaná hloubka 1,5 m, 2 ocelová pacholata" 1*3,3*1,3*1,5</t>
  </si>
  <si>
    <t>961055111-1</t>
  </si>
  <si>
    <t>Bourání základů z kamene</t>
  </si>
  <si>
    <t>-842582447</t>
  </si>
  <si>
    <t>Bourání základů z kamene</t>
  </si>
  <si>
    <t>"kamenný základ předpokládaných rozměrů 1,0x1,0 m, předpokládaná hloubka 1,5 m, ocelový kruh" 15*1,0*1,0*1,5</t>
  </si>
  <si>
    <t>997</t>
  </si>
  <si>
    <t>Přesun sutě</t>
  </si>
  <si>
    <t>3</t>
  </si>
  <si>
    <t>997221561-1</t>
  </si>
  <si>
    <t>Vodorovná doprava suti na recyklační středisko nebo skládku z kusových materiálů včetně uložení na vzdálenost dle dodavatele stavby</t>
  </si>
  <si>
    <t>t</t>
  </si>
  <si>
    <t>-1220899012</t>
  </si>
  <si>
    <t>Vodorovná doprava suti na recyklační středisko nebo skládku bez naložení, ale se složením a s hrubým urovnáním z kusových materiálů na vzdálenost dle dodavatele stavby</t>
  </si>
  <si>
    <t>P</t>
  </si>
  <si>
    <t>Poznámka k položce:
Kamenné prvky (kvádry) budou přednostně nabídnuty objednateli / správci, v případě zájmu o uskladnění očištěny a odvezeny na sklad objednatele / správce do 20km, vč. uložení - součást této položky.</t>
  </si>
  <si>
    <t>997221625</t>
  </si>
  <si>
    <t>Poplatek za uložení na skládce (skládkovné) stavebního odpadu železobetonového kód odpadu 17 01 01</t>
  </si>
  <si>
    <t>1258363702</t>
  </si>
  <si>
    <t>Poplatek za uložení stavebního odpadu na skládce (skládkovné) z armovaného betonu zatříděného do Katalogu odpadů pod kódem 17 01 01</t>
  </si>
  <si>
    <t>"železobetonový základ" 22,644</t>
  </si>
  <si>
    <t>5</t>
  </si>
  <si>
    <t>997221655</t>
  </si>
  <si>
    <t>Poplatek za uložení na skládce (skládkovné) zeminy a kamení kód odpadu 17 05 04</t>
  </si>
  <si>
    <t>2040462967</t>
  </si>
  <si>
    <t>Poplatek za uložení stavebního odpadu na skládce (skládkovné) zeminy a kamení zatříděného do Katalogu odpadů pod kódem 17 05 04</t>
  </si>
  <si>
    <t>Poznámka k položce:
Čerpáno dle skutečnosti - kamenné prvky (kvádry) budou přednostně nabídnuty objednateli / správci, v případě zájmu o uskladnění odvezeny na sklad objednatele / správce - bez poplatku za uložení.</t>
  </si>
  <si>
    <t>"kamenný základ" 58,5</t>
  </si>
  <si>
    <t>SO 010.2.1 - Příprava území, bez bouracích prací vázacích prvků, část SO 101</t>
  </si>
  <si>
    <t xml:space="preserve">    1 - Zemní práce</t>
  </si>
  <si>
    <t xml:space="preserve">    998 - Přesun hmot</t>
  </si>
  <si>
    <t>Zemní práce</t>
  </si>
  <si>
    <t>112251101</t>
  </si>
  <si>
    <t>Odstranění pařezů D do 300 mm</t>
  </si>
  <si>
    <t>kus</t>
  </si>
  <si>
    <t>-1382931830</t>
  </si>
  <si>
    <t>Odstranění pařezů strojně s jejich vykopáním, vytrháním nebo odstřelením průměru přes 100 do 300 mm</t>
  </si>
  <si>
    <t>Poznámka k položce:
položka bude čerpána v rozsahu dle skutečnosti</t>
  </si>
  <si>
    <t>"KÁCENÍ A ÚPRAVY VEGETACE"</t>
  </si>
  <si>
    <t>"Odstranění pařezů o průměru kmene max. 0,25 m (již pokácených stromů mimo tuto stavbu)" 20</t>
  </si>
  <si>
    <t>113105111</t>
  </si>
  <si>
    <t>Rozebrání dlažeb z lomového kamene kladených na sucho</t>
  </si>
  <si>
    <t>m2</t>
  </si>
  <si>
    <t>404336508</t>
  </si>
  <si>
    <t>Rozebrání dlažeb z lomového kamene s přemístěním hmot na skládku na vzdálenost do 3 m nebo s naložením na dopravní prostředek, kladených na sucho</t>
  </si>
  <si>
    <t>Poznámka k položce:
kameny budou částečně využity v SO 101, nevyužité kameny budou předány Povodí Vltavy</t>
  </si>
  <si>
    <t>"BOURACÍ PRÁCE"</t>
  </si>
  <si>
    <t>"Vybourání původní dlažby z kamenů předpokládané tl. 200 mm na sucho" 2057,1</t>
  </si>
  <si>
    <t>113105113</t>
  </si>
  <si>
    <t>Rozebrání dlažeb z lomového kamene kladených na MC vyspárované MC</t>
  </si>
  <si>
    <t>488046834</t>
  </si>
  <si>
    <t>Rozebrání dlažeb z lomového kamene s přemístěním hmot na skládku na vzdálenost do 3 m nebo s naložením na dopravní prostředek, kladených do cementové malty se spárami zalitými cementovou maltou</t>
  </si>
  <si>
    <t>"Vybourání původních kamenů předpokládané tl. 200 mm vyspárovaných maltou v betonovém loži předpokládané tl. 100 mm, včetně lože" 579,5</t>
  </si>
  <si>
    <t>113106184</t>
  </si>
  <si>
    <t>Rozebrání dlažeb vozovek z velkých kostek s ložem ze živice strojně pl do 50 m2</t>
  </si>
  <si>
    <t>359823188</t>
  </si>
  <si>
    <t>Rozebrání dlažeb a dílců vozovek a ploch s přemístěním hmot na skládku na vzdálenost do 3 m nebo s naložením na dopravní prostředek, s jakoukoliv výplní spár strojně plochy jednotlivě do 50 m2 z velkých kostek s ložem ze živice</t>
  </si>
  <si>
    <t>Poznámka k položce:
Alterntivní položka k betonovému loži a spárování</t>
  </si>
  <si>
    <t>"Odstranění původní kamenné dlažby z velkých kostek, vyspárovaných maltou v betonovém loži předpokládané tl. 100 mm, včetně lože" 19,3</t>
  </si>
  <si>
    <t>113106221</t>
  </si>
  <si>
    <t>Rozebrání dlažeb vozovek z drobných kostek s ložem z kameniva strojně pl přes 50 do 200 m2</t>
  </si>
  <si>
    <t>-1089813398</t>
  </si>
  <si>
    <t>Rozebrání dlažeb a dílců vozovek a ploch s přemístěním hmot na skládku na vzdálenost do 3 m nebo s naložením na dopravní prostředek, s jakoukoliv výplní spár strojně plochy jednotlivě přes 50 m2 do 200 m2 z drobných kostek nebo odseků s ložem z kameniva</t>
  </si>
  <si>
    <t>Poznámka k položce:
kostky budou využity v SO 101</t>
  </si>
  <si>
    <t>"Odstranění původní kamenné dlažby z drobných kostek 8-11 cm, včetně lože" 83,9</t>
  </si>
  <si>
    <t>6</t>
  </si>
  <si>
    <t>113107161</t>
  </si>
  <si>
    <t>Odstranění podkladu z kameniva drceného tl 100 mm strojně pl přes 50 do 200 m2</t>
  </si>
  <si>
    <t>-1343053710</t>
  </si>
  <si>
    <t>Odstranění podkladů nebo krytů strojně plochy jednotlivě přes 50 m2 do 200 m2 s přemístěním hmot na skládku na vzdálenost do 20 m nebo s naložením na dopravní prostředek z kameniva hrubého drceného, o tl. vrstvy do 100 mm</t>
  </si>
  <si>
    <t>"Odstranění původních nestmelených podkladních vrstev v předpokládané tloušťce průměrně 80 mm plochy z drobných kamenných kostek" 83,9</t>
  </si>
  <si>
    <t>7</t>
  </si>
  <si>
    <t>113107162</t>
  </si>
  <si>
    <t>Odstranění podkladu z kameniva drceného tl 200 mm strojně pl přes 50 do 200 m2</t>
  </si>
  <si>
    <t>2013523546</t>
  </si>
  <si>
    <t>Odstranění podkladů nebo krytů strojně plochy jednotlivě přes 50 m2 do 200 m2 s přemístěním hmot na skládku na vzdálenost do 20 m nebo s naložením na dopravní prostředek z kameniva hrubého drceného, o tl. vrstvy přes 100 do 200 mm</t>
  </si>
  <si>
    <t>"Odstranění původních nestmelených podkladních vrstev v předpokládané tloušťce průměrně 150 mm asfaltových vozovek" 167,1</t>
  </si>
  <si>
    <t>8</t>
  </si>
  <si>
    <t>113107171</t>
  </si>
  <si>
    <t>Odstranění podkladu z betonu prostého tl 150 mm strojně pl přes 50 do 200 m2</t>
  </si>
  <si>
    <t>878691278</t>
  </si>
  <si>
    <t>Odstranění podkladů nebo krytů strojně plochy jednotlivě přes 50 m2 do 200 m2 s přemístěním hmot na skládku na vzdálenost do 20 m nebo s naložením na dopravní prostředek z betonu prostého, o tl. vrstvy přes 100 do 150 mm</t>
  </si>
  <si>
    <t>"Odstranění vrstvy ze směsi stmelené cementem SC v předpokládané tloušťce průměrně 150 mm asfaltových vozovek" 167,1</t>
  </si>
  <si>
    <t>113107182</t>
  </si>
  <si>
    <t>Odstranění podkladu živičného tl 100 mm strojně pl přes 50 do 200 m2</t>
  </si>
  <si>
    <t>1449825810</t>
  </si>
  <si>
    <t>Odstranění podkladů nebo krytů strojně plochy jednotlivě přes 50 m2 do 200 m2 s přemístěním hmot na skládku na vzdálenost do 20 m nebo s naložením na dopravní prostředek živičných, o tl. vrstvy přes 50 do 100 mm</t>
  </si>
  <si>
    <t>"Odstranění původních asfaltových vrstev vozovky v předpokládané tloušťce průměrně 100 mm u mostu Barikádníků a na KÚ" 167,1</t>
  </si>
  <si>
    <t>113107221</t>
  </si>
  <si>
    <t>Odstranění podkladu z kameniva drceného tl 100 mm strojně pl přes 200 m2</t>
  </si>
  <si>
    <t>-245121285</t>
  </si>
  <si>
    <t>Odstranění podkladů nebo krytů strojně plochy jednotlivě přes 200 m2 s přemístěním hmot na skládku na vzdálenost do 20 m nebo s naložením na dopravní prostředek z kameniva hrubého drceného, o tl. vrstvy do 100 mm</t>
  </si>
  <si>
    <t>Poznámka k položce:
položka bude čerpána v rozsahu dle skutečnosti - v případě nedostatečného modulu přetvárnosti - optimální způsob sanace pláně stanoví geotechnik</t>
  </si>
  <si>
    <t>"Odstranění původních nestmelených podkladních vrstev v předpokládané tloušťce průměrně 100 mm plochy z kamenů v betonu" 453,2</t>
  </si>
  <si>
    <t>11</t>
  </si>
  <si>
    <t>113107222</t>
  </si>
  <si>
    <t>Odstranění podkladu z kameniva drceného tl 200 mm strojně pl přes 200 m2</t>
  </si>
  <si>
    <t>535412677</t>
  </si>
  <si>
    <t>Odstranění podkladů nebo krytů strojně plochy jednotlivě přes 200 m2 s přemístěním hmot na skládku na vzdálenost do 20 m nebo s naložením na dopravní prostředek z kameniva hrubého drceného, o tl. vrstvy přes 100 do 200 mm</t>
  </si>
  <si>
    <t>Poznámka k položce:
Upřesnění: podklad plochy z drobných kamenných kostek a plochy z kamenů v betonu pod mostem Barikádníků.
položka bude čerpána v rozsahu dle skutečnosti - v případě nedostatečného modulu přetvárnosti - optimální způsob sanace pláně stanoví geotechnik</t>
  </si>
  <si>
    <t>"Odstranění původních nestmelených podkladních vrstev v předpokládané tloušťce průměrně 200 mm" 203,5</t>
  </si>
  <si>
    <t>12</t>
  </si>
  <si>
    <t>113107332</t>
  </si>
  <si>
    <t>Odstranění podkladu z betonu prostého tl 300 mm strojně pl do 50 m2</t>
  </si>
  <si>
    <t>-487845549</t>
  </si>
  <si>
    <t>Odstranění podkladů nebo krytů strojně plochy jednotlivě do 50 m2 s přemístěním hmot na skládku na vzdálenost do 3 m nebo s naložením na dopravní prostředek z betonu prostého, o tl. vrstvy přes 150 do 300 mm</t>
  </si>
  <si>
    <t>"Odstranění vrstvy z betonu v předpokládané tloušťce 200 mm (sanace cesty z kamenné dlažby)" 17,0</t>
  </si>
  <si>
    <t>13</t>
  </si>
  <si>
    <t>113202111</t>
  </si>
  <si>
    <t>Vytrhání obrub krajníků obrubníků stojatých</t>
  </si>
  <si>
    <t>m</t>
  </si>
  <si>
    <t>-1011324306</t>
  </si>
  <si>
    <t>Vytrhání obrub s vybouráním lože, s přemístěním hmot na skládku na vzdálenost do 3 m nebo s naložením na dopravní prostředek z krajníků nebo obrubníků stojatých</t>
  </si>
  <si>
    <t>"Vybourání stávajících kamenných krajníků včetně betonového lože" 36,5</t>
  </si>
  <si>
    <t>14</t>
  </si>
  <si>
    <t>114203201</t>
  </si>
  <si>
    <t>Očištění lomového kamene nebo betonových tvárnic od hlíny nebo písku</t>
  </si>
  <si>
    <t>-58128349</t>
  </si>
  <si>
    <t>Očištění lomového kamene nebo betonových tvárnic získaných při rozebrání dlažeb, záhozů, rovnanin a soustřeďovacích staveb od hlíny nebo písku</t>
  </si>
  <si>
    <t>"Očištění původní dlažby z kamenů předpokládané tl. 200 mm na sucho" 2057,1*0,2</t>
  </si>
  <si>
    <t>114203202</t>
  </si>
  <si>
    <t>Očištění lomového kamene nebo betonových tvárnic od malty</t>
  </si>
  <si>
    <t>1970658612</t>
  </si>
  <si>
    <t>Očištění lomového kamene nebo betonových tvárnic získaných při rozebrání dlažeb, záhozů, rovnanin a soustřeďovacích staveb od malty</t>
  </si>
  <si>
    <t>"Očištění původních kamenů předpokládané tl. 200 mm vyspárovaných maltou" 579,5*0,2</t>
  </si>
  <si>
    <t>16</t>
  </si>
  <si>
    <t>162201421</t>
  </si>
  <si>
    <t>Vodorovné přemístění pařezů do 1 km D do 300 mm</t>
  </si>
  <si>
    <t>-401838925</t>
  </si>
  <si>
    <t>Vodorovné přemístění větví, kmenů nebo pařezů s naložením, složením a dopravou do 1000 m pařezů kmenů, průměru přes 100 do 300 mm</t>
  </si>
  <si>
    <t>Poznámka k položce:
vč. likvidace dřevní hmoty dle dispozic zhotovitele</t>
  </si>
  <si>
    <t>17</t>
  </si>
  <si>
    <t>174251201</t>
  </si>
  <si>
    <t>Zásyp jam po pařezech D pařezů do 300 mm</t>
  </si>
  <si>
    <t>-2007204934</t>
  </si>
  <si>
    <t>Zásyp jam po pařezech strojně výkopkem z horniny získané při dobývání pařezů s hrubým urovnáním povrchu zasypávky průměru pařezu přes 100 do 300 mm</t>
  </si>
  <si>
    <t>"Odstranění pařezů o průměru kmene max. 0,25 m (již pokácených stromů mimo tuto stavbu) - zapravení ploch po pařezech" 20</t>
  </si>
  <si>
    <t>18</t>
  </si>
  <si>
    <t>184818231</t>
  </si>
  <si>
    <t>Ochrana kmene průměru do 300 mm bedněním výšky do 2 m</t>
  </si>
  <si>
    <t>203895029</t>
  </si>
  <si>
    <t>Ochrana kmene bedněním před poškozením stavebním provozem zřízení včetně odstranění výšky bednění do 2 m průměru kmene do 300 mm</t>
  </si>
  <si>
    <t>"Ochrana stromů průměru do 0,3 m bedněním" 40</t>
  </si>
  <si>
    <t>19</t>
  </si>
  <si>
    <t>184818232</t>
  </si>
  <si>
    <t>Ochrana kmene průměru přes 300 do 500 mm bedněním výšky do 2 m</t>
  </si>
  <si>
    <t>1649022387</t>
  </si>
  <si>
    <t>Ochrana kmene bedněním před poškozením stavebním provozem zřízení včetně odstranění výšky bednění do 2 m průměru kmene přes 300 do 500 mm</t>
  </si>
  <si>
    <t>"Ochrana stromů průměru do 0,5 m bedněním" 10</t>
  </si>
  <si>
    <t>20</t>
  </si>
  <si>
    <t>184818233</t>
  </si>
  <si>
    <t>Ochrana kmene průměru přes 500 do 700 mm bedněním výšky do 2 m</t>
  </si>
  <si>
    <t>328909789</t>
  </si>
  <si>
    <t>Ochrana kmene bedněním před poškozením stavebním provozem zřízení včetně odstranění výšky bednění do 2 m průměru kmene přes 500 do 700 mm</t>
  </si>
  <si>
    <t>"Ochrana stromů průměru do 0,7 m bedněním" 3</t>
  </si>
  <si>
    <t>914511111</t>
  </si>
  <si>
    <t>Montáž sloupku dopravních značek délky do 3,5 m s betonovým základem</t>
  </si>
  <si>
    <t>1732993387</t>
  </si>
  <si>
    <t>Montáž sloupku dopravních značek délky do 3,5 m do betonového základu</t>
  </si>
  <si>
    <t>Poznámka k položce:
Alternativní položka k sloupu plavebního znaku</t>
  </si>
  <si>
    <t>"OSTATNÍ"</t>
  </si>
  <si>
    <t>"Posun plavebního znaku (návěstidla, rozměr 1x1 m) na sloupku (průměr 100 mm) mimo komunikaci do betonového základu - zřízení" 2</t>
  </si>
  <si>
    <t>22</t>
  </si>
  <si>
    <t>938122111-1</t>
  </si>
  <si>
    <t>Zdravotní řez kořenů stromů průměru kořene do 100mm</t>
  </si>
  <si>
    <t>-497213</t>
  </si>
  <si>
    <t>Poznámka k položce:
Specifikace prací: Ošetření hladkým řezem a ošetření řezu růstovými stimulátory nebo prostředky k ošetření ran (1 ks = 1 strom)
položka bude čerpána v rozsahu dle skutečnosti</t>
  </si>
  <si>
    <t>"Ošetření kořenů - odstranění stavebními pracemi poškozených kořenů do průměru 30 mm" 53</t>
  </si>
  <si>
    <t>23</t>
  </si>
  <si>
    <t>-54569586</t>
  </si>
  <si>
    <t>Poznámka k položce:
položka bude čerpána v rozsahu dle skutečného stavu po odkrytí</t>
  </si>
  <si>
    <t>"Bourání skrytých železobetonových konstrukcí" 17,0</t>
  </si>
  <si>
    <t>24</t>
  </si>
  <si>
    <t>962052210-1</t>
  </si>
  <si>
    <t>Bourání zdiva nadzákladového ze ŽB do 1 m3 s provedením sanace ubourané plochy</t>
  </si>
  <si>
    <t>91219215</t>
  </si>
  <si>
    <t>Bourání zdiva železobetonového nadzákladového, objemu do 1 m3 s provedením sanace ubourané plochy</t>
  </si>
  <si>
    <t>Poznámka k položce:
Upřesňující popis prováděných prací:
odbourání železobetonové konstrukce, vytvoření nové styčné plochy na konstrukci řezáním, konstrukce bude očištěna otryskáním, sanace ocelové výztuže (mech. očištění, nátěr), spojovací můstek, reprofilační malta, dvojitý antikarbonatační (sjednocující) nátěr</t>
  </si>
  <si>
    <t>"Ubourání konstrukce z železobetonu - křídlo propustku v km 0,98 (vč. sanace ubourané plochy)" 0,3</t>
  </si>
  <si>
    <t>25</t>
  </si>
  <si>
    <t>966001312</t>
  </si>
  <si>
    <t>Odstranění odpadkového koše přichyceného páskováním nebo šrouby</t>
  </si>
  <si>
    <t>-106678481</t>
  </si>
  <si>
    <t>Poznámka k položce:
Upřesnění: Koše jsou umístěny v hydrologických vrtech.
vč. likvidace dle dispozic zhotovitele (malé množství)</t>
  </si>
  <si>
    <t>"Demontáž prvků městského mobiliáře - odpadkový koš bez ukotvení k podkladu" 2</t>
  </si>
  <si>
    <t>26</t>
  </si>
  <si>
    <t>966006111-1</t>
  </si>
  <si>
    <t>Zaslepení a zasypání hydrologických vrtů</t>
  </si>
  <si>
    <t>-1697579426</t>
  </si>
  <si>
    <t>"Zaslepení a zasypání nefunkčních hydrologických vrtů" 2</t>
  </si>
  <si>
    <t>27</t>
  </si>
  <si>
    <t>966006133</t>
  </si>
  <si>
    <t>Odstranění směrových kůlů uklínovaných kameny nebo obetonovaných</t>
  </si>
  <si>
    <t>-1975632563</t>
  </si>
  <si>
    <t>Odstranění dopravních nebo orientačních značek se sloupkem s uložením hmot na vzdálenost do 20 m nebo s naložením na dopravní prostředek, se zásypem jam a jeho zhutněním kůly uklínované v zemi kameny nebo obetonované, popř. zaberaněné směrové</t>
  </si>
  <si>
    <t>"Posun plavebního znaku (návěstidla, rozměr 1x1 m) na sloupku (průměr 100 mm) mimo komunikaci do betonového základu - odstranění spolu se znakem" 2</t>
  </si>
  <si>
    <t>28</t>
  </si>
  <si>
    <t>966006531</t>
  </si>
  <si>
    <t>Odstranění PHS sloupek ocelový zakládaný do patky nebo do piloty</t>
  </si>
  <si>
    <t>1976880219</t>
  </si>
  <si>
    <t>Odstranění sloupků protihlukových stěn založených do patek nebo do pilot ocelových</t>
  </si>
  <si>
    <t>Poznámka k položce:
Alternativní položka ke sloupkům svodidla
vč. likvidace dle dispozic zhotovitele (sběrné suroviny)</t>
  </si>
  <si>
    <t>"Vybourání ocelových sloupků svodidla výšky 0,9 m včetně betonového lože u železničního mostu" 18*0,9</t>
  </si>
  <si>
    <t>29</t>
  </si>
  <si>
    <t>979071112</t>
  </si>
  <si>
    <t>Očištění dlažebních kostek velkých s původním spárováním živičnou směsí nebo MC</t>
  </si>
  <si>
    <t>817763101</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</si>
  <si>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</si>
  <si>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"Očištění původní kamenné dlažby z velkých kostek, vyspárovaných maltou" 19,3</t>
  </si>
  <si>
    <t>30</t>
  </si>
  <si>
    <t>979071121</t>
  </si>
  <si>
    <t>Očištění dlažebních kostek drobných s původním spárováním kamenivem těženým</t>
  </si>
  <si>
    <t>1726347632</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</si>
  <si>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</si>
  <si>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"Očištění původní kamenné dlažby z drobných kostek 8-11 cm" 83,9</t>
  </si>
  <si>
    <t>31</t>
  </si>
  <si>
    <t>997221551-0</t>
  </si>
  <si>
    <t>Vodorovná doprava suti na meziskládku nebo z meziskládky ze sypkých materiálů včetně uložení na vzdálenost dle dodavatele stavby</t>
  </si>
  <si>
    <t>-984307777</t>
  </si>
  <si>
    <t>Vodorovná doprava suti na meziskládku nebo z meziskládky bez naložení, ale se složením a s hrubým urovnáním ze sypkých materiálů, na vzdálenost dle dodavatele stavby</t>
  </si>
  <si>
    <t>"odvoz na meziskládku"</t>
  </si>
  <si>
    <t>"Lomový kámen (výběr) pro následné použití v SO 101 - 20% původního kamene" 1578,7*0,2*0,576</t>
  </si>
  <si>
    <t>"očištěné drobné kostky pro následné použití v SO 101" 83,9*0,222</t>
  </si>
  <si>
    <t>32</t>
  </si>
  <si>
    <t>997221551-1</t>
  </si>
  <si>
    <t>Vodorovná doprava suti na recyklační středisko nebo skládku ze sypkých materiálů včetně uložení na vzdálenost dle dodavatele stavby</t>
  </si>
  <si>
    <t>-1882981255</t>
  </si>
  <si>
    <t>Vodorovná doprava suti na recyklační středisko nebo skládku bez naložení, ale se složením a s hrubým urovnáním ze sypkých materiálů, na vzdálenost dle dodavatele stavby</t>
  </si>
  <si>
    <t>"lože a spáry LK - zemina, kamenivo" 1275,402-2057,1*0,576</t>
  </si>
  <si>
    <t>"lože a spáry LK - beton, malta" 382,47-579,5*0,576</t>
  </si>
  <si>
    <t>"lože a spáry dlažby z velkých kostek - beton, malta" 9,747-19,3*0,417</t>
  </si>
  <si>
    <t>"lože a spáry dlažby z malých kostek - zemina, kamenivo" 26,848-83,9*0,222</t>
  </si>
  <si>
    <t>"vozovkové vrstvy - kamenivo" 14,263+48,459+77,044+59,015</t>
  </si>
  <si>
    <t>33</t>
  </si>
  <si>
    <t>997221551-2</t>
  </si>
  <si>
    <t>Vodorovná doprava suti na sklad objednatele ze sypkých materiálů včetně uložení</t>
  </si>
  <si>
    <t>-1744941755</t>
  </si>
  <si>
    <t>Vodorovná doprava suti na sklad objednatele bez naložení, ale se složením a s hrubým urovnáním ze sypkých materiálů</t>
  </si>
  <si>
    <t xml:space="preserve">Poznámka k položce:
sklad Povodí Vltavy, resp. dle pokynů objednatele, do 20km
</t>
  </si>
  <si>
    <t>"očištěný LK - přebytek" (2057,1+579,5-1578,7*0,2)*0,576</t>
  </si>
  <si>
    <t>"očištěné velké kostky" 19,3*0,417</t>
  </si>
  <si>
    <t>34</t>
  </si>
  <si>
    <t>669894430</t>
  </si>
  <si>
    <t>"vozovkové vrstvy - betony" 54,308+10,625</t>
  </si>
  <si>
    <t>"ostatní konstrukce - předpoklad železobeton" 40,8+0,72</t>
  </si>
  <si>
    <t>"obruby - kamenné krajníky" 7,483</t>
  </si>
  <si>
    <t>35</t>
  </si>
  <si>
    <t>997221561-1a</t>
  </si>
  <si>
    <t>Vodorovná doprava suti na recyklační středisko z kusových materiálů včetně uložení na vzdálenost dle dodavatele stavby</t>
  </si>
  <si>
    <t>-1390598252</t>
  </si>
  <si>
    <t>Vodorovná doprava suti na recyklační středisko bez naložení, ale se složením a s hrubým urovnáním z kusových materiálů na vzdálenost dle dodavatele stavby</t>
  </si>
  <si>
    <t>"vozovkové vrstvy - živice (recykl. středisko / obalovna)" 36,762</t>
  </si>
  <si>
    <t>36</t>
  </si>
  <si>
    <t>997221615</t>
  </si>
  <si>
    <t>Poplatek za uložení na skládce (skládkovné) stavebního odpadu betonového kód odpadu 17 01 01</t>
  </si>
  <si>
    <t>-1386070949</t>
  </si>
  <si>
    <t>Poplatek za uložení stavebního odpadu na skládce (skládkovné) z prostého betonu zatříděného do Katalogu odpadů pod kódem 17 01 01</t>
  </si>
  <si>
    <t>37</t>
  </si>
  <si>
    <t>1728131185</t>
  </si>
  <si>
    <t>38</t>
  </si>
  <si>
    <t>-1756211503</t>
  </si>
  <si>
    <t>39</t>
  </si>
  <si>
    <t>997221875</t>
  </si>
  <si>
    <t>Poplatek za uložení stavebního odpadu na recyklační skládce (skládkovné) asfaltového bez obsahu dehtu zatříděného do Katalogu odpadů pod kódem 17 03 02</t>
  </si>
  <si>
    <t>-1233723847</t>
  </si>
  <si>
    <t>998</t>
  </si>
  <si>
    <t>Přesun hmot</t>
  </si>
  <si>
    <t>40</t>
  </si>
  <si>
    <t>998231311</t>
  </si>
  <si>
    <t>Přesun hmot pro sadovnické a krajinářské úpravy vodorovně do 5000 m</t>
  </si>
  <si>
    <t>-1836715095</t>
  </si>
  <si>
    <t>Přesun hmot pro sadovnické a krajinářské úpravy - strojně dopravní vzdálenost do 5000 m</t>
  </si>
  <si>
    <t>SO 010.2.2 - Příprava území, bez bouracích prací vázacích prvků, část SO 102.1</t>
  </si>
  <si>
    <t>113106134</t>
  </si>
  <si>
    <t>Rozebrání dlažeb ze zámkových dlaždic komunikací pro pěší strojně pl do 50 m2</t>
  </si>
  <si>
    <t>1859203012</t>
  </si>
  <si>
    <t>Rozebrání dlažeb komunikací pro pěší s přemístěním hmot na skládku na vzdálenost do 3 m nebo s naložením na dopravní prostředek s ložem z kameniva nebo živice a s jakoukoliv výplní spár strojně plochy jednotlivě do 50 m2 ze zámkové dlažby</t>
  </si>
  <si>
    <t>"Odstranění původní reliéfní betonové dlažby tl. 60 mm (hmatný pás) včetně lože (jednotl. do 50m2)" 291,2</t>
  </si>
  <si>
    <t>"Odstranění umělé vodící linie z betonové dlažby tl. 60 mm včetně lože (dlažba bude částečně využita v SO 102.1)" 3,2</t>
  </si>
  <si>
    <t>113106186</t>
  </si>
  <si>
    <t>Rozebrání dlažeb vozovek z drobných kostek s ložem ze živice strojně pl do 50 m2</t>
  </si>
  <si>
    <t>871074906</t>
  </si>
  <si>
    <t>Rozebrání dlažeb a dílců vozovek a ploch s přemístěním hmot na skládku na vzdálenost do 3 m nebo s naložením na dopravní prostředek, s jakoukoliv výplní spár strojně plochy jednotlivě do 50 m2 z drobných kostek nebo odseků s ložem ze živice</t>
  </si>
  <si>
    <t>"Odstranění původní kamenné dlažby z kostek včetně lože (dlažba okolo povrchových znaků inženýrských sítí)" 2,0</t>
  </si>
  <si>
    <t>"Odstranění původních nestmelených podkladních vrstev vozovky v předpokládané tloušťce průměrně 200 mm v místě rekultivace stávající vozovky" 98,0</t>
  </si>
  <si>
    <t>113107231</t>
  </si>
  <si>
    <t>Odstranění podkladu z betonu prostého tl 150 mm strojně pl přes 200 m2</t>
  </si>
  <si>
    <t>-1093807566</t>
  </si>
  <si>
    <t>Odstranění podkladů nebo krytů strojně plochy jednotlivě přes 200 m2 s přemístěním hmot na skládku na vzdálenost do 20 m nebo s naložením na dopravní prostředek z betonu prostého, o tl. vrstvy přes 100 do 150 mm</t>
  </si>
  <si>
    <t>Poznámka k položce:
v místě případné sanace vrstvou ze směsi stmelené cementem vozovky s navrženým asfaltovým krytem ;
položka bude čerpána v rozsahu dle skutečnosti - optimální způsob sanace pláně stanoví geotechnik</t>
  </si>
  <si>
    <t>"Odstranění vrstvy ze směsi stmelené cementem SC v předpokládané tloušťce průměrně 150 mm" 2742,6</t>
  </si>
  <si>
    <t>113154324</t>
  </si>
  <si>
    <t>Frézování živičného krytu tl 100 mm pruh š 1 m pl do 10000 m2 bez překážek v trase</t>
  </si>
  <si>
    <t>614257633</t>
  </si>
  <si>
    <t>Frézování živičného podkladu nebo krytu s naložením na dopravní prostředek plochy přes 1 000 do 10 000 m2 bez překážek v trase pruhu šířky do 1 m, tloušťky vrstvy 100 mm</t>
  </si>
  <si>
    <t>"Frézování asfaltových vrstev vozovky v tloušťce průměrně 100 mm" 4760,9</t>
  </si>
  <si>
    <t>"Vybourání stávajících kamenných krajníků včetně betonového lože (na ZÚ)" 18,5</t>
  </si>
  <si>
    <t>113204111</t>
  </si>
  <si>
    <t>Vytrhání obrub záhonových</t>
  </si>
  <si>
    <t>1645263739</t>
  </si>
  <si>
    <t>Vytrhání obrub s vybouráním lože, s přemístěním hmot na skládku na vzdálenost do 3 m nebo s naložením na dopravní prostředek záhonových</t>
  </si>
  <si>
    <t>"Vybourání stávajících betonových obrubníků šířky 50 mm včetně betonového lože" 20,8</t>
  </si>
  <si>
    <t>184851512</t>
  </si>
  <si>
    <t>Řez stromu tvarovací hlavový s intervalem 2 roky výškou nasazení hlavy do 6 m</t>
  </si>
  <si>
    <t>633702232</t>
  </si>
  <si>
    <t>Řez stromů tvarovací hlavový s opakovaným intervalem řezu do 2 let výšky nasazení hlavy přes 2 do 6 m</t>
  </si>
  <si>
    <t>"Prořezání větví stromů o výšce do 6m (1 ks = 1 strom)" 82</t>
  </si>
  <si>
    <t>184851513</t>
  </si>
  <si>
    <t>Řez stromu tvarovací hlavový s intervalem 2 roky výškou nasazení hlavy přes 6 m</t>
  </si>
  <si>
    <t>1002094980</t>
  </si>
  <si>
    <t>Řez stromů tvarovací hlavový s opakovaným intervalem řezu do 2 let výšky nasazení hlavy přes 6 m</t>
  </si>
  <si>
    <t>"Prořezání větví stromů o výšce přes 6m (1 ks = 1 strom)" 44</t>
  </si>
  <si>
    <t>"Ošetření kořenů - odstranění stavebními pracemi poškozených kořenů do průměru 30 mm" 32</t>
  </si>
  <si>
    <t>961044111</t>
  </si>
  <si>
    <t>Bourání základů z betonu prostého</t>
  </si>
  <si>
    <t>-2076996087</t>
  </si>
  <si>
    <t>Bourání základů z betonu prostého</t>
  </si>
  <si>
    <t>"Ubourání obetonování kanalizačních šachet (realizovaného z důvodu výškového napojení nivelety vozovky a výšky poklopu) - odahad 0,3 m3/ks" 23*0,3</t>
  </si>
  <si>
    <t>"Bourání skrytých železobetonových konstrukcí" 24,0</t>
  </si>
  <si>
    <t>966005111</t>
  </si>
  <si>
    <t>Rozebrání a odstranění silničního zábradlí se sloupky osazenými s betonovými patkami</t>
  </si>
  <si>
    <t>-968920381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</si>
  <si>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</si>
  <si>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Poznámka k položce:
vč. likvidace dle dispozic zhotovitele</t>
  </si>
  <si>
    <t>"Demontáž ocelového zábradlí výšky 1,25 m, včetně vybourání betonových základů a zasypání jam" 126,0</t>
  </si>
  <si>
    <t>966005311</t>
  </si>
  <si>
    <t>Rozebrání a odstranění silničního svodidla s jednou pásnicí</t>
  </si>
  <si>
    <t>-1967373698</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</si>
  <si>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</si>
  <si>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"Demontáž ocelového svodidla" 23,0</t>
  </si>
  <si>
    <t>966007223</t>
  </si>
  <si>
    <t>Odstranění vodorovného dopravního značení vodním paprskem z plochy značené plastem</t>
  </si>
  <si>
    <t>-1156240492</t>
  </si>
  <si>
    <t>Odstranění vodorovného dopravního značení vodním paprskem pod tlakem 2 500 barů (např. Peel Jet) z betonového nebo živičného povrchu značeného plastem plošného</t>
  </si>
  <si>
    <t>"Odstranění lepeného signálního pásu z elastomeru (tryskáním, příp. mechanicky, příp. frézováním" 0,4</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</si>
  <si>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</si>
  <si>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</si>
  <si>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</si>
  <si>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"Očištění původní dlažby vodící linie pro pužití na SO 102.1" 2,6</t>
  </si>
  <si>
    <t>-569439589</t>
  </si>
  <si>
    <t>"Umělá vodící linie z betonové dlažby tl. 60 mm (dlažba bude využita v SO 102.1)" 2,6*0,123</t>
  </si>
  <si>
    <t>"lože a spáry dlažby pro následné použití - zemina, kamenivo" 2,6*(0,26-0,123)</t>
  </si>
  <si>
    <t>"Ostatní betonová dlažba" (294,4-2,6)*0,26</t>
  </si>
  <si>
    <t>"Odláždění okolo povrchových znaků inž. sítí" 0,776</t>
  </si>
  <si>
    <t>"vozovkové vrstvy - kamenivo" 28,42</t>
  </si>
  <si>
    <t>"vozovkové vrstvy - betony" 891,345</t>
  </si>
  <si>
    <t>"Obetonování kanalizačních šachet" 13,8</t>
  </si>
  <si>
    <t>"ostatní konstrukce - předpoklad železobeton" 57,6</t>
  </si>
  <si>
    <t>"obruby - kamenné krajníky" 3,793</t>
  </si>
  <si>
    <t>"obruby - betonové záhonové" 0,832</t>
  </si>
  <si>
    <t>"vozovkové vrstvy - živice (recykl. středisko / obalovna)" 1095,007</t>
  </si>
  <si>
    <t>998225111</t>
  </si>
  <si>
    <t>Přesun hmot pro pozemní komunikace s krytem z kamene, monolitickým betonovým nebo živičným</t>
  </si>
  <si>
    <t>-592404464</t>
  </si>
  <si>
    <t>Přesun hmot pro komunikace s krytem z kameniva, monolitickým betonovým nebo živičným dopravní vzdálenost do 200 m jakékoliv délky objektu</t>
  </si>
  <si>
    <t>SO 010.2.3 - Příprava území, bez bouracích prací vázacích prvků, část SO 102.2</t>
  </si>
  <si>
    <t>"Odstranění původní reliéfní betonové dlažby tl. 60 mm (hmatný pás) včetně lože (jednotl. do 50m2)" 76,5</t>
  </si>
  <si>
    <t>113106185</t>
  </si>
  <si>
    <t>Rozebrání dlažeb vozovek z drobných kostek s ložem z kameniva strojně pl do 50 m2</t>
  </si>
  <si>
    <t>Rozebrání dlažeb a dílců vozovek a ploch s přemístěním hmot na skládku na vzdálenost do 3 m nebo s naložením na dopravní prostředek, s jakoukoliv výplní spár strojně plochy jednotlivě do 50 m2 z drobných kostek nebo odseků s ložem z kameniva</t>
  </si>
  <si>
    <t>"Odstranění původní kamenné dlažby z kostek včetně lože (kostky budou částečně využity v SO 102.2)" 19,1</t>
  </si>
  <si>
    <t>"Odstranění původních nestmelených podkladních vrstev vozovky v předpokládané tloušťce průměrně 200 mm v místě rekultivace stávající vozovky" 127,0</t>
  </si>
  <si>
    <t>1935314165</t>
  </si>
  <si>
    <t>Poznámka k položce:
položka bude čerpána v rozsahu dle skutečnosti - optimální způsob sanace pláně stanoví geotechnik</t>
  </si>
  <si>
    <t>"Odstranění původních nestmelených podkladních vrstev vozovky v předpokládané tloušťce průměrně 150 mm v místě navržené mlatové plochy" 377,0</t>
  </si>
  <si>
    <t>113107230</t>
  </si>
  <si>
    <t>Odstranění podkladu z betonu prostého tl 100 mm strojně pl přes 200 m2</t>
  </si>
  <si>
    <t>866830303</t>
  </si>
  <si>
    <t>Odstranění podkladů nebo krytů strojně plochy jednotlivě přes 200 m2 s přemístěním hmot na skládku na vzdálenost do 20 m nebo s naložením na dopravní prostředek z betonu prostého, o tl. vrstvy do 100 mm</t>
  </si>
  <si>
    <t>"Odstranění části vrstvy ze směsi stmelené cementem SC v předpokládané tloušťce průměrně 50 mm v místě navržené mlatové plochy" 709,8</t>
  </si>
  <si>
    <t>"Odstranění vrstvy ze směsi stmelené cementem SC v předpokládané tloušťce průměrně 150 mm" 1177,7</t>
  </si>
  <si>
    <t>"Frézování asfaltových vrstev vozovky v tloušťce průměrně 100 mm" 3004,9</t>
  </si>
  <si>
    <t>"Vybourání stávajících betonových obrubníků šířky 150 mm včetně betonového lože" 47,8</t>
  </si>
  <si>
    <t>113203111</t>
  </si>
  <si>
    <t>Vytrhání obrub z dlažebních kostek</t>
  </si>
  <si>
    <t>-179353853</t>
  </si>
  <si>
    <t>Vytrhání obrub s vybouráním lože, s přemístěním hmot na skládku na vzdálenost do 3 m nebo s naložením na dopravní prostředek z dlažebních kostek</t>
  </si>
  <si>
    <t>"Vybourání stávající řádky ze 2 kamenných kostek velkých včetně betonového lože" 2*27,2</t>
  </si>
  <si>
    <t>"Vybourání stávajících betonových obrubníků šířky 50 mm včetně betonového lože" 170,7</t>
  </si>
  <si>
    <t>"Prořezání větví stromů o výšce do 6m (1 ks = 1 strom)" 20</t>
  </si>
  <si>
    <t>"Prořezání větví stromů o výšce přes 6m (1 ks = 1 strom)" 13</t>
  </si>
  <si>
    <t>911381832</t>
  </si>
  <si>
    <t>Odstranění městské ochranné betonové zábrany délky 1 m výšky 0,5 m</t>
  </si>
  <si>
    <t>-1102593919</t>
  </si>
  <si>
    <t>Odstranění městské ochranné zábrany s naložením na dopravní prostředek průběžné nebo koncové délky 1 m, výšky 0,5 m</t>
  </si>
  <si>
    <t>"Odstranění betonových svodidel" 17,0</t>
  </si>
  <si>
    <t>"Ošetření kořenů - odstranění stavebními pracemi poškozených kořenů do průměru 30 mm" 10</t>
  </si>
  <si>
    <t>"Ubourání obetonování kanalizačních šachet (realizovaného z důvodu výškového napojení nivelety vozovky a výšky poklopu) - odahad 0,3 m3/ks" 7*0,3</t>
  </si>
  <si>
    <t>"Bourání skrytých železobetonových konstrukcí" 11,0</t>
  </si>
  <si>
    <t>"Demontáž ocelového zábradlí výšky 1,25 m, včetně vybourání betonových základů a zasypání jam" 253,0</t>
  </si>
  <si>
    <t>"Očištění původní drobné dlažby pro pužití na SO 102.2" 24,7*0,1+10,7+4,6</t>
  </si>
  <si>
    <t>"Drobná očištěná dlažba (dlažba bude využita v SO 102.2)" 17,77*0,222</t>
  </si>
  <si>
    <t>"lože a spáry dlažby pro následné použití - zemina, kamenivo" 17,77*(0,32-0,222)</t>
  </si>
  <si>
    <t>"Ostatní drobná dlažba" (19,1-17,77)*0,32</t>
  </si>
  <si>
    <t>"Obruba z dvouřádky kostek" 6,256</t>
  </si>
  <si>
    <t>"Betonová dlažba (hmatný pás)" 19,89</t>
  </si>
  <si>
    <t>"vozovkové vrstvy - kamenivo" 36,83+109,33</t>
  </si>
  <si>
    <t>"vozovkové vrstvy - betony" 170,352+382,753</t>
  </si>
  <si>
    <t>"Obetonování kanalizačních šachet" 4,2</t>
  </si>
  <si>
    <t>"ostatní konstrukce - předpoklad železobeton" 26,4</t>
  </si>
  <si>
    <t>"betonová svodidla" 4,437</t>
  </si>
  <si>
    <t>"obruby - betonové silniční+záhonové" 9,799+6,828</t>
  </si>
  <si>
    <t>"vozovkové vrstvy - živice (recykl. středisko / obalovna)" 691,127</t>
  </si>
  <si>
    <t>B2</t>
  </si>
  <si>
    <t>106</t>
  </si>
  <si>
    <t>SO 010.3 - Příprava území, kácení</t>
  </si>
  <si>
    <t>111251111</t>
  </si>
  <si>
    <t>Drcení ořezaných větví D do 100 mm s odvozem do 20 km</t>
  </si>
  <si>
    <t>292258057</t>
  </si>
  <si>
    <t>Drcení ořezaných větví strojně - (štěpkování) s naložením na dopravní prostředek a odvozem drtě do 20 km a se složením o průměru větví do 100 mm</t>
  </si>
  <si>
    <t xml:space="preserve">Poznámka k položce:
povinný odkup zhotovitelem
</t>
  </si>
  <si>
    <t>A2</t>
  </si>
  <si>
    <t>4776*0.05   "odhad 0,05 m3 dřevní hmoty na 1 m2</t>
  </si>
  <si>
    <t>106      "větve D do 100 mm pokácených stromů - odhad</t>
  </si>
  <si>
    <t>C2</t>
  </si>
  <si>
    <t>"Celkem: "A2+B2</t>
  </si>
  <si>
    <t>111251112R</t>
  </si>
  <si>
    <t>Rozřezání ořezaných větví D nad 100 mm a kmenů pokácených stromů s odvozem do 20 km - odhad</t>
  </si>
  <si>
    <t>512</t>
  </si>
  <si>
    <t>-831713992</t>
  </si>
  <si>
    <t>Drcení ořezaných větví strojně - (štěpkování) s naložením na dopravní prostředek a odvozem drtě do 20 km a se složením o průměru větví nad 100 mm</t>
  </si>
  <si>
    <t>Poznámka k položce:
povinný odkup zhotovitelem s výjimkou 15 ks odvětvených kmenů z pozemků p.č. 3973/1 ,4009/1 k.ú. Libeň, které budou deponovány na břehovém pozemku a protokolárně předány Povodí Vltavy, státní podnik</t>
  </si>
  <si>
    <t>111251203</t>
  </si>
  <si>
    <t>Odstranění křovin a stromů průměru kmene do 100 mm i s kořeny sklonu terénu přes 1:5 z celkové plochy přes 500 m2 strojně</t>
  </si>
  <si>
    <t>450008479</t>
  </si>
  <si>
    <t>Odstranění křovin a stromů s odstraněním kořenů strojně průměru kmene do 100 mm v rovině nebo ve svahu sklonu terénu přes 1:5, při celkové ploše přes 500 m2</t>
  </si>
  <si>
    <t>Poznámka k položce:
odstranění pařezů a kořenů vč. naložení na dopravní prostředek</t>
  </si>
  <si>
    <t>112101101</t>
  </si>
  <si>
    <t>Odstranění stromů listnatých průměru kmene do 300 mm</t>
  </si>
  <si>
    <t>1507434676</t>
  </si>
  <si>
    <t>Odstranění stromů s odřezáním kmene a s odvětvením listnatých, průměru kmene přes 100 do 300 mm</t>
  </si>
  <si>
    <t>24+14</t>
  </si>
  <si>
    <t>112101102</t>
  </si>
  <si>
    <t>Odstranění stromů listnatých průměru kmene do 500 mm</t>
  </si>
  <si>
    <t>-1006152499</t>
  </si>
  <si>
    <t>Odstranění stromů s odřezáním kmene a s odvětvením listnatých, průměru kmene přes 300 do 500 mm</t>
  </si>
  <si>
    <t>6+5</t>
  </si>
  <si>
    <t>112101103</t>
  </si>
  <si>
    <t>Odstranění stromů listnatých průměru kmene do 700 mm</t>
  </si>
  <si>
    <t>1262320736</t>
  </si>
  <si>
    <t>Odstranění stromů s odřezáním kmene a s odvětvením listnatých, průměru kmene přes 500 do 700 mm</t>
  </si>
  <si>
    <t>112101104</t>
  </si>
  <si>
    <t>Odstranění stromů listnatých průměru kmene do 900 mm</t>
  </si>
  <si>
    <t>1478258407</t>
  </si>
  <si>
    <t>Odstranění stromů s odřezáním kmene a s odvětvením listnatých, průměru kmene přes 700 do 900 mm</t>
  </si>
  <si>
    <t>1+3</t>
  </si>
  <si>
    <t>112101105</t>
  </si>
  <si>
    <t>Odstranění stromů listnatých průměru kmene do 1100 mm</t>
  </si>
  <si>
    <t>-181316081</t>
  </si>
  <si>
    <t>Odstranění stromů s odřezáním kmene a s odvětvením listnatých, průměru kmene přes 900 do 1100 mm</t>
  </si>
  <si>
    <t>112101106</t>
  </si>
  <si>
    <t>Odstranění stromů listnatých průměru kmene do 1300 mm</t>
  </si>
  <si>
    <t>-2128191678</t>
  </si>
  <si>
    <t>Odstranění stromů s odřezáním kmene a s odvětvením listnatých, průměru kmene přes 1100 do 1300 mm</t>
  </si>
  <si>
    <t>1+1</t>
  </si>
  <si>
    <t>112101107</t>
  </si>
  <si>
    <t>Odstranění stromů listnatých průměru kmene do 1500 mm</t>
  </si>
  <si>
    <t>1980638856</t>
  </si>
  <si>
    <t>Odstranění stromů s odřezáním kmene a s odvětvením listnatých, průměru kmene přes 1300 do 1500 mm</t>
  </si>
  <si>
    <t>2+2</t>
  </si>
  <si>
    <t>1478857863</t>
  </si>
  <si>
    <t>112251102</t>
  </si>
  <si>
    <t>Odstranění pařezů D do 500 mm</t>
  </si>
  <si>
    <t>1497656604</t>
  </si>
  <si>
    <t>Odstranění pařezů strojně s jejich vykopáním, vytrháním nebo odstřelením průměru přes 300 do 500 mm</t>
  </si>
  <si>
    <t>112251103</t>
  </si>
  <si>
    <t>Odstranění pařezů D do 700 mm</t>
  </si>
  <si>
    <t>2030640937</t>
  </si>
  <si>
    <t>Odstranění pařezů strojně s jejich vykopáním, vytrháním nebo odstřelením průměru přes 500 do 700 mm</t>
  </si>
  <si>
    <t>112251104</t>
  </si>
  <si>
    <t>Odstranění pařezů D do 900 mm</t>
  </si>
  <si>
    <t>1888446845</t>
  </si>
  <si>
    <t>Odstranění pařezů strojně s jejich vykopáním, vytrháním nebo odstřelením průměru přes 700 do 900 mm</t>
  </si>
  <si>
    <t>112251105</t>
  </si>
  <si>
    <t>Odstranění pařezů D do 1100 mm</t>
  </si>
  <si>
    <t>309985118</t>
  </si>
  <si>
    <t>Odstranění pařezů strojně s jejich vykopáním, vytrháním nebo odstřelením průměru přes 900 do 1100 mm</t>
  </si>
  <si>
    <t>112251107</t>
  </si>
  <si>
    <t>Odstranění pařezů D do 1300 mm</t>
  </si>
  <si>
    <t>-494019430</t>
  </si>
  <si>
    <t>Odstranění pařezů strojně s jejich vykopáním, vytrháním nebo odstřelením průměru přes 1100 do 1300 mm</t>
  </si>
  <si>
    <t>112251108</t>
  </si>
  <si>
    <t>Odstranění pařezů D do 1500 mm</t>
  </si>
  <si>
    <t>-641242014</t>
  </si>
  <si>
    <t>Odstranění pařezů strojně s jejich vykopáním, vytrháním nebo odstřelením průměru přes 1300 do 1500 mm</t>
  </si>
  <si>
    <t>162201411</t>
  </si>
  <si>
    <t>Vodorovné přemístění kmenů stromů listnatých do 1 km D kmene do 300 mm</t>
  </si>
  <si>
    <t>812645015</t>
  </si>
  <si>
    <t>Vodorovné přemístění větví, kmenů nebo pařezů s naložením, složením a dopravou do 1000 m kmenů stromů listnatých, průměru přes 100 do 300 mm</t>
  </si>
  <si>
    <t>162201412</t>
  </si>
  <si>
    <t>Vodorovné přemístění kmenů stromů listnatých do 1 km D kmene do 500 mm</t>
  </si>
  <si>
    <t>1888134420</t>
  </si>
  <si>
    <t>Vodorovné přemístění větví, kmenů nebo pařezů s naložením, složením a dopravou do 1000 m kmenů stromů listnatých, průměru přes 300 do 500 mm</t>
  </si>
  <si>
    <t>162201413</t>
  </si>
  <si>
    <t>Vodorovné přemístění kmenů stromů listnatých do 1 km D kmene do 700 mm</t>
  </si>
  <si>
    <t>199001752</t>
  </si>
  <si>
    <t>Vodorovné přemístění větví, kmenů nebo pařezů s naložením, složením a dopravou do 1000 m kmenů stromů listnatých, průměru přes 500 do 700 mm</t>
  </si>
  <si>
    <t>162201414</t>
  </si>
  <si>
    <t>Vodorovné přemístění kmenů stromů listnatých do 1 km D kmene do 900 mm</t>
  </si>
  <si>
    <t>19294064</t>
  </si>
  <si>
    <t>Vodorovné přemístění větví, kmenů nebo pařezů s naložením, složením a dopravou do 1000 m kmenů stromů listnatých, průměru přes 700 do 900 mm</t>
  </si>
  <si>
    <t>-449973902</t>
  </si>
  <si>
    <t>162201422</t>
  </si>
  <si>
    <t>Vodorovné přemístění pařezů do 1 km D do 500 mm</t>
  </si>
  <si>
    <t>-952403374</t>
  </si>
  <si>
    <t>Vodorovné přemístění větví, kmenů nebo pařezů s naložením, složením a dopravou do 1000 m pařezů kmenů, průměru přes 300 do 500 mm</t>
  </si>
  <si>
    <t>162201423</t>
  </si>
  <si>
    <t>Vodorovné přemístění pařezů do 1 km D do 700 mm</t>
  </si>
  <si>
    <t>1311172210</t>
  </si>
  <si>
    <t>Vodorovné přemístění větví, kmenů nebo pařezů s naložením, složením a dopravou do 1000 m pařezů kmenů, průměru přes 500 do 700 mm</t>
  </si>
  <si>
    <t>162201424</t>
  </si>
  <si>
    <t>Vodorovné přemístění pařezů do 1 km D do 900 mm</t>
  </si>
  <si>
    <t>-835360076</t>
  </si>
  <si>
    <t>Vodorovné přemístění větví, kmenů nebo pařezů s naložením, složením a dopravou do 1000 m pařezů kmenů, průměru přes 700 do 900 mm</t>
  </si>
  <si>
    <t>162201510</t>
  </si>
  <si>
    <t>Vodorovné přemístění kmenů stromů listnatých do 1 km D kmene do 1100 mm</t>
  </si>
  <si>
    <t>868569574</t>
  </si>
  <si>
    <t>Vodorovné přemístění větví, kmenů nebo pařezů s naložením, složením a dopravou do 1000 m kmenů stromů listnatých, průměru přes 900 do 1100 mm</t>
  </si>
  <si>
    <t>162201511</t>
  </si>
  <si>
    <t>Vodorovné přemístění kmenů stromů listnatých do 1 km D kmene do 1300 mm</t>
  </si>
  <si>
    <t>53773608</t>
  </si>
  <si>
    <t>Vodorovné přemístění větví, kmenů nebo pařezů s naložením, složením a dopravou do 1000 m kmenů stromů listnatých, průměru přes 1100 do 1300 mm</t>
  </si>
  <si>
    <t>162201512</t>
  </si>
  <si>
    <t>Vodorovné přemístění kmenů stromů listnatých do 1 km D kmene do 1500 mm</t>
  </si>
  <si>
    <t>1368407992</t>
  </si>
  <si>
    <t>Vodorovné přemístění větví, kmenů nebo pařezů s naložením, složením a dopravou do 1000 m kmenů stromů listnatých, průměru přes 1300 do 1500 mm</t>
  </si>
  <si>
    <t>162201520</t>
  </si>
  <si>
    <t>Vodorovné přemístění pařezů do 1 km D do 1100 mm</t>
  </si>
  <si>
    <t>945578785</t>
  </si>
  <si>
    <t>Vodorovné přemístění větví, kmenů nebo pařezů s naložením, složením a dopravou do 1000 m pařezů kmenů, průměru přes 900 do 1100 mm</t>
  </si>
  <si>
    <t>162201521</t>
  </si>
  <si>
    <t>Vodorovné přemístění pařezů do 1 km D do 1300 mm</t>
  </si>
  <si>
    <t>-496722171</t>
  </si>
  <si>
    <t>Vodorovné přemístění větví, kmenů nebo pařezů s naložením, složením a dopravou do 1000 m pařezů kmenů, průměru přes 1100 do 1300 mm</t>
  </si>
  <si>
    <t>162201522</t>
  </si>
  <si>
    <t>Vodorovné přemístění pařezů do 1 km D do 1500 mm</t>
  </si>
  <si>
    <t>821367759</t>
  </si>
  <si>
    <t>Vodorovné přemístění větví, kmenů nebo pařezů s naložením, složením a dopravou do 1000 m pařezů kmenů, průměru přes 1300 do 1500 mm</t>
  </si>
  <si>
    <t>162301951</t>
  </si>
  <si>
    <t>Příplatek k vodorovnému přemístění kmenů stromů listnatých D kmene do 300 mm ZKD 1 km</t>
  </si>
  <si>
    <t>1711614189</t>
  </si>
  <si>
    <t>Vodorovné přemístění větví, kmenů nebo pařezů s naložením, složením a dopravou Příplatek k cenám za každých dalších i započatých 1000 m přes 1000 m kmenů stromů listnatých, o průměru přes 100 do 300 mm</t>
  </si>
  <si>
    <t>38*14</t>
  </si>
  <si>
    <t>162301952</t>
  </si>
  <si>
    <t>Příplatek k vodorovnému přemístění kmenů stromů listnatých D kmene do 500 mm ZKD 1 km</t>
  </si>
  <si>
    <t>1326564348</t>
  </si>
  <si>
    <t>Vodorovné přemístění větví, kmenů nebo pařezů s naložením, složením a dopravou Příplatek k cenám za každých dalších i započatých 1000 m přes 1000 m kmenů stromů listnatých, o průměru přes 300 do 500 mm</t>
  </si>
  <si>
    <t>11*14</t>
  </si>
  <si>
    <t>162301953</t>
  </si>
  <si>
    <t>Příplatek k vodorovnému přemístění kmenů stromů listnatých D kmene do 700 mm ZKD 1 km</t>
  </si>
  <si>
    <t>993195644</t>
  </si>
  <si>
    <t>Vodorovné přemístění větví, kmenů nebo pařezů s naložením, složením a dopravou Příplatek k cenám za každých dalších i započatých 1000 m přes 1000 m kmenů stromů listnatých, o průměru přes 500 do 700 mm</t>
  </si>
  <si>
    <t>1*14</t>
  </si>
  <si>
    <t>162301954</t>
  </si>
  <si>
    <t>Příplatek k vodorovnému přemístění kmenů stromů listnatých D kmene do 900 mm ZKD 1 km</t>
  </si>
  <si>
    <t>1620245231</t>
  </si>
  <si>
    <t>Vodorovné přemístění větví, kmenů nebo pařezů s naložením, složením a dopravou Příplatek k cenám za každých dalších i započatých 1000 m přes 1000 m kmenů stromů listnatých, o průměru přes 700 do 900 mm</t>
  </si>
  <si>
    <t>4*14</t>
  </si>
  <si>
    <t>162301955</t>
  </si>
  <si>
    <t>Příplatek k vodorovnému přemístění kmenů stromů listnatých D kmene do 1100 mm ZKD 1 km</t>
  </si>
  <si>
    <t>-2136955667</t>
  </si>
  <si>
    <t>Vodorovné přemístění větví, kmenů nebo pařezů s naložením, složením a dopravou Příplatek k cenám za každých dalších i započatých 1000 m přes 1000 m kmenů stromů listnatých, o průměru přes 900 do 1100 mm</t>
  </si>
  <si>
    <t>162301956</t>
  </si>
  <si>
    <t>Příplatek k vodorovnému přemístění kmenů stromů listnatých D kmene do 1300 mm ZKD 1 km</t>
  </si>
  <si>
    <t>1949529454</t>
  </si>
  <si>
    <t>Vodorovné přemístění větví, kmenů nebo pařezů s naložením, složením a dopravou Příplatek k cenám za každých dalších i započatých 1000 m přes 1000 m kmenů stromů listnatých, o průměru přes 1100 do 1300 mm</t>
  </si>
  <si>
    <t>2*14</t>
  </si>
  <si>
    <t>162301957</t>
  </si>
  <si>
    <t>Příplatek k vodorovnému přemístění kmenů stromů listnatých D kmene do 1500 mm ZKD 1 km</t>
  </si>
  <si>
    <t>-435908107</t>
  </si>
  <si>
    <t>Vodorovné přemístění větví, kmenů nebo pařezů s naložením, složením a dopravou Příplatek k cenám za každých dalších i započatých 1000 m přes 1000 m kmenů stromů listnatých, o průměru přes 1300 do 1500 mm</t>
  </si>
  <si>
    <t>162301971</t>
  </si>
  <si>
    <t>Příplatek k vodorovnému přemístění pařezů D 300 mm ZKD 1 km</t>
  </si>
  <si>
    <t>510333486</t>
  </si>
  <si>
    <t>Vodorovné přemístění větví, kmenů nebo pařezů s naložením, složením a dopravou Příplatek k cenám za každých dalších i započatých 1000 m přes 1000 m pařezů kmenů, průměru přes 100 do 300 mm</t>
  </si>
  <si>
    <t>(24+14)*14</t>
  </si>
  <si>
    <t>162301972</t>
  </si>
  <si>
    <t>Příplatek k vodorovnému přemístění pařezů D 500 mm ZKD 1 km</t>
  </si>
  <si>
    <t>1697603504</t>
  </si>
  <si>
    <t>Vodorovné přemístění větví, kmenů nebo pařezů s naložením, složením a dopravou Příplatek k cenám za každých dalších i započatých 1000 m přes 1000 m pařezů kmenů, průměru přes 300 do 500 mm</t>
  </si>
  <si>
    <t>(6+5)*14</t>
  </si>
  <si>
    <t>41</t>
  </si>
  <si>
    <t>162301973</t>
  </si>
  <si>
    <t>Příplatek k vodorovnému přemístění pařezů D 700 mm ZKD 1 km</t>
  </si>
  <si>
    <t>-1321001634</t>
  </si>
  <si>
    <t>Vodorovné přemístění větví, kmenů nebo pařezů s naložením, složením a dopravou Příplatek k cenám za každých dalších i započatých 1000 m přes 1000 m pařezů kmenů, průměru přes 500 do 700 mm</t>
  </si>
  <si>
    <t>42</t>
  </si>
  <si>
    <t>162301974</t>
  </si>
  <si>
    <t>Příplatek k vodorovnému přemístění pařezů D 900 mm ZKD 1 km</t>
  </si>
  <si>
    <t>-1290048231</t>
  </si>
  <si>
    <t>Vodorovné přemístění větví, kmenů nebo pařezů s naložením, složením a dopravou Příplatek k cenám za každých dalších i započatých 1000 m přes 1000 m pařezů kmenů, průměru přes 700 do 900 mm</t>
  </si>
  <si>
    <t>(1+3)*14</t>
  </si>
  <si>
    <t>43</t>
  </si>
  <si>
    <t>162301975</t>
  </si>
  <si>
    <t>Příplatek k vodorovnému přemístění pařezů D 1100 mm ZKD 1 km</t>
  </si>
  <si>
    <t>1603195080</t>
  </si>
  <si>
    <t>Vodorovné přemístění větví, kmenů nebo pařezů s naložením, složením a dopravou Příplatek k cenám za každých dalších i započatých 1000 m přes 1000 m pařezů kmenů, průměru přes 900 do 1100 mm</t>
  </si>
  <si>
    <t>44</t>
  </si>
  <si>
    <t>162301976</t>
  </si>
  <si>
    <t>Příplatek k vodorovnému přemístění pařezů D 1300 mm ZKD 1 km</t>
  </si>
  <si>
    <t>-147971072</t>
  </si>
  <si>
    <t>Vodorovné přemístění větví, kmenů nebo pařezů s naložením, složením a dopravou Příplatek k cenám za každých dalších i započatých 1000 m přes 1000 m pařezů kmenů, průměru přes 1100 do 1300 mm</t>
  </si>
  <si>
    <t>(1+1)*14</t>
  </si>
  <si>
    <t>45</t>
  </si>
  <si>
    <t>162301977</t>
  </si>
  <si>
    <t>Příplatek k vodorovnému přemístění pařezů D 1500 mm ZKD 1 km</t>
  </si>
  <si>
    <t>1020605944</t>
  </si>
  <si>
    <t>Vodorovné přemístění větví, kmenů nebo pařezů s naložením, složením a dopravou Příplatek k cenám za každých dalších i započatých 1000 m přes 1000 m pařezů kmenů, průměru přes 1300 do 1500 mm</t>
  </si>
  <si>
    <t>(2+2)*14</t>
  </si>
  <si>
    <t>46</t>
  </si>
  <si>
    <t>66528448</t>
  </si>
  <si>
    <t>47</t>
  </si>
  <si>
    <t>174251202</t>
  </si>
  <si>
    <t>Zásyp jam po pařezech D pařezů do 500 mm</t>
  </si>
  <si>
    <t>987768531</t>
  </si>
  <si>
    <t>Zásyp jam po pařezech strojně výkopkem z horniny získané při dobývání pařezů s hrubým urovnáním povrchu zasypávky průměru pařezu přes 300 do 500 mm</t>
  </si>
  <si>
    <t>48</t>
  </si>
  <si>
    <t>174251203</t>
  </si>
  <si>
    <t>Zásyp jam po pařezech D pařezů do 700 mm</t>
  </si>
  <si>
    <t>-702786503</t>
  </si>
  <si>
    <t>Zásyp jam po pařezech strojně výkopkem z horniny získané při dobývání pařezů s hrubým urovnáním povrchu zasypávky průměru pařezu přes 500 do 700 mm</t>
  </si>
  <si>
    <t>49</t>
  </si>
  <si>
    <t>174251204</t>
  </si>
  <si>
    <t>Zásyp jam po pařezech D pařezů do 900 mm</t>
  </si>
  <si>
    <t>1853471675</t>
  </si>
  <si>
    <t>Zásyp jam po pařezech strojně výkopkem z horniny získané při dobývání pařezů s hrubým urovnáním povrchu zasypávky průměru pařezu přes 700 do 900 mm</t>
  </si>
  <si>
    <t>50</t>
  </si>
  <si>
    <t>174251205</t>
  </si>
  <si>
    <t>Zásyp jam po pařezech D pařezů do 1100 mm</t>
  </si>
  <si>
    <t>756262175</t>
  </si>
  <si>
    <t>Zásyp jam po pařezech strojně výkopkem z horniny získané při dobývání pařezů s hrubým urovnáním povrchu zasypávky průměru pařezu přes 900 do 1100 mm</t>
  </si>
  <si>
    <t>51</t>
  </si>
  <si>
    <t>174251206</t>
  </si>
  <si>
    <t>Zásyp jam po pařezech D pařezů do 1300 mm</t>
  </si>
  <si>
    <t>-1391560508</t>
  </si>
  <si>
    <t>Zásyp jam po pařezech strojně výkopkem z horniny získané při dobývání pařezů s hrubým urovnáním povrchu zasypávky průměru pařezu přes 1100 do 1300 mm</t>
  </si>
  <si>
    <t>52</t>
  </si>
  <si>
    <t>174251207</t>
  </si>
  <si>
    <t>Zásyp jam po pařezech D pařezů do 1500 mm</t>
  </si>
  <si>
    <t>-1801773901</t>
  </si>
  <si>
    <t>Zásyp jam po pařezech strojně výkopkem z horniny získané při dobývání pařezů s hrubým urovnáním povrchu zasypávky průměru pařezu přes 1300 do 1500 mm</t>
  </si>
  <si>
    <t>53</t>
  </si>
  <si>
    <t>2072400396</t>
  </si>
  <si>
    <t>54</t>
  </si>
  <si>
    <t>-827935648</t>
  </si>
  <si>
    <t>55</t>
  </si>
  <si>
    <t>184852233</t>
  </si>
  <si>
    <t>Řez stromu zdravotní o ploše koruny do 30 m2 lezeckou technikou</t>
  </si>
  <si>
    <t>1392301014</t>
  </si>
  <si>
    <t>Řez stromů prováděný lezeckou technikou zdravotní (S-RZ), plocha koruny stromu do 30 m2</t>
  </si>
  <si>
    <t>56</t>
  </si>
  <si>
    <t>184852234</t>
  </si>
  <si>
    <t>Řez stromu zdravotní o ploše koruny do 60 m2 lezeckou technikou</t>
  </si>
  <si>
    <t>827911051</t>
  </si>
  <si>
    <t>Řez stromů prováděný lezeckou technikou zdravotní (S-RZ), plocha koruny stromu přes 30 do 60 m2</t>
  </si>
  <si>
    <t>57</t>
  </si>
  <si>
    <t>184852235</t>
  </si>
  <si>
    <t>Řez stromu zdravotní o ploše koruny do 90 m2 lezeckou technikou</t>
  </si>
  <si>
    <t>-1576848324</t>
  </si>
  <si>
    <t>Řez stromů prováděný lezeckou technikou zdravotní (S-RZ), plocha koruny stromu přes 60 do 90 m2</t>
  </si>
  <si>
    <t>58</t>
  </si>
  <si>
    <t>184852239</t>
  </si>
  <si>
    <t>Řez stromu zdravotní o ploše koruny do 210 m2 lezeckou technikou</t>
  </si>
  <si>
    <t>-1063383159</t>
  </si>
  <si>
    <t>Řez stromů prováděný lezeckou technikou zdravotní (S-RZ), plocha koruny stromu přes 180 do 210 m2</t>
  </si>
  <si>
    <t>SO 101 - Nová bezmotorová komunikace A2</t>
  </si>
  <si>
    <t xml:space="preserve">    2 - Zakládání</t>
  </si>
  <si>
    <t xml:space="preserve">    3 - Svislé a kompletní konstrukce</t>
  </si>
  <si>
    <t xml:space="preserve">    4 - Vodorovné konstrukce</t>
  </si>
  <si>
    <t xml:space="preserve">    5 - Komunikace pozemní</t>
  </si>
  <si>
    <t xml:space="preserve">    8 - Trubní vedení</t>
  </si>
  <si>
    <t>PSV - Práce a dodávky PSV</t>
  </si>
  <si>
    <t xml:space="preserve">    711 - Izolace proti vodě, vlhkosti a plynům</t>
  </si>
  <si>
    <t>M - Práce a dodávky M</t>
  </si>
  <si>
    <t xml:space="preserve">    46-M - Zemní práce při extr.mont.pracích</t>
  </si>
  <si>
    <t>111301111</t>
  </si>
  <si>
    <t>Sejmutí drnu tl do 100 mm s přemístěním do 50 m nebo naložením na dopravní prostředek</t>
  </si>
  <si>
    <t>-574868868</t>
  </si>
  <si>
    <t>Sejmutí drnu tl. do 100 mm, v jakékoliv ploše</t>
  </si>
  <si>
    <t>"ZEMNÍ PRÁCE"</t>
  </si>
  <si>
    <t>"Sejmutí drnu / zbytků ornice v tloušťce 100 mm" 2875,7</t>
  </si>
  <si>
    <t>122251104</t>
  </si>
  <si>
    <t>Odkopávky a prokopávky nezapažené v hornině třídy těžitelnosti I, skupiny 3 objem do 500 m3 strojně</t>
  </si>
  <si>
    <t>-933602936</t>
  </si>
  <si>
    <t>Odkopávky a prokopávky nezapažené strojně v hornině třídy těžitelnosti I skupiny 3 přes 100 do 500 m3</t>
  </si>
  <si>
    <t>"Výkop (jednotlivě do 500 m3)" 1813</t>
  </si>
  <si>
    <t>122251106</t>
  </si>
  <si>
    <t>Odkopávky a prokopávky nezapažené v hornině třídy těžitelnosti I, skupiny 3 objem do 5000 m3 strojně</t>
  </si>
  <si>
    <t>-831473364</t>
  </si>
  <si>
    <t>Odkopávky a prokopávky nezapažené strojně v hornině třídy těžitelnosti I skupiny 3 přes 1 000 do 5 000 m3</t>
  </si>
  <si>
    <t>"Výkop pro provedení sanace aktivní zóny" 1533</t>
  </si>
  <si>
    <t>162651112-1</t>
  </si>
  <si>
    <t>Vodorovné přemístění výkopku/sypaniny z horniny třídy těžitelnosti I, skupiny 1 až 3 na meziskládku nebo z meziskládky dle dodavatele stavby včetně uložení</t>
  </si>
  <si>
    <t>66259971</t>
  </si>
  <si>
    <t>Vodorovné přemístění výkopku nebo sypaniny po suchu na obvyklém dopravním prostředku, bez naložení výkopku, z horniny třídy těžitelnosti I skupiny 1 až 3 na meziskládku nebo z meziskládky dle dodavatele stavby včetně uložení</t>
  </si>
  <si>
    <t>Poznámka k položce:
Součást položky je i výběr vhodného materiálu pro zpětný násyp / zásyp.</t>
  </si>
  <si>
    <t>"materiál pro zpětné použití z výkopů" 174</t>
  </si>
  <si>
    <t>"dovoz z meziskládky"</t>
  </si>
  <si>
    <t>162751117-1</t>
  </si>
  <si>
    <t>Vodorovné přemístění výkopku/sypaniny z horniny třídy těžitelnosti I, skupiny 1 až 3 na recyklační středisko nebo skládku dle dodavatele stavby včetně uložení</t>
  </si>
  <si>
    <t>1374526027</t>
  </si>
  <si>
    <t>Vodorovné přemístění výkopku nebo sypaniny po suchu na obvyklém dopravním prostředku, bez naložení výkopku, z horniny třídy těžitelnosti I skupiny 1 až 3 na recyklační středisko nebo skládku dle dodavatele stavby včetně uložení</t>
  </si>
  <si>
    <t>"Odpočet materiálu pro zpětné použití" -174</t>
  </si>
  <si>
    <t>"drn / zbytky ornice" 2875,7*0,1</t>
  </si>
  <si>
    <t>167151111</t>
  </si>
  <si>
    <t>Nakládání výkopku z hornin třídy těžitelnosti I, skupiny 1 až 3 přes 100 m3</t>
  </si>
  <si>
    <t>786398517</t>
  </si>
  <si>
    <t>Nakládání, skládání a překládání neulehlého výkopku nebo sypaniny strojně nakládání, množství přes 100 m3, z hornin třídy těžitelnosti I, skupiny 1 až 3</t>
  </si>
  <si>
    <t>171151103</t>
  </si>
  <si>
    <t>Uložení sypaniny z hornin soudržných do násypů zhutněných strojně</t>
  </si>
  <si>
    <t>-1451600334</t>
  </si>
  <si>
    <t>Uložení sypanin do násypů strojně s rozprostřením sypaniny ve vrstvách a s hrubým urovnáním zhutněných z hornin soudržných jakékoliv třídy těžitelnosti</t>
  </si>
  <si>
    <t>"Násyp, zhutnění, použití materiálu vytěženého na stavbě" 174</t>
  </si>
  <si>
    <t>171152111</t>
  </si>
  <si>
    <t>Uložení sypaniny z hornin nesoudržných a sypkých do násypů zhutněných v aktivní zóně silnic a dálnic</t>
  </si>
  <si>
    <t>2070482521</t>
  </si>
  <si>
    <t>Uložení sypaniny do zhutněných násypů pro silnice, dálnice a letiště s rozprostřením sypaniny ve vrstvách, s hrubým urovnáním a uzavřením povrchu násypu z hornin nesoudržných sypkých v aktivní zóně</t>
  </si>
  <si>
    <t>"KONSTRUKCE ZPEVNĚNÝCH PLOCH"</t>
  </si>
  <si>
    <t>"Sanace zemní pláně štěrkodrtí ŠDA v tl. 300 mm 5109,7 m2 *0,3 m" 1533</t>
  </si>
  <si>
    <t>M</t>
  </si>
  <si>
    <t>58344197</t>
  </si>
  <si>
    <t>štěrkodrť frakce 0/63</t>
  </si>
  <si>
    <t>-306376829</t>
  </si>
  <si>
    <t>1533*2,1 'Přepočtené koeficientem množství</t>
  </si>
  <si>
    <t>171201231</t>
  </si>
  <si>
    <t>Poplatek za uložení zeminy a kamení na recyklační skládce (skládkovné) kód odpadu 17 05 04</t>
  </si>
  <si>
    <t>1524463010</t>
  </si>
  <si>
    <t>Poplatek za uložení stavebního odpadu na recyklační skládce (skládkovné) zeminy a kamení zatříděného do Katalogu odpadů pod kódem 17 05 04</t>
  </si>
  <si>
    <t>3459,57*1,8 'Přepočtené koeficientem množství</t>
  </si>
  <si>
    <t>174151101</t>
  </si>
  <si>
    <t>Zásyp jam, šachet rýh nebo kolem objektů sypaninou se zhutněním</t>
  </si>
  <si>
    <t>1895283886</t>
  </si>
  <si>
    <t>Zásyp sypaninou z jakékoliv horniny strojně s uložením výkopku ve vrstvách se zhutněním jam, šachet, rýh nebo kolem objektů v těchto vykopávkách</t>
  </si>
  <si>
    <t>"Drenážní zásyp za rubem zídky z betonových palisád" 260,6</t>
  </si>
  <si>
    <t>58343959</t>
  </si>
  <si>
    <t>kamenivo drcené hrubé frakce 32/63</t>
  </si>
  <si>
    <t>-1249526963</t>
  </si>
  <si>
    <t>260,6*2,1 'Přepočtené koeficientem množství</t>
  </si>
  <si>
    <t>181351103</t>
  </si>
  <si>
    <t>Rozprostření ornice tl vrstvy do 200 mm pl do 500 m2 v rovině nebo ve svahu do 1:5 strojně</t>
  </si>
  <si>
    <t>-1941613517</t>
  </si>
  <si>
    <t>Rozprostření a urovnání ornice v rovině nebo ve svahu sklonu do 1:5 strojně při souvislé ploše přes 100 do 500 m2, tl. vrstvy do 200 mm</t>
  </si>
  <si>
    <t>"Ohumusování v tl. 150 mm v rovině a ve svahu o sklonu max 1:5 z nakupovaného materiálu (jednotl. do 500m2)" 1235,5</t>
  </si>
  <si>
    <t>10364101</t>
  </si>
  <si>
    <t>zemina pro terénní úpravy -  ornice</t>
  </si>
  <si>
    <t>570740891</t>
  </si>
  <si>
    <t>"Ohumusování v tl. 150 mm v rovině a ve svahu o sklonu max 1:5 z nakupovaného materiálu" 1235,5*0,15</t>
  </si>
  <si>
    <t>185,325*1,8 'Přepočtené koeficientem množství</t>
  </si>
  <si>
    <t>181411131-1</t>
  </si>
  <si>
    <t>Založení parkového trávníku výsevem plochy do 10000 m2 v rovině a ve svahu do 1:5, včetně obdělání půdy, hnojení půdy hnojivem a dodávkou hnojiva, včetně ošetření trávníku, klíčící trávník je nutné v suchém období kropit a po dosažení výšky 10 – 15 cm</t>
  </si>
  <si>
    <t>1216702714</t>
  </si>
  <si>
    <t>"Založení trávníku v rovině a ve svahu o sklonu max 1:5, ošetřování a zalévání do předání správci" 1235,5</t>
  </si>
  <si>
    <t>00572100</t>
  </si>
  <si>
    <t>osivo jetelotráva intenzivní víceletá</t>
  </si>
  <si>
    <t>kg</t>
  </si>
  <si>
    <t>180062143</t>
  </si>
  <si>
    <t>"Založení trávníku v rovině a ve svahu o sklonu max 1:5, ošetřování a zalévání do předání správci" 1235,5*2,5/100</t>
  </si>
  <si>
    <t>181951111</t>
  </si>
  <si>
    <t>Úprava pláně v hornině třídy těžitelnosti I, skupiny 1 až 3 bez zhutnění strojně</t>
  </si>
  <si>
    <t>-1513518504</t>
  </si>
  <si>
    <t>Úprava pláně vyrovnáním výškových rozdílů strojně v hornině třídy těžitelnosti I, skupiny 1 až 3 bez zhutnění</t>
  </si>
  <si>
    <t>"Ohumusování v tl. 150 mm v rovině a ve svahu o sklonu max 1:5 - úprava pláně" 1235,5</t>
  </si>
  <si>
    <t>181951112</t>
  </si>
  <si>
    <t>Úprava pláně v hornině třídy těžitelnosti I, skupiny 1 až 3 se zhutněním strojně</t>
  </si>
  <si>
    <t>-193731168</t>
  </si>
  <si>
    <t>Úprava pláně vyrovnáním výškových rozdílů strojně v hornině třídy těžitelnosti I, skupiny 1 až 3 se zhutněním</t>
  </si>
  <si>
    <t>"Příprava zemní pláně/ parapláně (výměra dla sanací)" 5109,7</t>
  </si>
  <si>
    <t>Zakládání</t>
  </si>
  <si>
    <t>212755214</t>
  </si>
  <si>
    <t>Trativody z drenážních trubek plastových flexibilních D 100 mm bez lože</t>
  </si>
  <si>
    <t>-2131457142</t>
  </si>
  <si>
    <t>Trativody bez lože z drenážních trubek plastových flexibilních D 100 mm</t>
  </si>
  <si>
    <t>"ODVODNĚNÍ"</t>
  </si>
  <si>
    <t>"Podélná drenáž z drenážní trubky PVC - DN 100 částečně perforovaná s plným dnem" 485,0</t>
  </si>
  <si>
    <t>273322511</t>
  </si>
  <si>
    <t>Základové desky ze ŽB se zvýšenými nároky na prostředí tř. C 25/30</t>
  </si>
  <si>
    <t>-1544108259</t>
  </si>
  <si>
    <t>Základy z betonu železového (bez výztuže) desky z betonu se zvýšenými nároky na prostředí tř. C 25/30</t>
  </si>
  <si>
    <t>Poznámka k položce:
Alternativní položka pro roznášecí desku
Deska bude provedena z důvodu nízkého krytí průmyslového vodovodu pod cyklostezkou.</t>
  </si>
  <si>
    <t>"Železobetonová roznášecí deska s kari sítí při obou površích, šířka desky 1 m, tloušťka desky 200 mm, délka celkem 20 m" 20,0*1,0*0,2</t>
  </si>
  <si>
    <t>273351121</t>
  </si>
  <si>
    <t>Zřízení bednění základových desek</t>
  </si>
  <si>
    <t>1023028416</t>
  </si>
  <si>
    <t>Bednění základů desek zřízení</t>
  </si>
  <si>
    <t>"Železobetonová roznášecí deska s kari sítí při obou površích, šířka desky 1 m, tloušťka desky 200 mm, délka celkem 20 m" 42,0*0,2</t>
  </si>
  <si>
    <t>273351122</t>
  </si>
  <si>
    <t>Odstranění bednění základových desek</t>
  </si>
  <si>
    <t>-1943112412</t>
  </si>
  <si>
    <t>Bednění základů desek odstranění</t>
  </si>
  <si>
    <t>273362021</t>
  </si>
  <si>
    <t>Výztuž základových desek svařovanými sítěmi Kari</t>
  </si>
  <si>
    <t>777655846</t>
  </si>
  <si>
    <t>Výztuž základů desek ze svařovaných sítí z drátů typu KARI</t>
  </si>
  <si>
    <t>"Železobetonová roznášecí deska s kari sítí při obou površích s oky 100x100 mm a průměrem drátu 8 mm" 20,0*2*7,9/1000*1,15</t>
  </si>
  <si>
    <t>Svislé a kompletní konstrukce</t>
  </si>
  <si>
    <t>339921132</t>
  </si>
  <si>
    <t>Osazování betonových palisád do betonového základu v řadě výšky prvku přes 0,5 do 1 m</t>
  </si>
  <si>
    <t>-2133097917</t>
  </si>
  <si>
    <t>Osazování palisád betonových v řadě se zabetonováním výšky palisády přes 500 do 1000 mm</t>
  </si>
  <si>
    <t>"Betonová palisáda šířky 120 mm, výšky 600 m, uložená do betonového lože C20/25 nXF3 s opěrou" 27,0</t>
  </si>
  <si>
    <t>"Betonová palisáda šířky 120 mm, výšky 800 m, uložená do betonového lože C20/25 nXF3 s opěrou" 36,9</t>
  </si>
  <si>
    <t>59228412</t>
  </si>
  <si>
    <t>palisáda betonová tyčová půlkulatá přírodní 175x200x600mm</t>
  </si>
  <si>
    <t>-1802121034</t>
  </si>
  <si>
    <t>Poznámka k položce:
dle PD minimální šířka palisády 120mm, pro výkaz uvažováno s prvkem šířky 200mm</t>
  </si>
  <si>
    <t>"Betonová palisáda šířky 120 mm, výšky 600 m, uložená do betonového lože C20/25 nXF3 s opěrou" 27,0/0,2</t>
  </si>
  <si>
    <t>59228413</t>
  </si>
  <si>
    <t>palisáda betonová tyčová půlkulatá přírodní 175x200x800mm</t>
  </si>
  <si>
    <t>-77596424</t>
  </si>
  <si>
    <t>"Betonová palisáda šířky 120 mm, výšky 800 m, uložená do betonového lože C20/25 nXF3 s opěrou" 36,9/0,2</t>
  </si>
  <si>
    <t>339921133</t>
  </si>
  <si>
    <t>Osazování betonových palisád do betonového základu v řadě výšky prvku přes 1 do 1,5 m</t>
  </si>
  <si>
    <t>-668682224</t>
  </si>
  <si>
    <t>Osazování palisád betonových v řadě se zabetonováním výšky palisády přes 1000 do 1500 mm</t>
  </si>
  <si>
    <t>"Betonová palisáda šířky 120 mm, výšky 1200 m, uložená do betonového lože C20/25 nXF3 s opěrou" 406,9</t>
  </si>
  <si>
    <t>59228415</t>
  </si>
  <si>
    <t>palisáda betonová tyčová půlkulatá přírodní 175x200x1200mm</t>
  </si>
  <si>
    <t>210487132</t>
  </si>
  <si>
    <t>"Betonová palisáda šířky 120 mm, výšky 1200 m, uložená do betonového lože C20/25 nXF3 s opěrou" 406,9/0,2</t>
  </si>
  <si>
    <t>Vodorovné konstrukce</t>
  </si>
  <si>
    <t>451317777</t>
  </si>
  <si>
    <t>Podklad nebo lože pod dlažbu vodorovný nebo do sklonu 1:5 z betonu prostého tl do 100 mm</t>
  </si>
  <si>
    <t>-1127868062</t>
  </si>
  <si>
    <t>Podklad nebo lože pod dlažbu (přídlažbu) v ploše vodorovné nebo ve sklonu do 1:5, tloušťky od 50 do 100 mm z betonu prostého</t>
  </si>
  <si>
    <t>"Dlažba z LK tl. 300 mm nad úrovní min. hladiny (20% očištěný původní kámen z SO 010.2.1, 80% nakupovaný kámen) vyspárovaný cem. maltou MC25-XF4"</t>
  </si>
  <si>
    <t>"Betonové lože C20/25 nXF3 tl. 150 mm"</t>
  </si>
  <si>
    <t>"PLOCHA Z KAMENE V BETONU (BŘEHOVÉ OPEVNĚNÍ)" 1447,1</t>
  </si>
  <si>
    <t>451319777</t>
  </si>
  <si>
    <t>Příplatek ZKD 10 mm tl přes 100 mm u podkladu nebo lože pod dlažbu z betonu</t>
  </si>
  <si>
    <t>220746469</t>
  </si>
  <si>
    <t>Podklad nebo lože pod dlažbu (přídlažbu) Příplatek k cenám za každých dalších i započatých 10 mm tloušťky podkladu nebo lože přes 100 mm z betonu prostého</t>
  </si>
  <si>
    <t>"Betonové lože C20/25 nXF3 tl. 150 mm (dalších 5*10mm)"</t>
  </si>
  <si>
    <t>"PLOCHA Z KAMENE V BETONU (BŘEHOVÉ OPEVNĚNÍ)" 1447,1*5</t>
  </si>
  <si>
    <t>451319779</t>
  </si>
  <si>
    <t>Příplatek za sklon nad 1:5 podkladu nebo lože z betonu</t>
  </si>
  <si>
    <t>-809836040</t>
  </si>
  <si>
    <t>Podklad nebo lože pod dlažbu (přídlažbu) Příplatek k cenám za zřízení podkladu nebo lože pod dlažbu ve sklonu přes 1:5, pro jakoukoliv tloušťku z betonu prostého</t>
  </si>
  <si>
    <t>451571112</t>
  </si>
  <si>
    <t>Lože pod dlažby ze štěrkopísku vrstva tl nad 100 do 150 mm</t>
  </si>
  <si>
    <t>-2084900234</t>
  </si>
  <si>
    <t>Lože pod dlažby ze štěrkopísků, tl. vrstvy přes 100 do 150 mm</t>
  </si>
  <si>
    <t>"Dlažba z kamene tl. 300 mm (20% očištěný původní kámen z SO 010.2.1, 80% nakupovaný kámen)"</t>
  </si>
  <si>
    <t>"PLOCHA Z KAMENE NA SUCHO + V BETONU (BŘEHOVÉ OPEVNĚNÍ" 1447,1+99,0</t>
  </si>
  <si>
    <t>465511327</t>
  </si>
  <si>
    <t>Dlažba z lomového kamene na sucho s vyklínováním a vyplněním spár tl 300 mm</t>
  </si>
  <si>
    <t>52521117</t>
  </si>
  <si>
    <t>Dlažba z lomového kamene lomařsky upraveného na sucho s vyklínováním kamenem, s vyplněním spár těženým kamenivem, drnem nebo ornicí s osetím, tl. kamene 300 mm</t>
  </si>
  <si>
    <t>"Dlažba z LK tl. 300 mm pod úrovní min. hladiny (20% očištěný původní kámen z SO 010.2.1, 80% nakupovaný kámen) uložení na sucho s vyklínováním spar"</t>
  </si>
  <si>
    <t>"PLOCHA Z KAMENE NA SUCHO (BŘEHOVÉ OPEVNĚNÍ)" 99,0</t>
  </si>
  <si>
    <t>465513327</t>
  </si>
  <si>
    <t>Dlažba z lomového kamene na cementovou maltu s vyspárováním tl 300 mm pro hráze</t>
  </si>
  <si>
    <t>40340245</t>
  </si>
  <si>
    <t>Dlažba z lomového kamene lomařsky upraveného na cementovou maltu, s vyspárováním cementovou maltou, tl. kamene 300 mm</t>
  </si>
  <si>
    <t>58380760</t>
  </si>
  <si>
    <t>kámen lomový rigol DR 20,25,30</t>
  </si>
  <si>
    <t>-673788428</t>
  </si>
  <si>
    <t>"Dlažba z kamene tl. 300 mm (20% očištěný původní kámen z SO 010.2.1)"</t>
  </si>
  <si>
    <t>"PLOCHA Z KAMENE V BETONU (BŘEHOVÉ OPEVNĚNÍ)"</t>
  </si>
  <si>
    <t>"ODPOČET 20% materiálu (LK) z pol. 465511327 a 465513327" -(1447,1+99,0)*0,2*0,576</t>
  </si>
  <si>
    <t>465519327</t>
  </si>
  <si>
    <t>Příplatek za dlažbu v pruhu užším než čtyřnásobek tloušťky tl 300 mm</t>
  </si>
  <si>
    <t>-2010634768</t>
  </si>
  <si>
    <t>Dlažba z lomového kamene lomařsky upraveného Příplatek k cenám za dlažbu v pruhu užším než čtyřnásobek tloušťky dlažby, tl. kamene 300 mm</t>
  </si>
  <si>
    <t>"PLOCHA Z KAMENE NA SUCHO + V BETONU (BŘEHOVÉ OPEVNĚNÍ) - cca 30% plochy" (1447,1+99,0)*0,3</t>
  </si>
  <si>
    <t>Komunikace pozemní</t>
  </si>
  <si>
    <t>564861111.a</t>
  </si>
  <si>
    <t>Podklad ze štěrkodrtě ŠD tl 200 mm</t>
  </si>
  <si>
    <t>-2090736444</t>
  </si>
  <si>
    <t>Podklad ze štěrkodrti ŠD s rozprostřením a zhutněním, po zhutnění tl. 200 mm</t>
  </si>
  <si>
    <t>Poznámka k položce:
Z výměry neodečteno zúžení průřezu o betonové lože obrub, ponecháno jako rezerva na nerovnost podkladku (tl. MIN. 200mm)</t>
  </si>
  <si>
    <t>"VOZOVKA S ASFALTOVÝM KRYTEM - STEZKA PRO CHODCE A CYKLISTY, CHODNÍK" 3396,9</t>
  </si>
  <si>
    <t>"PLOCHA Z KAMENNÉ DLAŽBY - NAPOJENÍ NA PŮVODNÍ KOMUNIKACI" 43,2</t>
  </si>
  <si>
    <t>564861111.b</t>
  </si>
  <si>
    <t>275253000</t>
  </si>
  <si>
    <t>Poznámka k položce:
Z výměry neodečteno zúžení průřezu o betonové lože obrub, ponecháno jako rezerva na nerovnost podkladku (tl. MIN. 200mm) ;
položka bude čerpána v rozsahu dle skutečnosti - optimální způsob sanace pláně stanoví geotechnik</t>
  </si>
  <si>
    <t>"VOZOVKA S ASFALTOVÝM KRYTEM NA PŮVODNÍ DLÁŽDĚNÉ PLOŠE - STEZKA PRO CHODCE A CYKLISTY" 74,7</t>
  </si>
  <si>
    <t>"PLOCHA Z KAMENNÉ DLAŽBY POD MOSTEM BARIKÁDNÍKŮ" 106,9</t>
  </si>
  <si>
    <t>567122114</t>
  </si>
  <si>
    <t>Podklad ze směsi stmelené cementem SC C 8/10 (KSC I) tl 150 mm</t>
  </si>
  <si>
    <t>-1981854793</t>
  </si>
  <si>
    <t>Podklad ze směsi stmelené cementem SC bez dilatačních spár, s rozprostřením a zhutněním SC C 8/10 (KSC I), po zhutnění tl. 150 mm</t>
  </si>
  <si>
    <t>573191111</t>
  </si>
  <si>
    <t>Postřik infiltrační kationaktivní emulzí v množství 1 kg/m2</t>
  </si>
  <si>
    <t>-1847957344</t>
  </si>
  <si>
    <t>Postřik infiltrační kationaktivní emulzí v množství 1,00 kg/m2</t>
  </si>
  <si>
    <t>"Infiltrační postřik emulzní  PI- C 1,00 kg/m2"</t>
  </si>
  <si>
    <t>577143111</t>
  </si>
  <si>
    <t>Asfaltový beton vrstva obrusná ACO 8 (ABJ) tl 50 mm š do 3 m z nemodifikovaného asfaltu</t>
  </si>
  <si>
    <t>917629912</t>
  </si>
  <si>
    <t>Asfaltový beton vrstva obrusná ACO 8 (ABJ) s rozprostřením a se zhutněním z nemodifikovaného asfaltu v pruhu šířky do 3 m, po zhutnění tl. 50 mm</t>
  </si>
  <si>
    <t>"Asfaltový beton pro obrusnou vrstvu ACO 8 tl. 50 mm"</t>
  </si>
  <si>
    <t>591211111</t>
  </si>
  <si>
    <t>Kladení dlažby z kostek drobných z kamene do lože z kameniva těženého tl 50 mm</t>
  </si>
  <si>
    <t>535291278</t>
  </si>
  <si>
    <t>Kladení dlažby z kostek s provedením lože do tl. 50 mm, s vyplněním spár, s dvojím beraněním a se smetením přebytečného materiálu na krajnici drobných z kamene, do lože z kameniva těženého</t>
  </si>
  <si>
    <t>"Dlažba z drobných kamenných kostek 8-11 cm, 100% nakupované ; Lože z drti fr. 4-8 L tl. 40 mm"</t>
  </si>
  <si>
    <t>591241111</t>
  </si>
  <si>
    <t>Kladení dlažby z kostek drobných z kamene na MC tl 50 mm</t>
  </si>
  <si>
    <t>-1827670656</t>
  </si>
  <si>
    <t>Kladení dlažby z kostek s provedením lože do tl. 50 mm, s vyplněním spár, s dvojím beraněním a se smetením přebytečného materiálu na krajnici drobných z kamene, do lože z cementové malty</t>
  </si>
  <si>
    <t>"Drobné kamenné kostky 8-11 cm (zbývající očištěné kostky z SO 010.2.1 + nákup nových), uložené do betonového lože C20/25 nXF3 s opěrou" 99,0</t>
  </si>
  <si>
    <t>58381007</t>
  </si>
  <si>
    <t>kostka dlažební žula drobná 8/10</t>
  </si>
  <si>
    <t>-191452545</t>
  </si>
  <si>
    <t>"Drobné kamenné kostky 8-11 cm uložené do bet. lože C20/25 nXF3 s opěrou - nákup nových (výpočet nedostačujícího materiálu)" 99,0+2*0,1*50,0-83,9</t>
  </si>
  <si>
    <t>175,2*1,02 'Přepočtené koeficientem množství</t>
  </si>
  <si>
    <t>596841220</t>
  </si>
  <si>
    <t>Kladení betonové dlažby komunikací pro pěší do lože z cement malty vel do 0,25 m2 plochy do 50 m2</t>
  </si>
  <si>
    <t>766624265</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</si>
  <si>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</si>
  <si>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"Umělá vodící linie šířky 400 mm, betonová dlažba s vodící drážkou, uložená do betonového lože C20/25 nXF3" 36,1</t>
  </si>
  <si>
    <t>59245019-1</t>
  </si>
  <si>
    <t>dlažba tvar čtverec betonová pro nevidomé 200x200x60mm přírodní</t>
  </si>
  <si>
    <t>-638107675</t>
  </si>
  <si>
    <t>36,1*1,03 'Přepočtené koeficientem množství</t>
  </si>
  <si>
    <t>Trubní vedení</t>
  </si>
  <si>
    <t>897173114-1</t>
  </si>
  <si>
    <t>Rekonstrukce betonové šachty armaturní komory PVK - sanace betonové konstrukce šachty</t>
  </si>
  <si>
    <t>-1112409513</t>
  </si>
  <si>
    <t>Rekonstrukce betonové šachty armaturní komory PVK dle požadavku správce PVK - sanace betonové konstrukce šachty o vnějších rozměrech 1000x1000 mm a usazení nového rámu a uzamykatelného poklopu o rozměrech 600x600 mm v km 1,0</t>
  </si>
  <si>
    <t>Poznámka k položce:
Zahrnuje odbourání železobetonové konstrukce, vytvoření nové styčné plochy na konstrukci řezáním, konstrukce bude očištěna otryskáním, ocelové výztuže budou sanovány, provede se spojovací můstek, reprofilační malta, dvojitý antikarbonatační nátěr, usazení nového rámu a poklopu do sanovaného betonového základu.</t>
  </si>
  <si>
    <t>"Rekonstrukce betonové šachty armaturní komory PVK" 1</t>
  </si>
  <si>
    <t>899331111</t>
  </si>
  <si>
    <t>Výšková úprava uličního vstupu nebo vpusti do 200 mm zvýšením poklopu</t>
  </si>
  <si>
    <t>-1204417782</t>
  </si>
  <si>
    <t>Poznámka k položce:
příp. snížením
Zahrnuje veškeré povrchové znaky inženýrských sítí (kanalizace, voda, plyn)
položka bude čerpána v rozsahu dle skutečnosti</t>
  </si>
  <si>
    <t>"Výšková rektifikace povrchových znaků inženýrských sítí" 6</t>
  </si>
  <si>
    <t>911121211-1</t>
  </si>
  <si>
    <t>Oprava ocelového zábradlí svařovaného nebo šroubovaného - očištění a obnova PKO</t>
  </si>
  <si>
    <t>420828265</t>
  </si>
  <si>
    <t>"Ocelové zábradlí - očištění a nátěr (obnova PKO)" 24,0</t>
  </si>
  <si>
    <t>916111123</t>
  </si>
  <si>
    <t>Osazení obruby z drobných kostek s boční opěrou do lože z betonu prostého</t>
  </si>
  <si>
    <t>-2023567072</t>
  </si>
  <si>
    <t>Osazení silniční obruby z dlažebních kostek v jedné řadě s ložem tl. přes 50 do 100 mm, s vyplněním a zatřením spár cementovou maltou z drobných kostek s boční opěrou z betonu prostého, do lože z betonu prostého téže značky</t>
  </si>
  <si>
    <t>"Řada ze 2 drobných kamenných kostek 8-11 cm (100 % očištěné kostky z SO 010.2.1), uložená do betonového lože C20/25 nXF3 s opěrou" 2*50,0</t>
  </si>
  <si>
    <t>916231213</t>
  </si>
  <si>
    <t>Osazení chodníkového obrubníku betonového stojatého s boční opěrou do lože z betonu prostého</t>
  </si>
  <si>
    <t>1007743586</t>
  </si>
  <si>
    <t>Osazení chodníkového obrubníku betonového se zřízením lože, s vyplněním a zatřením spár cementovou maltou stojatého s boční opěrou z betonu prostého, do lože z betonu prostého</t>
  </si>
  <si>
    <t>"Betonová obruba 80/250 mm přímá, uložená do betonového lože C20/25 nXF3 s opěrou" 1964,1</t>
  </si>
  <si>
    <t>"Betonová obruba 80/250 mm oblouková R=1 m, uložená do betonového lože C20/25 nXF3 s opěrou" 5,1</t>
  </si>
  <si>
    <t>59217016</t>
  </si>
  <si>
    <t>obrubník betonový chodníkový 1000x80x250mm</t>
  </si>
  <si>
    <t>1181700421</t>
  </si>
  <si>
    <t>59217016-1</t>
  </si>
  <si>
    <t>obrubník betonový chodníkový 1000x80x250mm oblouk R=1m</t>
  </si>
  <si>
    <t>-818504239</t>
  </si>
  <si>
    <t>919726201.a</t>
  </si>
  <si>
    <t>Geotextilie pro vyztužení, separaci a filtraci tkaná z PP podélná pevnost v tahu do 15 kN/m</t>
  </si>
  <si>
    <t>-761651900</t>
  </si>
  <si>
    <t>Geotextilie tkaná pro vyztužení, separaci nebo filtraci z polypropylenu, podélná pevnost v tahu do 15 kN/m</t>
  </si>
  <si>
    <t>"Tkaná geotextílie, pevnost proti protlačení CBR min. 2,5 kN" 5380,5</t>
  </si>
  <si>
    <t>919726201.b</t>
  </si>
  <si>
    <t>506193296</t>
  </si>
  <si>
    <t>"Tkaná geotextílie v případě sanace zemní pláně, pevnost proti protlačení CBR min. 2,5 kN" 3520,8</t>
  </si>
  <si>
    <t>919732211</t>
  </si>
  <si>
    <t>Styčná spára napojení nového živičného povrchu na stávající za tepla š 15 mm hl 25 mm s prořezáním</t>
  </si>
  <si>
    <t>249427976</t>
  </si>
  <si>
    <t>Styčná pracovní spára při napojení nového živičného povrchu na stávající se zalitím za tepla modifikovanou asfaltovou hmotou s posypem vápenným hydrátem šířky do 15 mm, hloubky do 25 mm včetně prořezání spáry</t>
  </si>
  <si>
    <t>"Ošetření spár těsnící asfaltovou modifikovanou zálivkou za horka typu N2 dle ČSN EN 14188-1" 88,6</t>
  </si>
  <si>
    <t>919735111</t>
  </si>
  <si>
    <t>Řezání stávajícího živičného krytu hl do 50 mm</t>
  </si>
  <si>
    <t>1849660881</t>
  </si>
  <si>
    <t>Řezání stávajícího živičného krytu nebo podkladu hloubky do 50 mm</t>
  </si>
  <si>
    <t>"Zaříznutí spáry asfaltových vrstev vozovek v tl. 50 mm" 88,6</t>
  </si>
  <si>
    <t>274643054</t>
  </si>
  <si>
    <t>"Lomový kámen (výběr) - 20% původního kamene" 1578,7*0,2*0,576</t>
  </si>
  <si>
    <t>"očištěné drobné kostky" 83,9*0,222</t>
  </si>
  <si>
    <t>59</t>
  </si>
  <si>
    <t>997221612</t>
  </si>
  <si>
    <t>Nakládání vybouraných hmot na dopravní prostředky pro vodorovnou dopravu</t>
  </si>
  <si>
    <t>462474261</t>
  </si>
  <si>
    <t>Nakládání na dopravní prostředky pro vodorovnou dopravu vybouraných hmot</t>
  </si>
  <si>
    <t>"Lomový kámen (výběr) - 20% původního kamene" 1578,7*0,2*0,417</t>
  </si>
  <si>
    <t>60</t>
  </si>
  <si>
    <t>1234938346</t>
  </si>
  <si>
    <t>61</t>
  </si>
  <si>
    <t>998225192</t>
  </si>
  <si>
    <t>Příplatek k přesunu hmot pro pozemní komunikace s krytem z kamene, živičným, betonovým do 2000 m</t>
  </si>
  <si>
    <t>-2138929156</t>
  </si>
  <si>
    <t>Přesun hmot pro komunikace s krytem z kameniva, monolitickým betonovým nebo živičným Příplatek k ceně za zvětšený přesun přes vymezenou největší dopravní vzdálenost do 2000 m</t>
  </si>
  <si>
    <t>PSV</t>
  </si>
  <si>
    <t>Práce a dodávky PSV</t>
  </si>
  <si>
    <t>711</t>
  </si>
  <si>
    <t>Izolace proti vodě, vlhkosti a plynům</t>
  </si>
  <si>
    <t>62</t>
  </si>
  <si>
    <t>711161215</t>
  </si>
  <si>
    <t>Izolace proti zemní vlhkosti nopovou fólií svislá, nopek v 20,0 mm, tl do 1,0 mm</t>
  </si>
  <si>
    <t>-946415035</t>
  </si>
  <si>
    <t>Izolace proti zemní vlhkosti a beztlakové vodě nopovými fóliemi na ploše svislé S vrstva ochranná, odvětrávací a drenážní výška nopku 20,0 mm, tl. fólie do 1,0 mm</t>
  </si>
  <si>
    <t>"Izolační fólie na rubu zídky z betonových palisád" 628,0</t>
  </si>
  <si>
    <t>63</t>
  </si>
  <si>
    <t>998711101</t>
  </si>
  <si>
    <t>Přesun hmot tonážní pro izolace proti vodě, vlhkosti a plynům v objektech výšky do 6 m</t>
  </si>
  <si>
    <t>2073693222</t>
  </si>
  <si>
    <t>Přesun hmot pro izolace proti vodě, vlhkosti a plynům stanovený z hmotnosti přesunovaného materiálu vodorovná dopravní vzdálenost do 50 m v objektech výšky do 6 m</t>
  </si>
  <si>
    <t>64</t>
  </si>
  <si>
    <t>998711193</t>
  </si>
  <si>
    <t>Příplatek k přesunu hmot tonážní 711 za zvětšený přesun do 500 m</t>
  </si>
  <si>
    <t>909740043</t>
  </si>
  <si>
    <t>Přesun hmot pro izolace proti vodě, vlhkosti a plynům stanovený z hmotnosti přesunovaného materiálu Příplatek k cenám za zvětšený přesun přes vymezenou největší dopravní vzdálenost do 500 m</t>
  </si>
  <si>
    <t>Práce a dodávky M</t>
  </si>
  <si>
    <t>46-M</t>
  </si>
  <si>
    <t>Zemní práce při extr.mont.pracích</t>
  </si>
  <si>
    <t>65</t>
  </si>
  <si>
    <t>460510201</t>
  </si>
  <si>
    <t>Kanály do rýhy neasfaltované z prefabrikovaných betonových žlabů rozměrů 17x14/10,5x10 cm</t>
  </si>
  <si>
    <t>-207451830</t>
  </si>
  <si>
    <t>Kabelové prostupy, kanály a multikanály kanály z prefabrikovaných betonových žlabů včetně utěsnění, vyspárování a zakrytí víkem do rýhy, bez výkopových prací neasfaltované 17x14/10,5x10 cm</t>
  </si>
  <si>
    <t>Poznámka k položce:
požadavek společnosti PREdistribuce, a. s.
Konkrétní typ žlabu bude příp. upřesněn.</t>
  </si>
  <si>
    <t>"Kabelové betonové žlaby pro mechanickou ochranu kabelů" 13</t>
  </si>
  <si>
    <t>SO 102 - Rekonstrukce bezmotorové komunikace A2 a A26</t>
  </si>
  <si>
    <t>SO 102.1 - Rekonstrukce bezmotorové komunikace A2 a A26, úsek ZÚ - km 0,932</t>
  </si>
  <si>
    <t>"Sejmutí drnu / zbytků ornice v tloušťce 100 mm" 486,5</t>
  </si>
  <si>
    <t>122251103</t>
  </si>
  <si>
    <t>Odkopávky a prokopávky nezapažené v hornině třídy těžitelnosti I, skupiny 3 objem do 100 m3 strojně</t>
  </si>
  <si>
    <t>Odkopávky a prokopávky nezapažené strojně v hornině třídy těžitelnosti I skupiny 3 přes 50 do 100 m3</t>
  </si>
  <si>
    <t>"Výkop pro provedení sanace aktivní zóny" 95</t>
  </si>
  <si>
    <t>"Výkop" 311</t>
  </si>
  <si>
    <t>-1126295672</t>
  </si>
  <si>
    <t>"materiál pro zpětné použití z výkopů" 180</t>
  </si>
  <si>
    <t>1917934422</t>
  </si>
  <si>
    <t>"Odpočet materiálu pro zpětné použití" -180</t>
  </si>
  <si>
    <t>"drn / zbytky ornice" 486,5*0,1</t>
  </si>
  <si>
    <t>-930249671</t>
  </si>
  <si>
    <t>"Násyp, zhutnění, použití materiálu vytěženého na stavbě" 180</t>
  </si>
  <si>
    <t>"Sanace zemní pláně štěrkodrtí ŠDA v tl. 300 mm 315,4 m2 *0,3 m" 95</t>
  </si>
  <si>
    <t>95*2,1 'Přepočtené koeficientem množství</t>
  </si>
  <si>
    <t>-2126385498</t>
  </si>
  <si>
    <t>274,65*1,8 'Přepočtené koeficientem množství</t>
  </si>
  <si>
    <t>"Ohumusování v tl. 150 mm v rovině a ve svahu o sklonu max 1:5 z nakupovaného materiálu (jednotl. do 500m2)" 814,2</t>
  </si>
  <si>
    <t>"Ohumusování v tl. 150 mm v rovině a ve svahu o sklonu max 1:5 z nakupovaného materiálu" 814,2*0,15</t>
  </si>
  <si>
    <t>122,13*1,8 'Přepočtené koeficientem množství</t>
  </si>
  <si>
    <t>"Založení trávníku v rovině a ve svahu o sklonu max 1:5, ošetřování a zalévání do předání správci" 814,2</t>
  </si>
  <si>
    <t>"Založení trávníku v rovině a ve svahu o sklonu max 1:5, ošetřování a zalévání do předání správci" 814,2*2,5/100</t>
  </si>
  <si>
    <t>"Ohumusování v tl. 150 mm v rovině a ve svahu o sklonu max 1:5 - úprava pláně" 814,2</t>
  </si>
  <si>
    <t>"Příprava zemní pláně/ parapláně (výměra dla sanací)" 315,4</t>
  </si>
  <si>
    <t>565135111</t>
  </si>
  <si>
    <t>Asfaltový beton vrstva podkladní ACP 16 (obalované kamenivo OKS) tl 50 mm š do 3 m</t>
  </si>
  <si>
    <t>2024009285</t>
  </si>
  <si>
    <t>Asfaltový beton vrstva podkladní ACP 16 (obalované kamenivo střednězrnné - OKS) s rozprostřením a zhutněním v pruhu šířky přes 1,5 do 3 m, po zhutnění tl. 50 mm</t>
  </si>
  <si>
    <t>"Asfaltový beton pro podkladní vrstvu ACP 16+ tl. 50 mm"</t>
  </si>
  <si>
    <t>"VOZOVKA S ASFALTOVÝM KRYTEM - STEZKA PRO CHODCE A CYKLISTY, CHODNÍK" 4858,7</t>
  </si>
  <si>
    <t>566501111-1</t>
  </si>
  <si>
    <t>Předláždění stávající dlažby z velkých kamenných kostek</t>
  </si>
  <si>
    <t>-255730831</t>
  </si>
  <si>
    <t>"obnova případně rozebrané stávající dlažby sjezdu v km 0,5 (z důvodu stavebních prací nebo při potřebě výškového napojení)" 5,1</t>
  </si>
  <si>
    <t>"VOZOVKA S ASFALTOVÝM KRYTEM - STEZKA PRO CHODCE A CYKLISTY, CHODNÍK  - SANACE" 2879,7</t>
  </si>
  <si>
    <t>573231106</t>
  </si>
  <si>
    <t>Postřik živičný spojovací ze silniční emulze v množství 0,30 kg/m2</t>
  </si>
  <si>
    <t>1698440819</t>
  </si>
  <si>
    <t>Postřik spojovací PS bez posypu kamenivem ze silniční emulze, v množství 0,30 kg/m2</t>
  </si>
  <si>
    <t>"Spojovací postřik emulzní  PS - C 0,30 kg/m2"</t>
  </si>
  <si>
    <t xml:space="preserve">Poznámka k položce:
část z výzisku SO 010.2.2
</t>
  </si>
  <si>
    <t>"Umělá vodící linie šířky 400 mm, betonová dlažba s vodící drážkou, uložená do betonového lože C20/25 nXF3" 18,4+2,6</t>
  </si>
  <si>
    <t>"Betonová dlažba reliéfní barevně kontrastní (varovné a signální pásy), uložená do betonového lože C20/25 nXF3" 8,7</t>
  </si>
  <si>
    <t>18,4*1,03 'Přepočtené koeficientem množství</t>
  </si>
  <si>
    <t>59245006</t>
  </si>
  <si>
    <t>dlažba tvar obdélník betonová pro nevidomé 200x100x60mm barevná</t>
  </si>
  <si>
    <t>607201362</t>
  </si>
  <si>
    <t>8,7*1,03 'Přepočtené koeficientem množství</t>
  </si>
  <si>
    <t>894412411-1</t>
  </si>
  <si>
    <t>Oprava stávající šachty s provedením výměny svrchní části šachty</t>
  </si>
  <si>
    <t>233459034</t>
  </si>
  <si>
    <t>Poznámka k položce:
Položka zahrnuje: Odstranění přechodového kónusu a 1 skruže stávající šachty, uložení nové skruže v požadované výšce, přechodového kónusu a rektifikačních kroužků (výšková rektifikace stávajících šachet většího rozsahu)  (1 ks = 1 šachta) ;
položka bude čerpána v rozsahu dle skutečnosti</t>
  </si>
  <si>
    <t>"Oprava šachet v trase" 23</t>
  </si>
  <si>
    <t>"Výšková rektifikace povrchových znaků inženýrských sítí" 38</t>
  </si>
  <si>
    <t>915223111</t>
  </si>
  <si>
    <t>Varovný pás z plastu pro orientaci nevidomých šířky 420 mm</t>
  </si>
  <si>
    <t>-827973594</t>
  </si>
  <si>
    <t>Orientační prvky pro nevidomé z plastu na pozemních komunikacích a komunikacích pro pěší varovný pás šířky 420 mm</t>
  </si>
  <si>
    <t>"Signální pás z elastomeru bílý lepený na stávající povrch" 5,1/0,42</t>
  </si>
  <si>
    <t>916111123-1</t>
  </si>
  <si>
    <t>Výšková úprava obruby z drobných kostek s boční opěrou do lože z betonu prostého</t>
  </si>
  <si>
    <t>Výšková úprava silniční obruby z dlažebních kostek v jedné řadě s vybouráním, očištěním kostek, likvidací původního lože, zpětně uložených s ložem tl. přes 50 do 100 mm, s vyplněním a zatřením spár cementovou maltou z drobných kostek s boční opěrou z betonu prostého, do lože z betonu prostého téže značky</t>
  </si>
  <si>
    <t>Poznámka k položce:
obnova případně poškozené stávající řady kostek - položka bude čerpána v rozsahu dle skutečnosti</t>
  </si>
  <si>
    <t>"Řada z drobných kamenných kostek 8-11 cm (50 % očištěné původní kostky), uložená do betonového lože C20/25 nXF3 s opěrou" 89</t>
  </si>
  <si>
    <t>Poznámka k položce:
příp. využití stávajícíh kostek, dle zastiženého stavu, předpoklad 50% - položka bude čerpána v rozsahu dle skutečnosti</t>
  </si>
  <si>
    <t>"Řada z drobných kamenných kostek 8-11 cm, uložená do betonového lože C20/25 nXF3 s opěrou - pořízení nových z 50%" 89*0,1*0,5</t>
  </si>
  <si>
    <t>4,45*1,02 'Přepočtené koeficientem množství</t>
  </si>
  <si>
    <t>"Betonová obruba 80/250 mm přímá, uložená do betonového lože C20/25 nXF3 s opěrou" 1814</t>
  </si>
  <si>
    <t>916241213-1</t>
  </si>
  <si>
    <t>Výškjová úprava obrubníku kamenného stojatého s boční opěrou do lože z betonu prostého</t>
  </si>
  <si>
    <t>-115835445</t>
  </si>
  <si>
    <t>Výšková prava obrubníku kamenného s vyjmutím, očíštěním, likvidací původního lože a spar, zpětným uložením obrubníku, se zřízením lože, s vyplněním a zatřením spár cementovou maltou stojatého s boční opěrou z betonu prostého, do lože z betonu prostého</t>
  </si>
  <si>
    <t>"Kamenný krajník (50 % očištěný původní krajník), uložen do betonového lože C20/25 nXF3 s opěrou" 24,9</t>
  </si>
  <si>
    <t>58380001</t>
  </si>
  <si>
    <t>krajník kamenný žulový silniční 130x200x300-800mm</t>
  </si>
  <si>
    <t>-1198434846</t>
  </si>
  <si>
    <t>Poznámka k položce:
využití stávajícíh krajníků, dle zastiženého stavu, předpoklad 50% - položka bude čerpána v rozsahu dle skutečnosti</t>
  </si>
  <si>
    <t>"Kamenný krajník - pořízení nových z 50%" 24,9*0,5</t>
  </si>
  <si>
    <t>919726201</t>
  </si>
  <si>
    <t>Poznámka k položce:
šířka 3 m dle TP 97, pevnost proti protlačení CBR &gt; 3 kN, odolnost proti proražení  &lt; 10 mm, tažnost &gt; 50% ;
položka bude čerpána v rozsahu dle skutečnosti - optimální způsob sanace pláně stanoví geotechnik</t>
  </si>
  <si>
    <t>"Tkaná geotextílie v případě sanace zemní pláně, pevnost proti protlačení CBR min. 3,0 kN" 315,4</t>
  </si>
  <si>
    <t>"Ošetření spár těsnící asfaltovou modifikovanou zálivkou za horka typu N2 dle ČSN EN 14188-1" 1140,4</t>
  </si>
  <si>
    <t>919735112</t>
  </si>
  <si>
    <t>Řezání stávajícího živičného krytu hl do 100 mm</t>
  </si>
  <si>
    <t>Řezání stávajícího živičného krytu nebo podkladu hloubky přes 50 do 100 mm</t>
  </si>
  <si>
    <t>"Zaříznutí spáry asfaltových vrstev vozovek v tl. 100 mm" 1140,4</t>
  </si>
  <si>
    <t>938902431</t>
  </si>
  <si>
    <t>Čištění propustků strojně tlakovou vodou D do 500 mm při tl nánosu do 75% DN</t>
  </si>
  <si>
    <t>848494234</t>
  </si>
  <si>
    <t>Čištění propustků s odstraněním travnatého porostu nebo nánosu, s naložením na dopravní prostředek nebo s přemístěním na hromady na vzdálenost do 20 m strojně tlakovou vodou tloušťky nánosu přes 50 do 75% průměru propustku do 500 mm</t>
  </si>
  <si>
    <t>Poznámka k položce:
Alternativní položka k čištění přípojek a liniových žlabů</t>
  </si>
  <si>
    <t>"Vyčištění přípojky uliční vpusti ke kanalizaci" 32</t>
  </si>
  <si>
    <t>"Vyčištění liniového odvodňovacího žlabu" 9</t>
  </si>
  <si>
    <t>938902442-1</t>
  </si>
  <si>
    <t>Čištění uličních vpustí</t>
  </si>
  <si>
    <t>304245759</t>
  </si>
  <si>
    <t>"Vyčištění zanesených uličních vpustí" 7</t>
  </si>
  <si>
    <t>985111233-1</t>
  </si>
  <si>
    <t>Sanace povrchu železobetonové konstrukce</t>
  </si>
  <si>
    <t>737785991</t>
  </si>
  <si>
    <t>Poznámka k položce:
Položka zahrnuje: Očištění konstrukce otryskáním tlakovou vodou s tlakem do 400 bar, případná sanace ocelové výztuže (mech. očištění, nátěr), spojovací můstek, reprofilační malta, dvojitý antikarbonatační (sjednocující) nátěr.</t>
  </si>
  <si>
    <t>"Sanace betonové římsy na ZÚ vpravo v dl. 23 m" 35</t>
  </si>
  <si>
    <t>"Umělá vodící linie z betonové dlažby tl. 60 mm" 2,6*0,123</t>
  </si>
  <si>
    <t>-1844798249</t>
  </si>
  <si>
    <t>"Odpad z čištění UV a potrubí" 2,75</t>
  </si>
  <si>
    <t>386674612</t>
  </si>
  <si>
    <t>998225191</t>
  </si>
  <si>
    <t>Příplatek k přesunu hmot pro pozemní komunikace s krytem z kamene, živičným, betonovým do 1000 m</t>
  </si>
  <si>
    <t>Přesun hmot pro komunikace s krytem z kameniva, monolitickým betonovým nebo živičným Příplatek k ceně za zvětšený přesun přes vymezenou největší dopravní vzdálenost do 1000 m</t>
  </si>
  <si>
    <t>460510055</t>
  </si>
  <si>
    <t>Kabelové prostupy z trub plastových do rýhy bez obsypu, průměru do 15 cm</t>
  </si>
  <si>
    <t>720529115</t>
  </si>
  <si>
    <t>Kabelové prostupy, kanály a multikanály kabelové prostupy z trub plastových včetně osazení, utěsnění a spárování do rýhy, bez výkopových prací bez obsypu, vnitřního průměru přes 10 do 15 cm</t>
  </si>
  <si>
    <t>"Uložení prázdných korugovaných dělených chrániček DN 110 (pro budoucí uložení veřejného osvětlení)" 233,9</t>
  </si>
  <si>
    <t>34571098</t>
  </si>
  <si>
    <t>trubka elektroinstalační dělená (chránička) D 100/110mm, HDPE</t>
  </si>
  <si>
    <t>128</t>
  </si>
  <si>
    <t>1915009557</t>
  </si>
  <si>
    <t>SO 102.2 - Rekonstrukce bezmotorové komunikace A2 a A26, úsek km 0,932 - KÚ</t>
  </si>
  <si>
    <t>"Sejmutí drnu / zbytků ornice v tloušťce 100 mm" 235,4</t>
  </si>
  <si>
    <t>122251102</t>
  </si>
  <si>
    <t>Odkopávky a prokopávky nezapažené v hornině třídy těžitelnosti I, skupiny 3 objem do 50 m3 strojně</t>
  </si>
  <si>
    <t>Odkopávky a prokopávky nezapažené strojně v hornině třídy těžitelnosti I skupiny 3 přes 20 do 50 m3</t>
  </si>
  <si>
    <t>"Výkop (jednotl. do 50 m3)" 91</t>
  </si>
  <si>
    <t>"Výkop pro provedení sanace aktivní zóny" 75</t>
  </si>
  <si>
    <t>"materiál pro zpětné použití z výkopů" 84</t>
  </si>
  <si>
    <t>"Výkop" 91</t>
  </si>
  <si>
    <t>"Odpočet materiálu pro zpětné použití" -84</t>
  </si>
  <si>
    <t>"drn / zbytky ornice" 235,4*0,1</t>
  </si>
  <si>
    <t>"Násyp, zhutnění, použití materiálu vytěženého na stavbě" 84</t>
  </si>
  <si>
    <t>"Sanace zemní pláně štěrkodrtí ŠDA v tl. 300 mm 249,9 m2 *0,3 m" 75</t>
  </si>
  <si>
    <t>75*2,1 'Přepočtené koeficientem množství</t>
  </si>
  <si>
    <t>105,54*1,8 'Přepočtené koeficientem množství</t>
  </si>
  <si>
    <t>"Ohumusování v tl. 150 mm v rovině a ve svahu o sklonu max 1:5 z nakupovaného materiálu" 391,5</t>
  </si>
  <si>
    <t>"Ohumusování v tl. 150 mm v rovině a ve svahu o sklonu max 1:5 z nakupovaného materiálu" 391,5*0,15</t>
  </si>
  <si>
    <t>58,725*1,8 'Přepočtené koeficientem množství</t>
  </si>
  <si>
    <t>"Založení trávníku v rovině a ve svahu o sklonu max 1:5, ošetřování a zalévání do předání správci" 391,5</t>
  </si>
  <si>
    <t>"Založení trávníku v rovině a ve svahu o sklonu max 1:5, ošetřování a zalévání do předání správci" 391,5*2,5/100</t>
  </si>
  <si>
    <t>"Ohumusování v tl. 150 mm v rovině a ve svahu o sklonu max 1:5 - úprava pláně" 391,5</t>
  </si>
  <si>
    <t>"Příprava zemní pláně/ parapláně (výměra dla sanací)" 249,9</t>
  </si>
  <si>
    <t>564752111</t>
  </si>
  <si>
    <t>Podklad z vibrovaného štěrku VŠ tl 150 mm</t>
  </si>
  <si>
    <t>721531367</t>
  </si>
  <si>
    <t>Podklad nebo kryt z vibrovaného štěrku VŠ s rozprostřením, vlhčením a zhutněním, po zhutnění tl. 150 mm</t>
  </si>
  <si>
    <t>"PLOCHA Z MLATU" 791,7</t>
  </si>
  <si>
    <t>564851111</t>
  </si>
  <si>
    <t>Podklad ze štěrkodrtě ŠD tl 150 mm</t>
  </si>
  <si>
    <t>-1542996228</t>
  </si>
  <si>
    <t>Podklad ze štěrkodrti ŠD s rozprostřením a zhutněním, po zhutnění tl. 150 mm</t>
  </si>
  <si>
    <t>"PLOCHA Z MLATU - SANACE" 395,9</t>
  </si>
  <si>
    <t>"VOZOVKA S ASFALTOVÝM KRYTEM - STEZKA PRO CHODCE A CYKLISTY, CHODNÍK" 2254,3</t>
  </si>
  <si>
    <t>Poznámka k položce:
položka sanace bude čerpána v rozsahu dle skutečnosti - optimální způsob sanace pláně stanoví geotechnik</t>
  </si>
  <si>
    <t>"VOZOVKA S ASFALTOVÝM KRYTEM - STEZKA PRO CHODCE A CYKLISTY, CHODNÍK  - SANACE" 1103,3</t>
  </si>
  <si>
    <t>"PLOCHA Z KAMENNÉ DLAŽBY" 10,7</t>
  </si>
  <si>
    <t>571901111</t>
  </si>
  <si>
    <t>Posyp krytu kamenivem drceným nebo těženým do 5 kg/m2</t>
  </si>
  <si>
    <t>-443767458</t>
  </si>
  <si>
    <t>Posyp podkladu nebo krytu s rozprostřením a zhutněním kamenivem drceným nebo těženým, v množství do 5 kg/m2</t>
  </si>
  <si>
    <t>"Zásyp křemičitým pískem"</t>
  </si>
  <si>
    <t>"OBNOVA VOZOVKY S ASFALTOVÝM KRYTEM V MÍSTĚ ULOŽENÍ OBRUB - spodní vrstva na 50% plochy" 14,7*0,5</t>
  </si>
  <si>
    <t>573231107</t>
  </si>
  <si>
    <t>Postřik živičný spojovací ze silniční emulze v množství 0,40 kg/m2</t>
  </si>
  <si>
    <t>-193440771</t>
  </si>
  <si>
    <t>Postřik spojovací PS bez posypu kamenivem ze silniční emulze, v množství 0,40 kg/m2</t>
  </si>
  <si>
    <t>"Spojovací postřik emulzní  PS - C 0,40 kg/m2"</t>
  </si>
  <si>
    <t>"OBNOVA VOZOVKY S ASFALTOVÝM KRYTEM V MÍSTĚ ULOŽENÍ OBRUB - vrchní vrstva" 14,7</t>
  </si>
  <si>
    <t>578143113</t>
  </si>
  <si>
    <t>Litý asfalt MA 11 (LAS) tl 40 mm š do 3 m z nemodifikovaného asfaltu</t>
  </si>
  <si>
    <t>211116972</t>
  </si>
  <si>
    <t>Litý asfalt MA 11 (LAS) s rozprostřením z nemodifikovaného asfaltu v pruhu šířky do 3 m tl. 40 mm</t>
  </si>
  <si>
    <t>"Litý asfalt MA 11 II tl. 40mm"</t>
  </si>
  <si>
    <t>-836762285</t>
  </si>
  <si>
    <t>"Dlažba z drobných kamenných kostek 8-11 cm (100% očištěné původní kostky z SO 010.2.3) ; Lože z drti fr. 4-8 L tl. 40 mm"</t>
  </si>
  <si>
    <t>"PLOCHA Z KAMENNÉ DLAŽBY-PŘEDLÁŽDĚNÍ PO MONTÁŽI STOJANŮ JÍZDNÍCH KOL" 4,6</t>
  </si>
  <si>
    <t xml:space="preserve">Poznámka k položce:
</t>
  </si>
  <si>
    <t>"Umělá vodící linie šířky 400 mm, betonová dlažba s vodící drážkou, uložená do betonového lože C20/25 nXF3" 22,5</t>
  </si>
  <si>
    <t>"Betonová dlažba reliéfní barevně kontrastní (varovné a signální pásy), uložená do betonového lože C20/25 nXF3" 9,4</t>
  </si>
  <si>
    <t>22,5*1,03 'Přepočtené koeficientem množství</t>
  </si>
  <si>
    <t>9,4*1,03 'Přepočtené koeficientem množství</t>
  </si>
  <si>
    <t>"Oprava šachet v trase" 7</t>
  </si>
  <si>
    <t>899131112-1</t>
  </si>
  <si>
    <t>Výměna čtvercového podklopu šachty</t>
  </si>
  <si>
    <t>2056033777</t>
  </si>
  <si>
    <t>"Výměna čtvercového poklopu šachty v km 0,92" 1</t>
  </si>
  <si>
    <t>"Výšková rektifikace povrchových znaků inženýrských sítí" 33</t>
  </si>
  <si>
    <t>"Řada z drobných kamenných kostek (100% očištěné původní kostky z SO 010.2.3), uložená do betonového lože C20/25 nXF3 s opěrou" 24,7</t>
  </si>
  <si>
    <t>"Betonová obruba 80/250 mm přímá, uložená do betonového lože C20/25 nXF3 s opěrou" 483,5</t>
  </si>
  <si>
    <t>916241113</t>
  </si>
  <si>
    <t>Osazení obrubníku kamenného ležatého s boční opěrou do lože z betonu prostého</t>
  </si>
  <si>
    <t>65563488</t>
  </si>
  <si>
    <t>Osazení obrubníku kamenného se zřízením lože, s vyplněním a zatřením spár cementovou maltou ležatého s boční opěrou z betonu prostého, do lože z betonu prostého</t>
  </si>
  <si>
    <t>"Kamenná obruba 300/200 mm přímá, uložená do betonového lože C20/25 nXF3 s opěrou" 29,4</t>
  </si>
  <si>
    <t>58380003</t>
  </si>
  <si>
    <t>obrubník kamenný žulový přímý 300x200mm</t>
  </si>
  <si>
    <t>-23259515</t>
  </si>
  <si>
    <t>916331112-1</t>
  </si>
  <si>
    <t>Osazení zahradního obrubníku kovového do lože z betonu s boční opěrou</t>
  </si>
  <si>
    <t>-2374615</t>
  </si>
  <si>
    <t>Osazení zahradního obrubníku kovového s ložem tl. od 50 do 100 mm z betonu prostého s boční opěrou z betonu prostého</t>
  </si>
  <si>
    <t>"Obruba z ocelové pásoviny tl. 5 mm, výšky 250 mm, uložená do betonového lože C20/25 nXF3 s opěrou" 213</t>
  </si>
  <si>
    <t>59217050-1</t>
  </si>
  <si>
    <t>ocelová pásovina 5/250mm</t>
  </si>
  <si>
    <t>-1806317312</t>
  </si>
  <si>
    <t>"Tkaná geotextílie v případě sanace zemní pláně, pevnost proti protlačení CBR min. 3,0 kN" 249,9</t>
  </si>
  <si>
    <t>"Ošetření spár těsnící asfaltovou modifikovanou zálivkou za horka typu N2 dle ČSN EN 14188-1" 393,3</t>
  </si>
  <si>
    <t>"Zaříznutí spáry asfaltových vrstev vozovek v tl. 100 mm" 393,3</t>
  </si>
  <si>
    <t>"Vyčištění přípojky uliční vpusti ke kanalizaci" 12</t>
  </si>
  <si>
    <t>"Vyčištění zanesených uličních vpustí" 2</t>
  </si>
  <si>
    <t>"Odpad z čištění UV a potrubí" 0,8</t>
  </si>
  <si>
    <t>"Uložení prázdných korugovaných dělených chrániček DN 110 (pro budoucí uložení veřejného osvětlení)" 180,6</t>
  </si>
  <si>
    <t>SO 180 - Dopravně inženýrská opatření (DIO)</t>
  </si>
  <si>
    <t>SO 180.1 - Dopravně inženýrská opatření (DIO) (část SO 101)</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</si>
  <si>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</si>
  <si>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</si>
  <si>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</si>
  <si>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</si>
  <si>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</si>
  <si>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</si>
  <si>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</si>
  <si>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</si>
  <si>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013203000</t>
  </si>
  <si>
    <t>Dokumentace stavby bez rozlišení</t>
  </si>
  <si>
    <t>kpl</t>
  </si>
  <si>
    <t>1024</t>
  </si>
  <si>
    <t>-1739903662</t>
  </si>
  <si>
    <t>Poznámka k položce:
Vypracování podrobného projektu DIO vč. stanovení harmonogramu (celkové doby trvání etapy).</t>
  </si>
  <si>
    <t>VRN3</t>
  </si>
  <si>
    <t>Zařízení staveniště</t>
  </si>
  <si>
    <t>034303000</t>
  </si>
  <si>
    <t>Dopravní značení na staveništi</t>
  </si>
  <si>
    <t>212919341</t>
  </si>
  <si>
    <t>Poznámka k položce:
Předpokládaná doba realizace etapy (trvání DIO) =  XXX měsíců ;
Položka zahrnuje
- osazení značení dle TP66 a případné řízení provozu proškolenými pracovníky
- montáž, pronájem a demontáž DIO
- zakrytí nebo úpravu stávajícího DZ v rozporu s DIO</t>
  </si>
  <si>
    <t>VRN4</t>
  </si>
  <si>
    <t>Inženýrská činnost</t>
  </si>
  <si>
    <t>049103000</t>
  </si>
  <si>
    <t>Náklady vzniklé v souvislosti s realizací stavby</t>
  </si>
  <si>
    <t>-2085850044</t>
  </si>
  <si>
    <t>Poznámka k položce:
Projednání DIO s DO, zajištění DIR</t>
  </si>
  <si>
    <t>SO 180.2.1 - Dopravně inženýrská opatření (DIO) (část SO 102), úsek ZÚ - km 0,932</t>
  </si>
  <si>
    <t>SO 180.2.2 - Dopravně inženýrská opatření (DIO) (část SO 102), úsek km 0,932 - KÚ</t>
  </si>
  <si>
    <t>SO 190 - Stálé dopravní značení</t>
  </si>
  <si>
    <t>SO 190.1 - Stálé dopravní značení (část SO 101)</t>
  </si>
  <si>
    <t>914111111</t>
  </si>
  <si>
    <t>Montáž svislé dopravní značky do velikosti 1 m2 objímkami na sloupek nebo konzolu</t>
  </si>
  <si>
    <t>-1099475582</t>
  </si>
  <si>
    <t>Montáž svislé dopravní značky základní velikosti do 1 m2 objímkami na sloupky nebo konzoly</t>
  </si>
  <si>
    <t>"SVISLÉ DOPRAVNÍ ZNAČENÍ NAVRHOVANÉ"</t>
  </si>
  <si>
    <t>"IS21a + IS21b na jeden sloupek" 2</t>
  </si>
  <si>
    <t>"C9a + IS21a + C9b na jeden sloupek" 3</t>
  </si>
  <si>
    <t xml:space="preserve">"C9a + C9b na jeden sloupek" 3*2 </t>
  </si>
  <si>
    <t>"IS19a + IS19c + IS21d na jeden sloupek" 3</t>
  </si>
  <si>
    <t>"IS19b + IS19c na jeden sloupek" 2</t>
  </si>
  <si>
    <t>"IS21a na jeden sloupek" 2*1</t>
  </si>
  <si>
    <t>"IS19a + IS19b na jeden sloupek" 2</t>
  </si>
  <si>
    <t>"C9a + IS21a na jeden sloupek" 2</t>
  </si>
  <si>
    <t>40445639</t>
  </si>
  <si>
    <t>informativní značky směrové IS 18a, IS21 300x200mm</t>
  </si>
  <si>
    <t>-1694243754</t>
  </si>
  <si>
    <t>"C9a + IS21a + C9b na jeden sloupek" 1</t>
  </si>
  <si>
    <t>"IS19a + IS19c + IS21d na jeden sloupek" 1</t>
  </si>
  <si>
    <t>"C9a + IS21a na jeden sloupek" 1</t>
  </si>
  <si>
    <t>40445620</t>
  </si>
  <si>
    <t>zákazové, příkazové dopravní značky B1-B34, C1-15 700mm</t>
  </si>
  <si>
    <t>1727192130</t>
  </si>
  <si>
    <t>"C9a + IS21a + C9b na jeden sloupek" 2</t>
  </si>
  <si>
    <t>"C9a + C9b na jeden sloupek" 3*2</t>
  </si>
  <si>
    <t>40445629</t>
  </si>
  <si>
    <t>informativní značky směrové IS1a, IS2a, IS3a, IS4a, IS19a 1100x330mm</t>
  </si>
  <si>
    <t>-1085898179</t>
  </si>
  <si>
    <t>"IS19a + IS19b na jeden sloupek" 1</t>
  </si>
  <si>
    <t>40445630</t>
  </si>
  <si>
    <t>informativní značky směrové IS1b, IS2b, IS3b, IS4b, IS19b 1100x500mm</t>
  </si>
  <si>
    <t>-82823449</t>
  </si>
  <si>
    <t>"IS19b + IS19c na jeden sloupek" 1</t>
  </si>
  <si>
    <t>40445631</t>
  </si>
  <si>
    <t>informativní značky směrové IS1c, IS2c, IS3c, IS4c, IS5, IS11b, d, IS19c 1350x330mm</t>
  </si>
  <si>
    <t>455006618</t>
  </si>
  <si>
    <t>914511112</t>
  </si>
  <si>
    <t>Montáž sloupku dopravních značek délky do 3,5 m s betonovým základem a patkou</t>
  </si>
  <si>
    <t>-554349233</t>
  </si>
  <si>
    <t>Montáž sloupku dopravních značek délky do 3,5 m do hliníkové patky</t>
  </si>
  <si>
    <t>"IS21a + IS21b na jeden sloupek" 1</t>
  </si>
  <si>
    <t>"C9a + C9b na jeden sloupek" 3</t>
  </si>
  <si>
    <t>"IS21a na jeden sloupek" 2</t>
  </si>
  <si>
    <t>40445225</t>
  </si>
  <si>
    <t>sloupek pro dopravní značku Zn D 60mm v 3,5m</t>
  </si>
  <si>
    <t>953118695</t>
  </si>
  <si>
    <t>966006132</t>
  </si>
  <si>
    <t>Odstranění značek dopravních nebo orientačních se sloupky s betonovými patkami</t>
  </si>
  <si>
    <t>-1803650278</t>
  </si>
  <si>
    <t>Odstranění dopravních nebo orientačních značek se sloupkem s uložením hmot na vzdálenost do 20 m nebo s naložením na dopravní prostředek, se zásypem jam a jeho zhutněním s betonovou patkou</t>
  </si>
  <si>
    <t>Poznámka k položce:
vč. příp. likvidace dle dispozic zhotovitele (sběrné suroviny)</t>
  </si>
  <si>
    <t>"RUŠENÉ A PŘESOUVANÉ SVISLÉ DOPRAVNÍ ZNAČENÍ"</t>
  </si>
  <si>
    <t>"Demontáž IS20 včetně sloupku" 2</t>
  </si>
  <si>
    <t>966006211</t>
  </si>
  <si>
    <t>Odstranění svislých dopravních značek ze sloupů, sloupků nebo konzol</t>
  </si>
  <si>
    <t>-1603362369</t>
  </si>
  <si>
    <t>Odstranění (demontáž) svislých dopravních značek s odklizením materiálu na skládku na vzdálenost do 20 m nebo s naložením na dopravní prostředek ze sloupů, sloupků nebo konzol</t>
  </si>
  <si>
    <t>"Demontáž IS21a, bez sloupku (ponechán)" 2</t>
  </si>
  <si>
    <t>"Demontáž IS20, bez sloupku (montováno na stožár VO)" 1</t>
  </si>
  <si>
    <t>1224754804</t>
  </si>
  <si>
    <t>171828935</t>
  </si>
  <si>
    <t>SO 190.2.1 - Stálé dopravní značení (část SO 102.1)</t>
  </si>
  <si>
    <t>"Přesun IS19a + IS19c do jiné polohy na nový sloupek (původní ponechán)" 1+1</t>
  </si>
  <si>
    <t>"C9a + E13 na jeden sloupek, včetně sloupku" 1+1</t>
  </si>
  <si>
    <t>"C9b na jeden sloupek, včetně sloupku" 1</t>
  </si>
  <si>
    <t>"C9a + C9b na jeden sloupek, včetně sloupku" 1+1</t>
  </si>
  <si>
    <t>"IS21d, montáž na stávající sloupek, dodávka" 1</t>
  </si>
  <si>
    <t>"C9a + IS21a na jeden sloupek, včetně sloupku" 1+1</t>
  </si>
  <si>
    <t>914111112</t>
  </si>
  <si>
    <t>Montáž svislé dopravní značky do velikosti 1 m2 páskováním na sloup</t>
  </si>
  <si>
    <t>673897162</t>
  </si>
  <si>
    <t>Montáž svislé dopravní značky základní velikosti do 1 m2 páskováním na sloupy</t>
  </si>
  <si>
    <t>"IS21b, montáž na stožár VO, dodávka" 1</t>
  </si>
  <si>
    <t>"IS21c, montáž na stožár VO, dodávka" 1</t>
  </si>
  <si>
    <t>"C9a + IS21a na jeden sloupek, včetně sloupku" 1</t>
  </si>
  <si>
    <t>"C9a + E13 na jeden sloupek, včetně sloupku" 1</t>
  </si>
  <si>
    <t>40445650</t>
  </si>
  <si>
    <t>dodatkové tabulky E7, E12, E13 500x300mm</t>
  </si>
  <si>
    <t>-1333138767</t>
  </si>
  <si>
    <t>"Přesun IS19a + IS19c do jiné polohy na nový sloupek (původní ponechán)" 1</t>
  </si>
  <si>
    <t>"C9a + C9b na jeden sloupek, včetně sloupku" 1</t>
  </si>
  <si>
    <t>915131112-1</t>
  </si>
  <si>
    <t>Vodorovné dopravní značení liniové a pro přechody pro chodce, šipky, symboly retroreflexní bílá barva</t>
  </si>
  <si>
    <t>2126715136</t>
  </si>
  <si>
    <t>Vodorovné dopravní značení stříkané barvou liniové a pro přechody pro chodce, šipky, symboly bílé retroreflexní</t>
  </si>
  <si>
    <t>Poznámka k položce:
Vodorovné dopravní značení jednosložkovou rozpouštědlovou barvou s obsahem sušiny min. 75% hladké, bílá barva</t>
  </si>
  <si>
    <t>"VODOROVNÉ DOPRAVNÍ ZNAČENÍ NAVRHOVANÉ"</t>
  </si>
  <si>
    <t>"1. fáze VDZ" 29,2</t>
  </si>
  <si>
    <t>915231112-1</t>
  </si>
  <si>
    <t>Vodorovné dopravní značení liniové a pro přechody pro chodce, šipky, symboly retroreflexní bílý plast</t>
  </si>
  <si>
    <t>-1015608198</t>
  </si>
  <si>
    <t>Vodorovné dopravní značení stříkaným plastem liniové a pro přechody pro chodce, šipky, symboly nápisy bílé retroreflexní</t>
  </si>
  <si>
    <t>Poznámka k položce:
vč. zametení před provedením 2. fáze VDZ
Vodorovné dopravní značení z dvousložkových plastů, stěrkový nebo strukturální plast, bílá barva, s příměsí fotoluminiscenčního pigmentu</t>
  </si>
  <si>
    <t>"2. fáze VDZ (část na stávající povrch, pouze plast)" 29,6</t>
  </si>
  <si>
    <t>915231116-1</t>
  </si>
  <si>
    <t>Vodorovné dopravní značení liniové a pro přechody pro chodce, šipky, symboly retroreflexní nebílý plast</t>
  </si>
  <si>
    <t>965433817</t>
  </si>
  <si>
    <t>Vodorovné dopravní značení stříkaným plastem liniové a pro přechody pro chodce, šipky, symboly nápisy nebílé retroreflexní</t>
  </si>
  <si>
    <t>Poznámka k položce:
vč. zametení před provedením
Vodorovné dopravní značení z dvousložkových plastů, stěrkový nebo strukturální plast, červená barva</t>
  </si>
  <si>
    <t>"Jednofázové VDZ (na stávající povrch, pouze plast)" 23,6</t>
  </si>
  <si>
    <t>915621111-1</t>
  </si>
  <si>
    <t>Předznačení vodorovného liniového a plošného značení</t>
  </si>
  <si>
    <t>1169642398</t>
  </si>
  <si>
    <t>Předznačení pro vodorovné značení stříkané barvou nebo prováděné z nátěrových hmot liniové a plošné šipky, symboly, nápisy</t>
  </si>
  <si>
    <t>"2. fáze VDZ (část na stávající povrch, pouze plast)" 29,6-29,2</t>
  </si>
  <si>
    <t>"Demontáž IZ8b včetně sloupku" 1</t>
  </si>
  <si>
    <t>"Demontáž IZ8a + IS19a včetně sloupku" 1</t>
  </si>
  <si>
    <t>"Demontáž IZ6a + C9b včetně sloupku" 1</t>
  </si>
  <si>
    <t>"Demontáž IZ6b + C9a včetně sloupku" 1</t>
  </si>
  <si>
    <t>"Demontáž C9a včetně sloupku" 1</t>
  </si>
  <si>
    <t>"Demontáž IS21c, bez sloupku (ponechán)" 1</t>
  </si>
  <si>
    <t>"Demontáž - Přesun IS19a + IS19c do jiné polohy na nový sloupek (původní ponechán)" 1+1</t>
  </si>
  <si>
    <t>-1226245861</t>
  </si>
  <si>
    <t>524631023</t>
  </si>
  <si>
    <t>SO 190.2.2 - Stálé dopravní značení (část SO 102.2)</t>
  </si>
  <si>
    <t>"C9a + E13 + C9b na jeden sloupek, včetně sloupku" 1+1+1</t>
  </si>
  <si>
    <t>"C9a + E13 + IS21a + C9b na jeden sloupek, včetně sloupku" 1+1+1+1</t>
  </si>
  <si>
    <t>"C9a + E13 + IS21a + C9b na jeden sloupek, včetně sloupku" 1</t>
  </si>
  <si>
    <t>"C9a + E13 + C9b na jeden sloupek, včetně sloupku" 1+1</t>
  </si>
  <si>
    <t>"C9a + E13 + IS21a + C9b na jeden sloupek, včetně sloupku" 1+1</t>
  </si>
  <si>
    <t>"C9a + E13 + C9b na jeden sloupek, včetně sloupku" 1</t>
  </si>
  <si>
    <t>"1. fáze VDZ" 7,3</t>
  </si>
  <si>
    <t>"2. fáze VDZ" 7,3</t>
  </si>
  <si>
    <t>Poznámka k položce:
vč. likvidace dle dispozic zhotovitele (sběrné suroviny)</t>
  </si>
  <si>
    <t>"RUŠENÉ SVISLÉ DOPRAVNÍ ZNAČENÍ"</t>
  </si>
  <si>
    <t>"Demontáž IZ8a včetně 2 sloupků" 2</t>
  </si>
  <si>
    <t>"Demontáž IZ8b + IS21a včetně 2 sloupků" 2</t>
  </si>
  <si>
    <t>SO 201 - Přesun vázacích prvků</t>
  </si>
  <si>
    <t xml:space="preserve">    767 - Konstrukce zámečnické</t>
  </si>
  <si>
    <t>115101202</t>
  </si>
  <si>
    <t>Čerpání vody na dopravní výšku do 10 m průměrný přítok do 1000 l/min</t>
  </si>
  <si>
    <t>hod</t>
  </si>
  <si>
    <t>-1850129528</t>
  </si>
  <si>
    <t>Čerpání vody na dopravní výšku do 10 m s uvažovaným průměrným přítokem přes 500 do 1 000 l/min</t>
  </si>
  <si>
    <t>"Výkop pažený s čerpáním vody (pod minimální plavební hladinou) - odborný odhad, čerpáno dle skutečnosti" 500</t>
  </si>
  <si>
    <t>127253105</t>
  </si>
  <si>
    <t>Vykopávky pod vodou dozerem v hornině třídy těžitelnosti I, skupiny 1 až 3 s přemístěním výkopku do 50 m</t>
  </si>
  <si>
    <t>403551906</t>
  </si>
  <si>
    <t>Vykopávky pod vodou dozerem s vodorovným přemístěním výkopku a jeho složením v hloubce do 6 m pod projektem stanovenou pracovní hladinou vody v hornině třídy těžitelnosti I skupiny 1 až 3, na vzdálenost do 50 m</t>
  </si>
  <si>
    <t>Poznámka k položce:
část výkopku s uložením v místě pro zpěrných zásyp.</t>
  </si>
  <si>
    <t>"Výkop pažený s čerpáním vody (pod minimální plavební hladinou)" 152,66</t>
  </si>
  <si>
    <t>151101101</t>
  </si>
  <si>
    <t>Zřízení příložného pažení a rozepření stěn rýh hl do 2 m</t>
  </si>
  <si>
    <t>411150843</t>
  </si>
  <si>
    <t>Zřízení pažení a rozepření stěn rýh pro podzemní vedení příložné pro jakoukoliv mezerovitost, hloubky do 2 m</t>
  </si>
  <si>
    <t>"Výkop pažený s čerpáním vody (pod minimální plavební hladinou)" 15*4*2,0*1,5</t>
  </si>
  <si>
    <t>151101111</t>
  </si>
  <si>
    <t>Odstranění příložného pažení a rozepření stěn rýh hl do 2 m</t>
  </si>
  <si>
    <t>-158562029</t>
  </si>
  <si>
    <t>Odstranění pažení a rozepření stěn rýh pro podzemní vedení s uložením materiálu na vzdálenost do 3 m od kraje výkopu příložné, hloubky do 2 m</t>
  </si>
  <si>
    <t>-1895412888</t>
  </si>
  <si>
    <t>"Výkop pažený s čerpáním vody (pod minimální plavební hladinou) - přebytek" 152,66-86,94</t>
  </si>
  <si>
    <t>167151101</t>
  </si>
  <si>
    <t>Nakládání výkopku z hornin třídy těžitelnosti I, skupiny 1 až 3 do 100 m3</t>
  </si>
  <si>
    <t>-1053808606</t>
  </si>
  <si>
    <t>Nakládání, skládání a překládání neulehlého výkopku nebo sypaniny strojně nakládání, množství do 100 m3, z horniny třídy těžitelnosti I, skupiny 1 až 3</t>
  </si>
  <si>
    <t>"Naložení s přesunem pro Zásyp, použití vykopaného materiálu" 86,94</t>
  </si>
  <si>
    <t>171201221</t>
  </si>
  <si>
    <t>-203806446</t>
  </si>
  <si>
    <t>65,72*1,8 'Přepočtené koeficientem množství</t>
  </si>
  <si>
    <t>-1301993948</t>
  </si>
  <si>
    <t>"Zásyp, použití vykopaného materiálu" 86,94</t>
  </si>
  <si>
    <t>283111111-1</t>
  </si>
  <si>
    <t>Zřízení trubkových mikropilot svislých tlakových D 80 mm kompletních</t>
  </si>
  <si>
    <t>827285431</t>
  </si>
  <si>
    <t>Zřízení ocelových, trubkových mikropilot tlakové svislé nebo odklon od svislice do 60°, průměru 80 mm kompletní vč. vrtu, trubky a injektáže, hlavy mikropiloty</t>
  </si>
  <si>
    <t>Poznámka k položce:
Tlaková mikropilota trvalá s únosností 400 kN, dl. 6 m, z toho 4,5 m injekt. kořen, injekční tlak 2 MPa s kotevní deskou 0,25 x 0,25 x 0,025 m, protikorozní úprava a ochrana před účinky bludných proudů dle TP 124, táhla mikropilot TR 82,5/10 z oceli S355, vrt Ø 200 mm (vrtná souprava umístěné na plavidle), 
(1 ks na 1 vázací prvek)</t>
  </si>
  <si>
    <t>"Tlaková mikropilota trvalá s únosností 400 kN, dl. 6 m, táhla mikropilot TR 82,5/10 z oceli S355" 15*6,0</t>
  </si>
  <si>
    <t>283111111-2</t>
  </si>
  <si>
    <t>Zřízení trubkových mikropilot svislých tahových D 80 mm kompletních</t>
  </si>
  <si>
    <t>1541607368</t>
  </si>
  <si>
    <t>Zřízení ocelových, trubkových mikropilot tahové svislé nebo odklon od svislice do 60°, průměru 80 mm kompletní vč. vrtu, trubky a injektáže, hlavy mikropiloty</t>
  </si>
  <si>
    <t>Poznámka k položce:
Tahová mikropilota trvalá s únosností 400 kN, dl. 9 m, z toho 4,5 m injekt. kořen, injekční tlak 2 MPa s kotevní deskou 0,35 x 0,35 x 0,025 m, protikorozní úprava a ochrana před účinky bludných proudů dle TP 124, táhla mikropilot TR 82,5/10 z oceli S355, vrt Ø 200 mm (vrtná souprava umístěné na plavidle), 
(2 ks na 1 vázací prvek)</t>
  </si>
  <si>
    <t>"Tahová mikropilota trvalá s únosností 400 kN, úklon od svislice do 60°, dl. 9 m, táhla mikropilot TR 82,5/10 z oceli S355" 2*15*9,0</t>
  </si>
  <si>
    <t>321321116</t>
  </si>
  <si>
    <t>Konstrukce vodních staveb ze ŽB mrazuvzdorného tř. C 30/37</t>
  </si>
  <si>
    <t>-921479004</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</si>
  <si>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</si>
  <si>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"Kotevní blok z vyztuženého betonu C 30/37 XC3 XA1" 15*1,5*2,56</t>
  </si>
  <si>
    <t>321351010</t>
  </si>
  <si>
    <t>Bednění konstrukcí vodních staveb rovinné - zřízení</t>
  </si>
  <si>
    <t>-1984816140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</si>
  <si>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</si>
  <si>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"Kotevní blok z vyztuženého betonu C 30/37 XC3 XA1" 15*(3*1,5*1,73+1,5*1,2)</t>
  </si>
  <si>
    <t>321352010</t>
  </si>
  <si>
    <t>Bednění konstrukcí vodních staveb rovinné - odstranění</t>
  </si>
  <si>
    <t>2100282496</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</si>
  <si>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</si>
  <si>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321366111</t>
  </si>
  <si>
    <t>Výztuž železobetonových konstrukcí vodních staveb z oceli 10 505 D do 12 mm</t>
  </si>
  <si>
    <t>1670189995</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</si>
  <si>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</si>
  <si>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Poznámka k položce:
výztuž kolem hlav mikropilot bude upravena s ohledem k tuhé výztuži v centrální části bloku</t>
  </si>
  <si>
    <t>"Kotevní blok z vyztuženého betonu C 30/37 XC3 XA1 s výztuží z oceli R 10 505, množství výztuže 90 kg/m3" 57,6*90/1000</t>
  </si>
  <si>
    <t>451315134</t>
  </si>
  <si>
    <t>Podkladní nebo výplňová vrstva z betonu C 12/15 tl do 200 mm</t>
  </si>
  <si>
    <t>-1117045350</t>
  </si>
  <si>
    <t>Podkladní a výplňové vrstvy z betonu prostého tloušťky do 200 mm, z betonu C 12/15</t>
  </si>
  <si>
    <t>"Vrstva podkladního betonu C12/15 tl. (min.) 150 mm pod kotevní bloky" 15*1,9*1,9</t>
  </si>
  <si>
    <t>998003112</t>
  </si>
  <si>
    <t>Přesun hmot pro piloty, kůly, jehly a stěny dřevěné a ocelové zřizované z lodi</t>
  </si>
  <si>
    <t>-1263569393</t>
  </si>
  <si>
    <t>Přesun hmot pro piloty, kůly, jehly, zápory, štětové nebo tabulové stěny ocelové nebo dřevěné, zřizované z lodi</t>
  </si>
  <si>
    <t>767</t>
  </si>
  <si>
    <t>Konstrukce zámečnické</t>
  </si>
  <si>
    <t>767137603-1</t>
  </si>
  <si>
    <t>Vázací kruh lodí na ocelové desce</t>
  </si>
  <si>
    <t>1582875648</t>
  </si>
  <si>
    <t>"Vázací kruh D = 50 mm z oceli S 355 a průměru kruhu 300mm na ocelové desce z plechu 20mm nosně přivař. na zhlaví tuhé kotevní trouby TR 324/10" 15</t>
  </si>
  <si>
    <t>998767101</t>
  </si>
  <si>
    <t>Přesun hmot tonážní pro zámečnické konstrukce v objektech v do 6 m</t>
  </si>
  <si>
    <t>933356186</t>
  </si>
  <si>
    <t>Přesun hmot pro zámečnické konstrukce stanovený z hmotnosti přesunovaného materiálu vodorovná dopravní vzdálenost do 50 m v objektech výšky do 6 m</t>
  </si>
  <si>
    <t>B17</t>
  </si>
  <si>
    <t>8,1</t>
  </si>
  <si>
    <t>B18</t>
  </si>
  <si>
    <t>B19</t>
  </si>
  <si>
    <t>46,2</t>
  </si>
  <si>
    <t>B20</t>
  </si>
  <si>
    <t>B4</t>
  </si>
  <si>
    <t>2,203</t>
  </si>
  <si>
    <t>B5</t>
  </si>
  <si>
    <t>C19</t>
  </si>
  <si>
    <t>113</t>
  </si>
  <si>
    <t>SO 401 - Přeložka podzemního sdělovacího vedení</t>
  </si>
  <si>
    <t>C20</t>
  </si>
  <si>
    <t>28,25</t>
  </si>
  <si>
    <t>D19</t>
  </si>
  <si>
    <t>45,2</t>
  </si>
  <si>
    <t>D20</t>
  </si>
  <si>
    <t>56,5</t>
  </si>
  <si>
    <t>E19</t>
  </si>
  <si>
    <t>33,9</t>
  </si>
  <si>
    <t>E20</t>
  </si>
  <si>
    <t>71,75</t>
  </si>
  <si>
    <t>F20</t>
  </si>
  <si>
    <t>28,875</t>
  </si>
  <si>
    <t>0 - Všeobecné konstrukce a práce</t>
  </si>
  <si>
    <t>1 - Zemní práce</t>
  </si>
  <si>
    <t>4 - Vodorovné konstrukce</t>
  </si>
  <si>
    <t>7 - Přidružená stavební výroba</t>
  </si>
  <si>
    <t>8 - Potrubí</t>
  </si>
  <si>
    <t>Všeobecné konstrukce a práce</t>
  </si>
  <si>
    <t>014101</t>
  </si>
  <si>
    <t>POPLATKY ZA SKLÁDKU</t>
  </si>
  <si>
    <t>T</t>
  </si>
  <si>
    <t>2019_OTSKP</t>
  </si>
  <si>
    <t>-1848237864</t>
  </si>
  <si>
    <t>"dle pol. 125738:</t>
  </si>
  <si>
    <t>A3</t>
  </si>
  <si>
    <t>165,96</t>
  </si>
  <si>
    <t>165,96*1,8 'Přepočtené koeficientem množství</t>
  </si>
  <si>
    <t>02910</t>
  </si>
  <si>
    <t>OSTATNÍ POŽADAVKY - ZEMĚMĚŘIČSKÁ MĚŘENÍ</t>
  </si>
  <si>
    <t>KPL</t>
  </si>
  <si>
    <t>781114560</t>
  </si>
  <si>
    <t>geodetické práce (vytyčení trasy, zaměření skutečného provedení, ...)</t>
  </si>
  <si>
    <t>02944</t>
  </si>
  <si>
    <t>OSTAT POŽADAVKY - DOKUMENTACE SKUTEČ PROVEDENÍ V DIGIT FORMĚ</t>
  </si>
  <si>
    <t>-421431887</t>
  </si>
  <si>
    <t>v tištěné a digitální formě
oprava kabelové knihy u správce (výměna příslušných listů)</t>
  </si>
  <si>
    <t>113291</t>
  </si>
  <si>
    <t>ODSTRANĚNÍ ZPEVNĚNÝCH PLOCH, PŘÍKOPŮ A RIGOLŮ Z LOMOVÉHO KAMENE, ODVOZ DO 1KM</t>
  </si>
  <si>
    <t>M3</t>
  </si>
  <si>
    <t>-307239769</t>
  </si>
  <si>
    <t>vybourání zpevněné plochy, včetně odvozu na mezideponii</t>
  </si>
  <si>
    <t>A23</t>
  </si>
  <si>
    <t>0,7*0,3*65</t>
  </si>
  <si>
    <t>125738</t>
  </si>
  <si>
    <t>VYKOPÁVKY ZE ZEMNÍKŮ A SKLÁDEK TŘ. I, ODVOZ DO 20KM</t>
  </si>
  <si>
    <t>-1833081581</t>
  </si>
  <si>
    <t>přebytečná zemina</t>
  </si>
  <si>
    <t>A21</t>
  </si>
  <si>
    <t>19,5+338,75-192,29</t>
  </si>
  <si>
    <t>13173</t>
  </si>
  <si>
    <t>HLOUBENÍ JAM ZAPAŽ I NEPAŽ TŘ. I</t>
  </si>
  <si>
    <t>991480352</t>
  </si>
  <si>
    <t>hloubení jamy
 - pro kabelové komory
 - pro spojky
včetně odvozu na mezideponii</t>
  </si>
  <si>
    <t>A18</t>
  </si>
  <si>
    <t>2,0*1,5*0,5*9</t>
  </si>
  <si>
    <t>1,5*1,0*1,0*4</t>
  </si>
  <si>
    <t>C18</t>
  </si>
  <si>
    <t>"Celkem: "A18+B18</t>
  </si>
  <si>
    <t>13273</t>
  </si>
  <si>
    <t>HLOUBENÍ RÝH ŠÍŘ DO 2M PAŽ I NEPAŽ TŘ. I</t>
  </si>
  <si>
    <t>-2069962548</t>
  </si>
  <si>
    <t>kabelová rýha
včetně odvozu na mezideponii</t>
  </si>
  <si>
    <t>"řez A-A:</t>
  </si>
  <si>
    <t>A19</t>
  </si>
  <si>
    <t>0,35*0,7*410</t>
  </si>
  <si>
    <t>"řez B-B:</t>
  </si>
  <si>
    <t>0,5*0,8*(15,5+6+5,5+65,5+9,5+13,5)</t>
  </si>
  <si>
    <t>"řez C-C:</t>
  </si>
  <si>
    <t>0,5*0,4*(565)</t>
  </si>
  <si>
    <t>"provizorní trasa - výkop:</t>
  </si>
  <si>
    <t>0,2*0,4*565</t>
  </si>
  <si>
    <t>"provizorní trasa - odkrytí:</t>
  </si>
  <si>
    <t>0,2*0,3*565</t>
  </si>
  <si>
    <t>F19</t>
  </si>
  <si>
    <t>"Celkem: "A19+B19+C19+D19+E19</t>
  </si>
  <si>
    <t>17120</t>
  </si>
  <si>
    <t>ULOŽENÍ SYPANINY DO NÁSYPŮ A NA SKLÁDKY BEZ ZHUTNĚNÍ</t>
  </si>
  <si>
    <t>1117207695</t>
  </si>
  <si>
    <t>A22</t>
  </si>
  <si>
    <t>17411</t>
  </si>
  <si>
    <t>ZÁSYP JAM A RÝH ZEMINOU SE ZHUTNĚNÍM</t>
  </si>
  <si>
    <t>2147186849</t>
  </si>
  <si>
    <t>"jámy:</t>
  </si>
  <si>
    <t>A20</t>
  </si>
  <si>
    <t>(2,0*1,5*0,5-1,7*1,4*0,5)*9</t>
  </si>
  <si>
    <t>0,35*(0,7-0,2)*410</t>
  </si>
  <si>
    <t>0,5*(0,8-0,3)*(15,5+6+5,5+65,5+9,5+13,5)</t>
  </si>
  <si>
    <t>0,5*(0,4-0,3)*(565)</t>
  </si>
  <si>
    <t>"provizorní trasa:</t>
  </si>
  <si>
    <t>0,2*(0,4-0,15)*565*2</t>
  </si>
  <si>
    <t>G20</t>
  </si>
  <si>
    <t>"Celkem: "A20+B20+E20+F20+C20+D20</t>
  </si>
  <si>
    <t>17581</t>
  </si>
  <si>
    <t>OBSYP POTRUBÍ A OBJEKTŮ Z NAKUPOVANÝCH MATERIÁLŮ</t>
  </si>
  <si>
    <t>-567101877</t>
  </si>
  <si>
    <t>pískové lože kabelové trasy
vyplnění kabelové komory pískem</t>
  </si>
  <si>
    <t>A17</t>
  </si>
  <si>
    <t>0,35*0,2*410</t>
  </si>
  <si>
    <t>1,2*1,5*0,5*9</t>
  </si>
  <si>
    <t>C17</t>
  </si>
  <si>
    <t>"Celkem: "A17+B17</t>
  </si>
  <si>
    <t>451312</t>
  </si>
  <si>
    <t>PODKLADNÍ A VÝPLŇOVÉ VRSTVY Z PROSTÉHO BETONU C12/15</t>
  </si>
  <si>
    <t>-1041251169</t>
  </si>
  <si>
    <t>A24</t>
  </si>
  <si>
    <t>0,5*0,05*(15,5+6+5,5+65,5+9,5+13,5+565)</t>
  </si>
  <si>
    <t>465512</t>
  </si>
  <si>
    <t>DLAŽBY Z LOMOVÉHO KAMENE NA MC</t>
  </si>
  <si>
    <t>1242429801</t>
  </si>
  <si>
    <t>odláždění plochy pod mostem, očištění stávajícího lomového kamene</t>
  </si>
  <si>
    <t>A25</t>
  </si>
  <si>
    <t>Přidružená stavební výroba</t>
  </si>
  <si>
    <t>701005</t>
  </si>
  <si>
    <t>VYHLEDÁVACÍ MARKER ZEMNÍ S MOŽNOSTÍ ZÁPISU</t>
  </si>
  <si>
    <t>KUS</t>
  </si>
  <si>
    <t>1490519604</t>
  </si>
  <si>
    <t>marker</t>
  </si>
  <si>
    <t>A6</t>
  </si>
  <si>
    <t>702112.a</t>
  </si>
  <si>
    <t>KABELOVÝ ŽLAB ZEMNÍ VČETNĚ KRYTU SVĚTLÉ ŠÍŘKY PŘES 120 DO 250 MM</t>
  </si>
  <si>
    <t>-1632816398</t>
  </si>
  <si>
    <t>provizorní, včetně ukotvení ve svahu
dodávka, montáž, demontáž</t>
  </si>
  <si>
    <t>702112.b</t>
  </si>
  <si>
    <t>-1840658741</t>
  </si>
  <si>
    <t>definitivní, včetně zatěsnění spáry na styku jednotlivých dílů
dodávka a montáž</t>
  </si>
  <si>
    <t>A13</t>
  </si>
  <si>
    <t>(15,5+6+5,5+65,5+9,5+13,5+565)</t>
  </si>
  <si>
    <t>702312</t>
  </si>
  <si>
    <t>ZAKRYTÍ KABELŮ VÝSTRAŽNOU FÓLIÍ ŠÍŘKY PŘES 20 DO 40 CM</t>
  </si>
  <si>
    <t>-958546734</t>
  </si>
  <si>
    <t>modrá</t>
  </si>
  <si>
    <t>711502</t>
  </si>
  <si>
    <t>OCHRANA IZOLACE NA POVRCHU ASFALTOVÝMI PÁSY</t>
  </si>
  <si>
    <t>M2</t>
  </si>
  <si>
    <t>-1905822241</t>
  </si>
  <si>
    <t>oddělovací vrstva mezi poklopem komory a ložnou vrstvou AB povrchu cyklostezky
asfaltový pás tl. 5 mm</t>
  </si>
  <si>
    <t>A9</t>
  </si>
  <si>
    <t>2*1,5*2*9</t>
  </si>
  <si>
    <t>75I714</t>
  </si>
  <si>
    <t>KABEL KLASICKÝ DÁLKOVÝ DVOUPLÁŠŤOVÝ PŘES 37 ČTYŘEK</t>
  </si>
  <si>
    <t>KMČTYŘKA</t>
  </si>
  <si>
    <t>776707837</t>
  </si>
  <si>
    <t>kabel DCKQYPY 9XV 1,2 + 33DM 0,9</t>
  </si>
  <si>
    <t>A4</t>
  </si>
  <si>
    <t>"počet čtyřek: "9+33</t>
  </si>
  <si>
    <t>"délka kabelu (km): "1,08*2*1,02</t>
  </si>
  <si>
    <t>C4</t>
  </si>
  <si>
    <t>"Celkem: "A4*B4</t>
  </si>
  <si>
    <t>75I71X</t>
  </si>
  <si>
    <t>KABEL KLASICKÝ DÁLKOVÝ DVOUPLÁŠŤOVÝ - MONTÁŽ</t>
  </si>
  <si>
    <t>-1593659999</t>
  </si>
  <si>
    <t>přeložení dálkových kabelů z provizorní trasy do definitivní
zkrácení kabelu a sespojkování</t>
  </si>
  <si>
    <t>A12</t>
  </si>
  <si>
    <t>565*2</t>
  </si>
  <si>
    <t>75I71Y</t>
  </si>
  <si>
    <t>KABEL KLASICKÝ DÁLKOVÝ DVOUPLÁŠŤOVÝ - DEMONTÁŽ</t>
  </si>
  <si>
    <t>494690122</t>
  </si>
  <si>
    <t>včetně odvozu a likvidace
včetně spojek</t>
  </si>
  <si>
    <t>A8</t>
  </si>
  <si>
    <t>1080+1080</t>
  </si>
  <si>
    <t>75II32</t>
  </si>
  <si>
    <t>SPOJKA DÁLKOVÉHO KABELU PŘES 100 ŽIL</t>
  </si>
  <si>
    <t>-768071481</t>
  </si>
  <si>
    <t>dodávka a montáž</t>
  </si>
  <si>
    <t>A5</t>
  </si>
  <si>
    <t>6*2</t>
  </si>
  <si>
    <t>C5</t>
  </si>
  <si>
    <t>"Celkem: "A5+B5</t>
  </si>
  <si>
    <t>75IJ21</t>
  </si>
  <si>
    <t>MĚŘENÍ ZKRÁCENÉ ZÁVĚREČNÉ DÁLKOVÉHO KABELU V OBOU SMĚRECH ZA PROVOZU</t>
  </si>
  <si>
    <t>ČTYŘKA</t>
  </si>
  <si>
    <t>814793312</t>
  </si>
  <si>
    <t>před a po přeložce</t>
  </si>
  <si>
    <t>A10</t>
  </si>
  <si>
    <t>(9+33)*2*2</t>
  </si>
  <si>
    <t>Potrubí</t>
  </si>
  <si>
    <t>87633</t>
  </si>
  <si>
    <t>CHRÁNIČKY Z TRUB PLASTOVÝCH DN DO 150MM</t>
  </si>
  <si>
    <t>881900592</t>
  </si>
  <si>
    <t>chránička 160/136, včetně utěsnění a protahovacího drátu</t>
  </si>
  <si>
    <t>A16</t>
  </si>
  <si>
    <t>(15,5+6+5,5+65,5+9,5+13,5+565)*1,05</t>
  </si>
  <si>
    <t>8988E</t>
  </si>
  <si>
    <t>KABELOVÉ KOMORY Z PLASTICKÝCH HMOT, UŽITNÝ OBJEM DO 1,3M3</t>
  </si>
  <si>
    <t>-52964718</t>
  </si>
  <si>
    <t>dodávka a montáž
včetně víka a podsypu</t>
  </si>
  <si>
    <t>899574</t>
  </si>
  <si>
    <t>OBETONOVÁNÍ POTRUBÍ ZE ŽELEZOBETONU DO C25/30 VČETNĚ VÝZTUŽE</t>
  </si>
  <si>
    <t>-607049078</t>
  </si>
  <si>
    <t>obetonování prostupů</t>
  </si>
  <si>
    <t>A15</t>
  </si>
  <si>
    <t>(0,5*0,25-0,08*0,08*3,14-0,15*0,15)*(15,5+6+5,5+65,5+9,5+13,5+565)</t>
  </si>
  <si>
    <t>SO 802 - Mobiliář</t>
  </si>
  <si>
    <t>SO 802.1 - Mobiliář (část SO 102), úsek ZÚ - km 0,932</t>
  </si>
  <si>
    <t>919791013</t>
  </si>
  <si>
    <t>Montáž ochrany stromů v komunikaci s vnitřní výplní a zabetonovaným rámem plochy přes 1 m2</t>
  </si>
  <si>
    <t>113716691</t>
  </si>
  <si>
    <t>Montáž ochrany stromů v komunikaci s vnitřní litinovou nebo ocelovou výplní (mříží) se zabetonováním ocelového rámu, plochy přes 1 m2</t>
  </si>
  <si>
    <t>Poznámka k položce:
litinová mříž s patníky</t>
  </si>
  <si>
    <t>"Rabátko - hranatá litinová mříž o rozměrech 180 cm x 180 cm, dodavatel miVAL" 1</t>
  </si>
  <si>
    <t>74910195-1</t>
  </si>
  <si>
    <t>mříže ke stromům 180/180 litinová s patníky</t>
  </si>
  <si>
    <t>-1149102884</t>
  </si>
  <si>
    <t>936104213</t>
  </si>
  <si>
    <t>Montáž odpadkového koše kotevními šrouby na pevný podklad</t>
  </si>
  <si>
    <t>-725815884</t>
  </si>
  <si>
    <t>Montáž odpadkového koše přichycením kotevními šrouby</t>
  </si>
  <si>
    <t>"Odpadkový koš s pevným ukotvením k podkladu, diagonal DG115t, dodavatel mmcité" 5</t>
  </si>
  <si>
    <t>74910120-1</t>
  </si>
  <si>
    <t>Odpadkový koš kruhového půdorysu, se stříškou, obsah 50L</t>
  </si>
  <si>
    <t>297911702</t>
  </si>
  <si>
    <t>Odpadkový koš kruhového půdorysu, se stříškou, opláštěný 27 lamelami z tropického dřeva bez povrchové úpravy, ocelová konstrukce opatřena ochrannou vrstvou zinku a práškovým
vypalovacím lakem, plastová nádoba z HDPE o objemu 50 l, kotvení na dlažbu nebo na hutněném terénu do betonového základu pomocí závitových tyčí</t>
  </si>
  <si>
    <t>936124113</t>
  </si>
  <si>
    <t>Montáž lavičky stabilní kotvené šrouby na pevný podklad</t>
  </si>
  <si>
    <t>-821069244</t>
  </si>
  <si>
    <t>Montáž lavičky parkové stabilní přichycené kotevními šrouby</t>
  </si>
  <si>
    <t>"Parková lavička s opěradlem s pevným ukotvením k podkladu, miela LME151t, dodavatel mmcité" 5</t>
  </si>
  <si>
    <t>74910109-1</t>
  </si>
  <si>
    <t>lavička s opěradlem (kotvená) dl. 1800mm</t>
  </si>
  <si>
    <t>-1260376944</t>
  </si>
  <si>
    <t>lavička s opěradlem (kotvená) délka 1,8m, konstrukce hliníková slitina opatřená vrstvou práškového laku, sedák i opěradlo tropické dřevo bez povrchové úpravy</t>
  </si>
  <si>
    <t>966001211</t>
  </si>
  <si>
    <t>Odstranění lavičky stabilní zabetonované</t>
  </si>
  <si>
    <t>-1516462709</t>
  </si>
  <si>
    <t>Odstranění lavičky parkové stabilní zabetonované</t>
  </si>
  <si>
    <t>Poznámka k položce:
vč. likvidace, příp. předání investorovi</t>
  </si>
  <si>
    <t>"Demontáž prvků městského mobiliáře - lavička, odvoz a uložení na skládku" 5</t>
  </si>
  <si>
    <t>966001311</t>
  </si>
  <si>
    <t>Odstranění odpadkového koše s betonovou patkou</t>
  </si>
  <si>
    <t>579573321</t>
  </si>
  <si>
    <t>Odstranění odpadkového koše s betonovou patkou</t>
  </si>
  <si>
    <t>"Demontáž prvků městského mobiliáře - odpadkový koš, odvoz a uložení na skládku" 5</t>
  </si>
  <si>
    <t>1410370524</t>
  </si>
  <si>
    <t>SO 802.2 - Mobiliář (část SO 102), úsek km 0,932 - KÚ</t>
  </si>
  <si>
    <t>912111113</t>
  </si>
  <si>
    <t>Montáž zábrany parkovací sloupku v do 800 mm přichycené šrouby</t>
  </si>
  <si>
    <t>-1073119250</t>
  </si>
  <si>
    <t>Montáž zábrany parkovací tvaru sloupku do výšky 800 mm přichycené šrouby</t>
  </si>
  <si>
    <t>"Zahrazovací sloupek, isac SI105, dodavatel mmcité" 8</t>
  </si>
  <si>
    <t>74910184-1</t>
  </si>
  <si>
    <t>Zahrazovací sloupek pevný v. 860mm</t>
  </si>
  <si>
    <t>336155420</t>
  </si>
  <si>
    <t>Zahrazovací sloupek, odlitek ze slitiny hliníku opatřený práškovým vypalovacím lakem, výška nad dlažbou 86cm, kotvení pod dlažbu nebo do zhutněného terénu do betonového základu pomocí závitových tyčí</t>
  </si>
  <si>
    <t>"Odpadkový koš s pevným ukotvením k podkladu, diagonal DG115t, dodavatel mmcité" 4</t>
  </si>
  <si>
    <t>"Zpětná montáž - Přesun odpadkového koše do nové polohy" 2</t>
  </si>
  <si>
    <t>936124111-1</t>
  </si>
  <si>
    <t>Montáž stolu stabilního s pevným ukotvením k podkladu</t>
  </si>
  <si>
    <t>-2106438935</t>
  </si>
  <si>
    <t>"Parkový stůl s pevným ukotvením k podkladu, vera solo LVS911t, dodavatel mmcité" 2</t>
  </si>
  <si>
    <t>74910100-1</t>
  </si>
  <si>
    <t>Parkový stůl s pevným ukotvením k podkladu</t>
  </si>
  <si>
    <t>-1937485515</t>
  </si>
  <si>
    <t>Parkovací stůl na centrální noze, ocelová konstrukce opatřena ochrannou vrstvou zinku a práškovým vypalovacím lakem, 6 desek z tropického dřeva bez povrchové úpravy, délky 1,8m, kotveno pod dlažbu do betonového základu</t>
  </si>
  <si>
    <t>"Parková lavička bez opěradla s pevným ukotvením k podkladu, vera solo LVS111t, dodavatel mmcité" 10</t>
  </si>
  <si>
    <t>"Parková lavička s opěradlem s pevným ukotvením k podkladu, miela LME151t, dodavatel mmcité" 2</t>
  </si>
  <si>
    <t>"Zpětná montáž - Přesun parkové lavičky s opěradlem do nové polohy" 6</t>
  </si>
  <si>
    <t>74910108-1</t>
  </si>
  <si>
    <t>lavička bez opěradla (kotvená) dl. 1800mm</t>
  </si>
  <si>
    <t>1139652730</t>
  </si>
  <si>
    <t>lavička délka 1,8m, na centrální noze, ocelová konstrukce, bez opěradla, sedák z tropického dřeva bez povrchové úpravy</t>
  </si>
  <si>
    <t>936174311</t>
  </si>
  <si>
    <t>Montáž stojanu na kola pro 5 kol kotevními šrouby na pevný podklad</t>
  </si>
  <si>
    <t>-1550486075</t>
  </si>
  <si>
    <t>Montáž stojanu na kola přichyceného kotevními šrouby 5 kol</t>
  </si>
  <si>
    <t>"Stojan na jízdní kola s pevným ukotvením k podkladu, lotlimit SL505, dodavatel mmcité" 9</t>
  </si>
  <si>
    <t>74910153-1</t>
  </si>
  <si>
    <t>stojan na kola z L profilu</t>
  </si>
  <si>
    <t>267301591</t>
  </si>
  <si>
    <t>stojan na 1 kolo jednostranný, beton přírodní hladký 790x26x220mm</t>
  </si>
  <si>
    <t>Poznámka k položce:
vč. příp. likvidace, příp. předání investorovi</t>
  </si>
  <si>
    <t>"Demontáž prvků městského mobiliáře - lavička, odvoz a uložení na skládku" 12</t>
  </si>
  <si>
    <t>"Demontáž - Přesun parkové lavičky s opěradlem do nové polohy" 6</t>
  </si>
  <si>
    <t>"Demontáž prvků městského mobiliáře - odpadkový koš, odvoz a uložení na skládku" 4</t>
  </si>
  <si>
    <t>"Demontáž - Přesun odpadkového koše do nové polohy" 2</t>
  </si>
  <si>
    <t xml:space="preserve">SO 810 - Náhradní výsadba </t>
  </si>
  <si>
    <t>1141123931</t>
  </si>
  <si>
    <t>162702111</t>
  </si>
  <si>
    <t>Vodorovné přemístění drnu bez naložení se složením do 6000 m</t>
  </si>
  <si>
    <t>512393597</t>
  </si>
  <si>
    <t>Vodorovné přemístění drnu na suchu na vzdálenost přes 5000 do 6000 m</t>
  </si>
  <si>
    <t>Poznámka k položce:
Vodorovné přemístění  na recyklační středisko nebo skládku dle dodavatele stavby včetně uložení</t>
  </si>
  <si>
    <t>-1176409529</t>
  </si>
  <si>
    <t>5836*0,1*1,9</t>
  </si>
  <si>
    <t>181351113</t>
  </si>
  <si>
    <t>Rozprostření ornice tl vrstvy do 200 mm pl přes 500 m2 v rovině nebo ve svahu do 1:5 strojně</t>
  </si>
  <si>
    <t>1036283056</t>
  </si>
  <si>
    <t>Rozprostření a urovnání ornice v rovině nebo ve svahu sklonu do 1:5 strojně při souvislé ploše přes 500 m2, tl. vrstvy do 200 mm</t>
  </si>
  <si>
    <t>181451121</t>
  </si>
  <si>
    <t>Založení lučního trávníku výsevem plochy přes 1000 m2 v rovině a ve svahu do 1:5</t>
  </si>
  <si>
    <t>1334629865</t>
  </si>
  <si>
    <t>Založení trávníku na půdě předem připravené plochy přes 1000 m2 výsevem včetně utažení lučního v rovině nebo na svahu do 1:5</t>
  </si>
  <si>
    <t>Poznámka k položce:
Založení lučního extenzivního trávníku ze směsi 'Česká květnice' z nabídky firmy Planta Naturalis, Markvartice u Sobotky  - výsev travního semene, utužení povrchu válcováním, zálivka</t>
  </si>
  <si>
    <t>00572420</t>
  </si>
  <si>
    <t>osivo směs travní parková okrasná</t>
  </si>
  <si>
    <t>1105665630</t>
  </si>
  <si>
    <t>Poznámka k položce:
Dodávka luční travní směsi pro extenzivní trávníky - směs 'Česká květnice' - 2 g/m2</t>
  </si>
  <si>
    <t>2819*2*0.001</t>
  </si>
  <si>
    <t>181451131</t>
  </si>
  <si>
    <t>Založení parkového trávníku výsevem plochy přes 1000 m2 v rovině a ve svahu do 1:5</t>
  </si>
  <si>
    <t>-80865448</t>
  </si>
  <si>
    <t>Založení trávníku na půdě předem připravené plochy přes 1000 m2 výsevem včetně utažení parkového v rovině nebo na svahu do 1:5</t>
  </si>
  <si>
    <t>Poznámka k položce:
Založení parkových trávníků na rostlém terénu - výsev travního semene, utužení povrchu válcováním, zálivka</t>
  </si>
  <si>
    <t>00572410</t>
  </si>
  <si>
    <t>osivo směs travní parková</t>
  </si>
  <si>
    <t>-1251754590</t>
  </si>
  <si>
    <t>Poznámka k položce:
Dodávka parkové travní směsi pro trávníky - v množství 25 g/m2</t>
  </si>
  <si>
    <t>A7</t>
  </si>
  <si>
    <t>2292*25*0.001</t>
  </si>
  <si>
    <t>-1473826357</t>
  </si>
  <si>
    <t>Poznámka k položce:
úprava ploch po likvidaci pokácených dřevin a stromů vč. modelace terénu pro nový výsev travního semene</t>
  </si>
  <si>
    <t>2819+2292+725   "dle pol. 181451121 + 181451131 + 184911421</t>
  </si>
  <si>
    <t>183101221</t>
  </si>
  <si>
    <t>Jamky pro výsadbu s výměnou 50 % půdy zeminy tř 1 až 4 objem do 1 m3 v rovině a svahu do 1:5</t>
  </si>
  <si>
    <t>-133468675</t>
  </si>
  <si>
    <t>Hloubení jamek pro vysazování rostlin v zemině tř.1 až 4 s výměnou půdy z 50% v rovině nebo na svahu do 1:5, objemu přes 0,40 do 1,00 m3</t>
  </si>
  <si>
    <t>Poznámka k položce:
Hloubení jam pro výsadbu listnatých stromů - o objemu 1 m3 s výměnou půdy na 50%  vč. rozprostření vykopané zeminy v okolí jam</t>
  </si>
  <si>
    <t>10371500</t>
  </si>
  <si>
    <t>substrát pro trávníky VL</t>
  </si>
  <si>
    <t>1168556100</t>
  </si>
  <si>
    <t xml:space="preserve">Poznámka k položce:
Dodávka ornice, či kvalitní zeminy pro venkovní plochy - pro trávníky a výsadby keřů ve vrstvě 10 cm 
</t>
  </si>
  <si>
    <t>183111214</t>
  </si>
  <si>
    <t>Jamky pro výsadbu s výměnou 50 % půdy zeminy tř 1 až 4 objem do 0,02 m3 v rovině a svahu do 1:5</t>
  </si>
  <si>
    <t>-921746793</t>
  </si>
  <si>
    <t>Hloubení jamek pro vysazování rostlin v zemině tř.1 až 4 s výměnou půdy z 50% v rovině nebo na svahu do 1:5, objemu přes 0,01 do 0,02 m3</t>
  </si>
  <si>
    <t>Poznámka k položce:
Hloubení jamek pro výsadbu zapojených keřů v rovině  vč. rozprostření vykopané zeminy v okolí jam</t>
  </si>
  <si>
    <t>10321100</t>
  </si>
  <si>
    <t>zahradní substrát pro výsadbu VL</t>
  </si>
  <si>
    <t>-1503325367</t>
  </si>
  <si>
    <t>Poznámka k položce:
Dodání substrátu pro venkovní plochy - pro stromy a zapojené keře, výměna substrátu ve výsadbových jamách na 50% (stromy i keře)</t>
  </si>
  <si>
    <t>184102311</t>
  </si>
  <si>
    <t>Výsadba keře bez balu v do 2 m do jamky se zalitím v rovině a svahu do 1:5</t>
  </si>
  <si>
    <t>1765780023</t>
  </si>
  <si>
    <t>Výsadba keře bez balu do předem vyhloubené jamky se zalitím v rovině nebo na svahu do 1:5 výšky do 2 m v terénu</t>
  </si>
  <si>
    <t>02652024</t>
  </si>
  <si>
    <t>růže /Rosa/</t>
  </si>
  <si>
    <t>-466790005</t>
  </si>
  <si>
    <t>02652030R</t>
  </si>
  <si>
    <t>líska obecná</t>
  </si>
  <si>
    <t>1372742571</t>
  </si>
  <si>
    <t>02652031R</t>
  </si>
  <si>
    <t>svída krvavá</t>
  </si>
  <si>
    <t>-1443972969</t>
  </si>
  <si>
    <t>02652032R</t>
  </si>
  <si>
    <t>brslen evropský</t>
  </si>
  <si>
    <t>-146715369</t>
  </si>
  <si>
    <t>02652033R</t>
  </si>
  <si>
    <t>ptačí zob obecný</t>
  </si>
  <si>
    <t>213761669</t>
  </si>
  <si>
    <t>02652034R</t>
  </si>
  <si>
    <t>meruzalka horská</t>
  </si>
  <si>
    <t>-804438058</t>
  </si>
  <si>
    <t>02652035R</t>
  </si>
  <si>
    <t>hloh jednoblizný</t>
  </si>
  <si>
    <t>540977690</t>
  </si>
  <si>
    <t>02652036R</t>
  </si>
  <si>
    <t>krušina olšová</t>
  </si>
  <si>
    <t>-1033865778</t>
  </si>
  <si>
    <t>02652037R</t>
  </si>
  <si>
    <t>bez černý</t>
  </si>
  <si>
    <t>-1364364169</t>
  </si>
  <si>
    <t>02652038R</t>
  </si>
  <si>
    <t>kalina obecná</t>
  </si>
  <si>
    <t>2104514630</t>
  </si>
  <si>
    <t>184102122</t>
  </si>
  <si>
    <t>Výsadba dřeviny s balem D do 0,3 m do jamky se zalitím ve svahu do 1:2</t>
  </si>
  <si>
    <t>-1189817567</t>
  </si>
  <si>
    <t>Výsadba dřeviny s balem do předem vyhloubené jamky se zalitím na svahu přes 1:5 do 1:2, při průměru balu přes 200 do 300 mm</t>
  </si>
  <si>
    <t>02650300</t>
  </si>
  <si>
    <t>Javor mléč /Acer platanoides/ 20-50cm</t>
  </si>
  <si>
    <t>854391731</t>
  </si>
  <si>
    <t>02640445</t>
  </si>
  <si>
    <t>Habr obecný /Carpinus betulus/ 200-250cm</t>
  </si>
  <si>
    <t>1357423878</t>
  </si>
  <si>
    <t>02650461</t>
  </si>
  <si>
    <t>Dub letní /Quercus robur/ 150-200cm</t>
  </si>
  <si>
    <t>-1388132641</t>
  </si>
  <si>
    <t>02650470</t>
  </si>
  <si>
    <t>olše lepkavá</t>
  </si>
  <si>
    <t>-1842721857</t>
  </si>
  <si>
    <t>02650471R</t>
  </si>
  <si>
    <t>jasan ztepilý</t>
  </si>
  <si>
    <t>-451851371</t>
  </si>
  <si>
    <t>02650472R</t>
  </si>
  <si>
    <t>lípa srdčitá</t>
  </si>
  <si>
    <t>863958896</t>
  </si>
  <si>
    <t>02650473R</t>
  </si>
  <si>
    <t>topol černý nehybridizovaný</t>
  </si>
  <si>
    <t>-1659678294</t>
  </si>
  <si>
    <t>02650474R</t>
  </si>
  <si>
    <t>vrba bílá</t>
  </si>
  <si>
    <t>1711130387</t>
  </si>
  <si>
    <t>02650475R</t>
  </si>
  <si>
    <t>jilm habrolistý</t>
  </si>
  <si>
    <t>355902792</t>
  </si>
  <si>
    <t>184801135R</t>
  </si>
  <si>
    <t>Údržba založených sadovnických úprav v délce 1 rok</t>
  </si>
  <si>
    <t>1924626305</t>
  </si>
  <si>
    <t>Poznámka k položce:
pravidelné odplevelování výsadeb, kosení trávníků a dodtatečná zálivka, případná dosadba uhynulých rostlin</t>
  </si>
  <si>
    <t>184802111</t>
  </si>
  <si>
    <t>Chemické odplevelení před založením kultury nad 20 m2 postřikem na široko v rovině a svahu do 1:5</t>
  </si>
  <si>
    <t>334256711</t>
  </si>
  <si>
    <t>Chemické odplevelení půdy před založením kultury, trávníku nebo zpevněných ploch o výměře jednotlivě přes 20 m2 v rovině nebo na svahu do 1:5 postřikem na široko</t>
  </si>
  <si>
    <t>Poznámka k položce:
Chemické odplevelení ploch totálním herbicidem 2x - např. Roundup v dávce 200 ml/100m2; 2x s odstupem alespoň 20 dnů; včetně dodávky herbicidu</t>
  </si>
  <si>
    <t>570515237</t>
  </si>
  <si>
    <t>Poznámka k položce:
Dodání chrániče báze kmenů - Chránič báze kmene proti sekačkám např. z manžety TREEPROTECTOR – BIO pro nově vysázené stromy</t>
  </si>
  <si>
    <t>184911421</t>
  </si>
  <si>
    <t>Mulčování rostlin kůrou tl. do 0,1 m v rovině a svahu do 1:5</t>
  </si>
  <si>
    <t>-662301559</t>
  </si>
  <si>
    <t>Mulčování vysazených rostlin mulčovací kůrou, tl. do 100 mm v rovině nebo na svahu do 1:5</t>
  </si>
  <si>
    <t>Poznámka k položce:
Mulčování keřových výsadeb - rozprostření drcené borky frakce 40 - 70 mm  ve vrstvě 10 cm pro výsadby keřů</t>
  </si>
  <si>
    <t>10391100</t>
  </si>
  <si>
    <t>kůra mulčovací VL</t>
  </si>
  <si>
    <t>-533924724</t>
  </si>
  <si>
    <t>Poznámka k položce:
Dodávka drcené borky - frakce 40 - 70 mm</t>
  </si>
  <si>
    <t>A38</t>
  </si>
  <si>
    <t xml:space="preserve">725.000*0.10    </t>
  </si>
  <si>
    <t>-944700502</t>
  </si>
  <si>
    <t>VON - Vedlejší a ostatní náklady</t>
  </si>
  <si>
    <t xml:space="preserve">    VRN6 - Územní vlivy</t>
  </si>
  <si>
    <t xml:space="preserve">    VRN7 - Provozní vlivy</t>
  </si>
  <si>
    <t>011324000</t>
  </si>
  <si>
    <t>Archeologický průzkum</t>
  </si>
  <si>
    <t>27528782</t>
  </si>
  <si>
    <t>Poznámka k položce:
Koordinace pro umožnění provedení záchranného archelogického průzkumu a zajištění archeologického dohledu - vše dle PZ, bod A8.</t>
  </si>
  <si>
    <t>011514000</t>
  </si>
  <si>
    <t>Stavebně-statický průzkum</t>
  </si>
  <si>
    <t>604303087</t>
  </si>
  <si>
    <t>Poznámka k položce:
Vytýčení inženýrských sítí</t>
  </si>
  <si>
    <t>012002000</t>
  </si>
  <si>
    <t>Geodetické práce</t>
  </si>
  <si>
    <t>hm</t>
  </si>
  <si>
    <t>1379651269</t>
  </si>
  <si>
    <t>Poznámka k položce:
Zaměření skutečného provedení stavby</t>
  </si>
  <si>
    <t>012303000</t>
  </si>
  <si>
    <t>Geodetické práce po výstavbě</t>
  </si>
  <si>
    <t>-1044743444</t>
  </si>
  <si>
    <t>Poznámka k položce:
Geometrický plán</t>
  </si>
  <si>
    <t>013244000</t>
  </si>
  <si>
    <t>Dokumentace pro provádění stavby</t>
  </si>
  <si>
    <t>-1179920316</t>
  </si>
  <si>
    <t>Poznámka k položce:
RDS</t>
  </si>
  <si>
    <t>013254000</t>
  </si>
  <si>
    <t>Dokumentace skutečného provedení stavby</t>
  </si>
  <si>
    <t>-328783682</t>
  </si>
  <si>
    <t>013294000</t>
  </si>
  <si>
    <t>Ostatní dokumentace</t>
  </si>
  <si>
    <t>-1071764965</t>
  </si>
  <si>
    <t>Poznámka k položce:
Fotodokumentace (jednotlivé fáze výstavby a dokončení)</t>
  </si>
  <si>
    <t>030001000</t>
  </si>
  <si>
    <t>19683214</t>
  </si>
  <si>
    <t>Poznámka k položce:
kompletní provedení, vč. zajištění BOZP stavby a zabezpečení ZS (oplocení, ostraha ap.)</t>
  </si>
  <si>
    <t>034503000</t>
  </si>
  <si>
    <t>Informační tabule na staveništi</t>
  </si>
  <si>
    <t>-1192092240</t>
  </si>
  <si>
    <t>Poznámka k položce:
Označení stavby dle požadavku objednatele</t>
  </si>
  <si>
    <t>041903000</t>
  </si>
  <si>
    <t>Dozor jiné osoby</t>
  </si>
  <si>
    <t>6008753</t>
  </si>
  <si>
    <t>Poznámka k položce:
Účast geotechniky na stavbě, vč. provedení zkoušek vytěžených materiálů</t>
  </si>
  <si>
    <t>VRN6</t>
  </si>
  <si>
    <t>Územní vlivy</t>
  </si>
  <si>
    <t>060001000</t>
  </si>
  <si>
    <t>-1714216551</t>
  </si>
  <si>
    <t>Poznámka k položce:
Práce na těžce přístupných místech, zohlednění použití malé mechanizace, příp. i lodí, pontonů ap.</t>
  </si>
  <si>
    <t>VRN7</t>
  </si>
  <si>
    <t>Provozní vlivy</t>
  </si>
  <si>
    <t>070001000</t>
  </si>
  <si>
    <t>1842709985</t>
  </si>
  <si>
    <t>Poznámka k položce:
Ztížený pohyb v centru města, zohlednění použití technologie vzhledem k bezprostřední blízkosti břehu Vltavy, a to vč. příp. ručního provádění prací. Zahrnuje i ochranu vodního toku a přilehlých komunikací (dle vyjádření příslušných majitelů / správců)!</t>
  </si>
  <si>
    <t>SEZNAM FIGUR</t>
  </si>
  <si>
    <t>Výměra</t>
  </si>
  <si>
    <t xml:space="preserve"> SO 010/ SO 010.3</t>
  </si>
  <si>
    <t>Použití figury:</t>
  </si>
  <si>
    <t xml:space="preserve"> SO 401</t>
  </si>
  <si>
    <t xml:space="preserve"> SO 810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</si>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</sst>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sz val="8"/>
      <color rgb="FF000000"/>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8"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3" fillId="0" borderId="28" xfId="0" applyFont="1" applyBorder="1" applyAlignment="1">
      <alignment horizontal="left" wrapText="1"/>
    </xf>
    <xf numFmtId="0" fontId="12"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2" fillId="0" borderId="29" xfId="0" applyFont="1" applyBorder="1" applyAlignment="1">
      <alignment vertical="center" wrapText="1"/>
    </xf>
    <xf numFmtId="0" fontId="45"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42" fillId="0" borderId="0" xfId="0" applyFont="1" applyBorder="1" applyAlignment="1">
      <alignment horizontal="center" vertical="center"/>
    </xf>
    <xf numFmtId="0" fontId="12"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29" xfId="0" applyFont="1" applyBorder="1" applyAlignment="1">
      <alignment horizontal="left" vertical="center"/>
    </xf>
    <xf numFmtId="0" fontId="45"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2"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18</v>
      </c>
    </row>
    <row r="7" spans="2:71" s="1" customFormat="1" ht="12" customHeight="1">
      <c r="B7" s="21"/>
      <c r="C7" s="22"/>
      <c r="D7" s="32" t="s">
        <v>19</v>
      </c>
      <c r="E7" s="22"/>
      <c r="F7" s="22"/>
      <c r="G7" s="22"/>
      <c r="H7" s="22"/>
      <c r="I7" s="22"/>
      <c r="J7" s="22"/>
      <c r="K7" s="27"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21</v>
      </c>
      <c r="AL7" s="22"/>
      <c r="AM7" s="22"/>
      <c r="AN7" s="27" t="s">
        <v>20</v>
      </c>
      <c r="AO7" s="22"/>
      <c r="AP7" s="22"/>
      <c r="AQ7" s="22"/>
      <c r="AR7" s="20"/>
      <c r="BE7" s="31"/>
      <c r="BS7" s="17" t="s">
        <v>22</v>
      </c>
    </row>
    <row r="8" spans="2:71" s="1" customFormat="1" ht="12" customHeight="1">
      <c r="B8" s="21"/>
      <c r="C8" s="22"/>
      <c r="D8" s="32" t="s">
        <v>23</v>
      </c>
      <c r="E8" s="22"/>
      <c r="F8" s="22"/>
      <c r="G8" s="22"/>
      <c r="H8" s="22"/>
      <c r="I8" s="22"/>
      <c r="J8" s="22"/>
      <c r="K8" s="27"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25</v>
      </c>
      <c r="AL8" s="22"/>
      <c r="AM8" s="22"/>
      <c r="AN8" s="33" t="s">
        <v>26</v>
      </c>
      <c r="AO8" s="22"/>
      <c r="AP8" s="22"/>
      <c r="AQ8" s="22"/>
      <c r="AR8" s="20"/>
      <c r="BE8" s="31"/>
      <c r="BS8" s="17" t="s">
        <v>27</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28</v>
      </c>
    </row>
    <row r="10" spans="2:71" s="1" customFormat="1" ht="12" customHeight="1">
      <c r="B10" s="21"/>
      <c r="C10" s="22"/>
      <c r="D10" s="32"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30</v>
      </c>
      <c r="AL10" s="22"/>
      <c r="AM10" s="22"/>
      <c r="AN10" s="27" t="s">
        <v>20</v>
      </c>
      <c r="AO10" s="22"/>
      <c r="AP10" s="22"/>
      <c r="AQ10" s="22"/>
      <c r="AR10" s="20"/>
      <c r="BE10" s="31"/>
      <c r="BS10" s="17" t="s">
        <v>18</v>
      </c>
    </row>
    <row r="11" spans="2:71" s="1" customFormat="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20</v>
      </c>
      <c r="AO11" s="22"/>
      <c r="AP11" s="22"/>
      <c r="AQ11" s="22"/>
      <c r="AR11" s="20"/>
      <c r="BE11" s="31"/>
      <c r="BS11" s="17" t="s">
        <v>18</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18</v>
      </c>
    </row>
    <row r="13" spans="2:71" s="1" customFormat="1" ht="12" customHeight="1">
      <c r="B13" s="21"/>
      <c r="C13" s="22"/>
      <c r="D13" s="32"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30</v>
      </c>
      <c r="AL13" s="22"/>
      <c r="AM13" s="22"/>
      <c r="AN13" s="34" t="s">
        <v>34</v>
      </c>
      <c r="AO13" s="22"/>
      <c r="AP13" s="22"/>
      <c r="AQ13" s="22"/>
      <c r="AR13" s="20"/>
      <c r="BE13" s="31"/>
      <c r="BS13" s="17" t="s">
        <v>18</v>
      </c>
    </row>
    <row r="14" spans="2:71" ht="12">
      <c r="B14" s="21"/>
      <c r="C14" s="22"/>
      <c r="D14" s="22"/>
      <c r="E14" s="34" t="s">
        <v>34</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32</v>
      </c>
      <c r="AL14" s="22"/>
      <c r="AM14" s="22"/>
      <c r="AN14" s="34" t="s">
        <v>34</v>
      </c>
      <c r="AO14" s="22"/>
      <c r="AP14" s="22"/>
      <c r="AQ14" s="22"/>
      <c r="AR14" s="20"/>
      <c r="BE14" s="31"/>
      <c r="BS14" s="17" t="s">
        <v>18</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30</v>
      </c>
      <c r="AL16" s="22"/>
      <c r="AM16" s="22"/>
      <c r="AN16" s="27" t="s">
        <v>20</v>
      </c>
      <c r="AO16" s="22"/>
      <c r="AP16" s="22"/>
      <c r="AQ16" s="22"/>
      <c r="AR16" s="20"/>
      <c r="BE16" s="31"/>
      <c r="BS16" s="17" t="s">
        <v>4</v>
      </c>
    </row>
    <row r="17" spans="2:71" s="1" customFormat="1" ht="18.45"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20</v>
      </c>
      <c r="AO17" s="22"/>
      <c r="AP17" s="22"/>
      <c r="AQ17" s="22"/>
      <c r="AR17" s="20"/>
      <c r="BE17" s="31"/>
      <c r="BS17" s="17" t="s">
        <v>37</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30</v>
      </c>
      <c r="AL19" s="22"/>
      <c r="AM19" s="22"/>
      <c r="AN19" s="27" t="s">
        <v>20</v>
      </c>
      <c r="AO19" s="22"/>
      <c r="AP19" s="22"/>
      <c r="AQ19" s="22"/>
      <c r="AR19" s="20"/>
      <c r="BE19" s="31"/>
      <c r="BS19" s="17" t="s">
        <v>6</v>
      </c>
    </row>
    <row r="20" spans="2:71" s="1" customFormat="1" ht="18.45"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20</v>
      </c>
      <c r="AO20" s="22"/>
      <c r="AP20" s="22"/>
      <c r="AQ20" s="22"/>
      <c r="AR20" s="20"/>
      <c r="BE20" s="31"/>
      <c r="BS20" s="17" t="s">
        <v>37</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41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42</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43</v>
      </c>
      <c r="M28" s="45"/>
      <c r="N28" s="45"/>
      <c r="O28" s="45"/>
      <c r="P28" s="45"/>
      <c r="Q28" s="40"/>
      <c r="R28" s="40"/>
      <c r="S28" s="40"/>
      <c r="T28" s="40"/>
      <c r="U28" s="40"/>
      <c r="V28" s="40"/>
      <c r="W28" s="45" t="s">
        <v>44</v>
      </c>
      <c r="X28" s="45"/>
      <c r="Y28" s="45"/>
      <c r="Z28" s="45"/>
      <c r="AA28" s="45"/>
      <c r="AB28" s="45"/>
      <c r="AC28" s="45"/>
      <c r="AD28" s="45"/>
      <c r="AE28" s="45"/>
      <c r="AF28" s="40"/>
      <c r="AG28" s="40"/>
      <c r="AH28" s="40"/>
      <c r="AI28" s="40"/>
      <c r="AJ28" s="40"/>
      <c r="AK28" s="45" t="s">
        <v>45</v>
      </c>
      <c r="AL28" s="45"/>
      <c r="AM28" s="45"/>
      <c r="AN28" s="45"/>
      <c r="AO28" s="45"/>
      <c r="AP28" s="40"/>
      <c r="AQ28" s="40"/>
      <c r="AR28" s="44"/>
      <c r="BE28" s="31"/>
    </row>
    <row r="29" spans="1:57" s="3" customFormat="1" ht="14.4" customHeight="1">
      <c r="A29" s="3"/>
      <c r="B29" s="46"/>
      <c r="C29" s="47"/>
      <c r="D29" s="32" t="s">
        <v>46</v>
      </c>
      <c r="E29" s="47"/>
      <c r="F29" s="32" t="s">
        <v>47</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48</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49</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50</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51</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52</v>
      </c>
      <c r="E35" s="54"/>
      <c r="F35" s="54"/>
      <c r="G35" s="54"/>
      <c r="H35" s="54"/>
      <c r="I35" s="54"/>
      <c r="J35" s="54"/>
      <c r="K35" s="54"/>
      <c r="L35" s="54"/>
      <c r="M35" s="54"/>
      <c r="N35" s="54"/>
      <c r="O35" s="54"/>
      <c r="P35" s="54"/>
      <c r="Q35" s="54"/>
      <c r="R35" s="54"/>
      <c r="S35" s="54"/>
      <c r="T35" s="55" t="s">
        <v>53</v>
      </c>
      <c r="U35" s="54"/>
      <c r="V35" s="54"/>
      <c r="W35" s="54"/>
      <c r="X35" s="56" t="s">
        <v>54</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55</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200824</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Úprava bezmotorové komunikace A2 a A26</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23</v>
      </c>
      <c r="D47" s="40"/>
      <c r="E47" s="40"/>
      <c r="F47" s="40"/>
      <c r="G47" s="40"/>
      <c r="H47" s="40"/>
      <c r="I47" s="40"/>
      <c r="J47" s="40"/>
      <c r="K47" s="40"/>
      <c r="L47" s="71" t="str">
        <f>IF(K8="","",K8)</f>
        <v>k. ú. Libeň [730891]</v>
      </c>
      <c r="M47" s="40"/>
      <c r="N47" s="40"/>
      <c r="O47" s="40"/>
      <c r="P47" s="40"/>
      <c r="Q47" s="40"/>
      <c r="R47" s="40"/>
      <c r="S47" s="40"/>
      <c r="T47" s="40"/>
      <c r="U47" s="40"/>
      <c r="V47" s="40"/>
      <c r="W47" s="40"/>
      <c r="X47" s="40"/>
      <c r="Y47" s="40"/>
      <c r="Z47" s="40"/>
      <c r="AA47" s="40"/>
      <c r="AB47" s="40"/>
      <c r="AC47" s="40"/>
      <c r="AD47" s="40"/>
      <c r="AE47" s="40"/>
      <c r="AF47" s="40"/>
      <c r="AG47" s="40"/>
      <c r="AH47" s="40"/>
      <c r="AI47" s="32" t="s">
        <v>25</v>
      </c>
      <c r="AJ47" s="40"/>
      <c r="AK47" s="40"/>
      <c r="AL47" s="40"/>
      <c r="AM47" s="72" t="str">
        <f>IF(AN8="","",AN8)</f>
        <v>27. 8. 2020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29</v>
      </c>
      <c r="D49" s="40"/>
      <c r="E49" s="40"/>
      <c r="F49" s="40"/>
      <c r="G49" s="40"/>
      <c r="H49" s="40"/>
      <c r="I49" s="40"/>
      <c r="J49" s="40"/>
      <c r="K49" s="40"/>
      <c r="L49" s="64" t="str">
        <f>IF(E11="","",E11)</f>
        <v>Městská část Praha 8</v>
      </c>
      <c r="M49" s="40"/>
      <c r="N49" s="40"/>
      <c r="O49" s="40"/>
      <c r="P49" s="40"/>
      <c r="Q49" s="40"/>
      <c r="R49" s="40"/>
      <c r="S49" s="40"/>
      <c r="T49" s="40"/>
      <c r="U49" s="40"/>
      <c r="V49" s="40"/>
      <c r="W49" s="40"/>
      <c r="X49" s="40"/>
      <c r="Y49" s="40"/>
      <c r="Z49" s="40"/>
      <c r="AA49" s="40"/>
      <c r="AB49" s="40"/>
      <c r="AC49" s="40"/>
      <c r="AD49" s="40"/>
      <c r="AE49" s="40"/>
      <c r="AF49" s="40"/>
      <c r="AG49" s="40"/>
      <c r="AH49" s="40"/>
      <c r="AI49" s="32" t="s">
        <v>35</v>
      </c>
      <c r="AJ49" s="40"/>
      <c r="AK49" s="40"/>
      <c r="AL49" s="40"/>
      <c r="AM49" s="73" t="str">
        <f>IF(E17="","",E17)</f>
        <v>Atelier PROMIKA s.r.o.</v>
      </c>
      <c r="AN49" s="64"/>
      <c r="AO49" s="64"/>
      <c r="AP49" s="64"/>
      <c r="AQ49" s="40"/>
      <c r="AR49" s="44"/>
      <c r="AS49" s="74" t="s">
        <v>56</v>
      </c>
      <c r="AT49" s="75"/>
      <c r="AU49" s="76"/>
      <c r="AV49" s="76"/>
      <c r="AW49" s="76"/>
      <c r="AX49" s="76"/>
      <c r="AY49" s="76"/>
      <c r="AZ49" s="76"/>
      <c r="BA49" s="76"/>
      <c r="BB49" s="76"/>
      <c r="BC49" s="76"/>
      <c r="BD49" s="77"/>
      <c r="BE49" s="38"/>
    </row>
    <row r="50" spans="1:57" s="2" customFormat="1" ht="15.15" customHeight="1">
      <c r="A50" s="38"/>
      <c r="B50" s="39"/>
      <c r="C50" s="32" t="s">
        <v>33</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38</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57</v>
      </c>
      <c r="D52" s="87"/>
      <c r="E52" s="87"/>
      <c r="F52" s="87"/>
      <c r="G52" s="87"/>
      <c r="H52" s="88"/>
      <c r="I52" s="89" t="s">
        <v>58</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59</v>
      </c>
      <c r="AH52" s="87"/>
      <c r="AI52" s="87"/>
      <c r="AJ52" s="87"/>
      <c r="AK52" s="87"/>
      <c r="AL52" s="87"/>
      <c r="AM52" s="87"/>
      <c r="AN52" s="89" t="s">
        <v>60</v>
      </c>
      <c r="AO52" s="87"/>
      <c r="AP52" s="87"/>
      <c r="AQ52" s="91" t="s">
        <v>61</v>
      </c>
      <c r="AR52" s="44"/>
      <c r="AS52" s="92" t="s">
        <v>62</v>
      </c>
      <c r="AT52" s="93" t="s">
        <v>63</v>
      </c>
      <c r="AU52" s="93" t="s">
        <v>64</v>
      </c>
      <c r="AV52" s="93" t="s">
        <v>65</v>
      </c>
      <c r="AW52" s="93" t="s">
        <v>66</v>
      </c>
      <c r="AX52" s="93" t="s">
        <v>67</v>
      </c>
      <c r="AY52" s="93" t="s">
        <v>68</v>
      </c>
      <c r="AZ52" s="93" t="s">
        <v>69</v>
      </c>
      <c r="BA52" s="93" t="s">
        <v>70</v>
      </c>
      <c r="BB52" s="93" t="s">
        <v>71</v>
      </c>
      <c r="BC52" s="93" t="s">
        <v>72</v>
      </c>
      <c r="BD52" s="94" t="s">
        <v>73</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74</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ROUND(AG55+AG61+AG62+AG65+AG69+SUM(AG73:AG75)+AG78+AG79,2)</f>
        <v>0</v>
      </c>
      <c r="AH54" s="101"/>
      <c r="AI54" s="101"/>
      <c r="AJ54" s="101"/>
      <c r="AK54" s="101"/>
      <c r="AL54" s="101"/>
      <c r="AM54" s="101"/>
      <c r="AN54" s="102">
        <f>SUM(AG54,AT54)</f>
        <v>0</v>
      </c>
      <c r="AO54" s="102"/>
      <c r="AP54" s="102"/>
      <c r="AQ54" s="103" t="s">
        <v>20</v>
      </c>
      <c r="AR54" s="104"/>
      <c r="AS54" s="105">
        <f>ROUND(AS55+AS61+AS62+AS65+AS69+SUM(AS73:AS75)+AS78+AS79,2)</f>
        <v>0</v>
      </c>
      <c r="AT54" s="106">
        <f>ROUND(SUM(AV54:AW54),2)</f>
        <v>0</v>
      </c>
      <c r="AU54" s="107">
        <f>ROUND(AU55+AU61+AU62+AU65+AU69+SUM(AU73:AU75)+AU78+AU79,5)</f>
        <v>0</v>
      </c>
      <c r="AV54" s="106">
        <f>ROUND(AZ54*L29,2)</f>
        <v>0</v>
      </c>
      <c r="AW54" s="106">
        <f>ROUND(BA54*L30,2)</f>
        <v>0</v>
      </c>
      <c r="AX54" s="106">
        <f>ROUND(BB54*L29,2)</f>
        <v>0</v>
      </c>
      <c r="AY54" s="106">
        <f>ROUND(BC54*L30,2)</f>
        <v>0</v>
      </c>
      <c r="AZ54" s="106">
        <f>ROUND(AZ55+AZ61+AZ62+AZ65+AZ69+SUM(AZ73:AZ75)+AZ78+AZ79,2)</f>
        <v>0</v>
      </c>
      <c r="BA54" s="106">
        <f>ROUND(BA55+BA61+BA62+BA65+BA69+SUM(BA73:BA75)+BA78+BA79,2)</f>
        <v>0</v>
      </c>
      <c r="BB54" s="106">
        <f>ROUND(BB55+BB61+BB62+BB65+BB69+SUM(BB73:BB75)+BB78+BB79,2)</f>
        <v>0</v>
      </c>
      <c r="BC54" s="106">
        <f>ROUND(BC55+BC61+BC62+BC65+BC69+SUM(BC73:BC75)+BC78+BC79,2)</f>
        <v>0</v>
      </c>
      <c r="BD54" s="108">
        <f>ROUND(BD55+BD61+BD62+BD65+BD69+SUM(BD73:BD75)+BD78+BD79,2)</f>
        <v>0</v>
      </c>
      <c r="BE54" s="6"/>
      <c r="BS54" s="109" t="s">
        <v>75</v>
      </c>
      <c r="BT54" s="109" t="s">
        <v>76</v>
      </c>
      <c r="BU54" s="110" t="s">
        <v>77</v>
      </c>
      <c r="BV54" s="109" t="s">
        <v>78</v>
      </c>
      <c r="BW54" s="109" t="s">
        <v>5</v>
      </c>
      <c r="BX54" s="109" t="s">
        <v>79</v>
      </c>
      <c r="CL54" s="109" t="s">
        <v>20</v>
      </c>
    </row>
    <row r="55" spans="1:91" s="7" customFormat="1" ht="16.5" customHeight="1">
      <c r="A55" s="7"/>
      <c r="B55" s="111"/>
      <c r="C55" s="112"/>
      <c r="D55" s="113" t="s">
        <v>80</v>
      </c>
      <c r="E55" s="113"/>
      <c r="F55" s="113"/>
      <c r="G55" s="113"/>
      <c r="H55" s="113"/>
      <c r="I55" s="114"/>
      <c r="J55" s="113" t="s">
        <v>81</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ROUND(SUM(AG56:AG60),2)</f>
        <v>0</v>
      </c>
      <c r="AH55" s="114"/>
      <c r="AI55" s="114"/>
      <c r="AJ55" s="114"/>
      <c r="AK55" s="114"/>
      <c r="AL55" s="114"/>
      <c r="AM55" s="114"/>
      <c r="AN55" s="116">
        <f>SUM(AG55,AT55)</f>
        <v>0</v>
      </c>
      <c r="AO55" s="114"/>
      <c r="AP55" s="114"/>
      <c r="AQ55" s="117" t="s">
        <v>82</v>
      </c>
      <c r="AR55" s="118"/>
      <c r="AS55" s="119">
        <f>ROUND(SUM(AS56:AS60),2)</f>
        <v>0</v>
      </c>
      <c r="AT55" s="120">
        <f>ROUND(SUM(AV55:AW55),2)</f>
        <v>0</v>
      </c>
      <c r="AU55" s="121">
        <f>ROUND(SUM(AU56:AU60),5)</f>
        <v>0</v>
      </c>
      <c r="AV55" s="120">
        <f>ROUND(AZ55*L29,2)</f>
        <v>0</v>
      </c>
      <c r="AW55" s="120">
        <f>ROUND(BA55*L30,2)</f>
        <v>0</v>
      </c>
      <c r="AX55" s="120">
        <f>ROUND(BB55*L29,2)</f>
        <v>0</v>
      </c>
      <c r="AY55" s="120">
        <f>ROUND(BC55*L30,2)</f>
        <v>0</v>
      </c>
      <c r="AZ55" s="120">
        <f>ROUND(SUM(AZ56:AZ60),2)</f>
        <v>0</v>
      </c>
      <c r="BA55" s="120">
        <f>ROUND(SUM(BA56:BA60),2)</f>
        <v>0</v>
      </c>
      <c r="BB55" s="120">
        <f>ROUND(SUM(BB56:BB60),2)</f>
        <v>0</v>
      </c>
      <c r="BC55" s="120">
        <f>ROUND(SUM(BC56:BC60),2)</f>
        <v>0</v>
      </c>
      <c r="BD55" s="122">
        <f>ROUND(SUM(BD56:BD60),2)</f>
        <v>0</v>
      </c>
      <c r="BE55" s="7"/>
      <c r="BS55" s="123" t="s">
        <v>75</v>
      </c>
      <c r="BT55" s="123" t="s">
        <v>22</v>
      </c>
      <c r="BU55" s="123" t="s">
        <v>77</v>
      </c>
      <c r="BV55" s="123" t="s">
        <v>78</v>
      </c>
      <c r="BW55" s="123" t="s">
        <v>83</v>
      </c>
      <c r="BX55" s="123" t="s">
        <v>5</v>
      </c>
      <c r="CL55" s="123" t="s">
        <v>20</v>
      </c>
      <c r="CM55" s="123" t="s">
        <v>84</v>
      </c>
    </row>
    <row r="56" spans="1:90" s="4" customFormat="1" ht="23.25" customHeight="1">
      <c r="A56" s="124" t="s">
        <v>85</v>
      </c>
      <c r="B56" s="63"/>
      <c r="C56" s="125"/>
      <c r="D56" s="125"/>
      <c r="E56" s="126" t="s">
        <v>86</v>
      </c>
      <c r="F56" s="126"/>
      <c r="G56" s="126"/>
      <c r="H56" s="126"/>
      <c r="I56" s="126"/>
      <c r="J56" s="125"/>
      <c r="K56" s="126" t="s">
        <v>87</v>
      </c>
      <c r="L56" s="126"/>
      <c r="M56" s="126"/>
      <c r="N56" s="126"/>
      <c r="O56" s="126"/>
      <c r="P56" s="126"/>
      <c r="Q56" s="126"/>
      <c r="R56" s="126"/>
      <c r="S56" s="126"/>
      <c r="T56" s="126"/>
      <c r="U56" s="126"/>
      <c r="V56" s="126"/>
      <c r="W56" s="126"/>
      <c r="X56" s="126"/>
      <c r="Y56" s="126"/>
      <c r="Z56" s="126"/>
      <c r="AA56" s="126"/>
      <c r="AB56" s="126"/>
      <c r="AC56" s="126"/>
      <c r="AD56" s="126"/>
      <c r="AE56" s="126"/>
      <c r="AF56" s="126"/>
      <c r="AG56" s="127">
        <f>'SO 010.1 - Příprava území...'!J32</f>
        <v>0</v>
      </c>
      <c r="AH56" s="125"/>
      <c r="AI56" s="125"/>
      <c r="AJ56" s="125"/>
      <c r="AK56" s="125"/>
      <c r="AL56" s="125"/>
      <c r="AM56" s="125"/>
      <c r="AN56" s="127">
        <f>SUM(AG56,AT56)</f>
        <v>0</v>
      </c>
      <c r="AO56" s="125"/>
      <c r="AP56" s="125"/>
      <c r="AQ56" s="128" t="s">
        <v>88</v>
      </c>
      <c r="AR56" s="65"/>
      <c r="AS56" s="129">
        <v>0</v>
      </c>
      <c r="AT56" s="130">
        <f>ROUND(SUM(AV56:AW56),2)</f>
        <v>0</v>
      </c>
      <c r="AU56" s="131">
        <f>'SO 010.1 - Příprava území...'!P88</f>
        <v>0</v>
      </c>
      <c r="AV56" s="130">
        <f>'SO 010.1 - Příprava území...'!J35</f>
        <v>0</v>
      </c>
      <c r="AW56" s="130">
        <f>'SO 010.1 - Příprava území...'!J36</f>
        <v>0</v>
      </c>
      <c r="AX56" s="130">
        <f>'SO 010.1 - Příprava území...'!J37</f>
        <v>0</v>
      </c>
      <c r="AY56" s="130">
        <f>'SO 010.1 - Příprava území...'!J38</f>
        <v>0</v>
      </c>
      <c r="AZ56" s="130">
        <f>'SO 010.1 - Příprava území...'!F35</f>
        <v>0</v>
      </c>
      <c r="BA56" s="130">
        <f>'SO 010.1 - Příprava území...'!F36</f>
        <v>0</v>
      </c>
      <c r="BB56" s="130">
        <f>'SO 010.1 - Příprava území...'!F37</f>
        <v>0</v>
      </c>
      <c r="BC56" s="130">
        <f>'SO 010.1 - Příprava území...'!F38</f>
        <v>0</v>
      </c>
      <c r="BD56" s="132">
        <f>'SO 010.1 - Příprava území...'!F39</f>
        <v>0</v>
      </c>
      <c r="BE56" s="4"/>
      <c r="BT56" s="133" t="s">
        <v>84</v>
      </c>
      <c r="BV56" s="133" t="s">
        <v>78</v>
      </c>
      <c r="BW56" s="133" t="s">
        <v>89</v>
      </c>
      <c r="BX56" s="133" t="s">
        <v>83</v>
      </c>
      <c r="CL56" s="133" t="s">
        <v>20</v>
      </c>
    </row>
    <row r="57" spans="1:90" s="4" customFormat="1" ht="23.25" customHeight="1">
      <c r="A57" s="124" t="s">
        <v>85</v>
      </c>
      <c r="B57" s="63"/>
      <c r="C57" s="125"/>
      <c r="D57" s="125"/>
      <c r="E57" s="126" t="s">
        <v>90</v>
      </c>
      <c r="F57" s="126"/>
      <c r="G57" s="126"/>
      <c r="H57" s="126"/>
      <c r="I57" s="126"/>
      <c r="J57" s="125"/>
      <c r="K57" s="126" t="s">
        <v>91</v>
      </c>
      <c r="L57" s="126"/>
      <c r="M57" s="126"/>
      <c r="N57" s="126"/>
      <c r="O57" s="126"/>
      <c r="P57" s="126"/>
      <c r="Q57" s="126"/>
      <c r="R57" s="126"/>
      <c r="S57" s="126"/>
      <c r="T57" s="126"/>
      <c r="U57" s="126"/>
      <c r="V57" s="126"/>
      <c r="W57" s="126"/>
      <c r="X57" s="126"/>
      <c r="Y57" s="126"/>
      <c r="Z57" s="126"/>
      <c r="AA57" s="126"/>
      <c r="AB57" s="126"/>
      <c r="AC57" s="126"/>
      <c r="AD57" s="126"/>
      <c r="AE57" s="126"/>
      <c r="AF57" s="126"/>
      <c r="AG57" s="127">
        <f>'SO 010.2.1 - Příprava úze...'!J32</f>
        <v>0</v>
      </c>
      <c r="AH57" s="125"/>
      <c r="AI57" s="125"/>
      <c r="AJ57" s="125"/>
      <c r="AK57" s="125"/>
      <c r="AL57" s="125"/>
      <c r="AM57" s="125"/>
      <c r="AN57" s="127">
        <f>SUM(AG57,AT57)</f>
        <v>0</v>
      </c>
      <c r="AO57" s="125"/>
      <c r="AP57" s="125"/>
      <c r="AQ57" s="128" t="s">
        <v>88</v>
      </c>
      <c r="AR57" s="65"/>
      <c r="AS57" s="129">
        <v>0</v>
      </c>
      <c r="AT57" s="130">
        <f>ROUND(SUM(AV57:AW57),2)</f>
        <v>0</v>
      </c>
      <c r="AU57" s="131">
        <f>'SO 010.2.1 - Příprava úze...'!P90</f>
        <v>0</v>
      </c>
      <c r="AV57" s="130">
        <f>'SO 010.2.1 - Příprava úze...'!J35</f>
        <v>0</v>
      </c>
      <c r="AW57" s="130">
        <f>'SO 010.2.1 - Příprava úze...'!J36</f>
        <v>0</v>
      </c>
      <c r="AX57" s="130">
        <f>'SO 010.2.1 - Příprava úze...'!J37</f>
        <v>0</v>
      </c>
      <c r="AY57" s="130">
        <f>'SO 010.2.1 - Příprava úze...'!J38</f>
        <v>0</v>
      </c>
      <c r="AZ57" s="130">
        <f>'SO 010.2.1 - Příprava úze...'!F35</f>
        <v>0</v>
      </c>
      <c r="BA57" s="130">
        <f>'SO 010.2.1 - Příprava úze...'!F36</f>
        <v>0</v>
      </c>
      <c r="BB57" s="130">
        <f>'SO 010.2.1 - Příprava úze...'!F37</f>
        <v>0</v>
      </c>
      <c r="BC57" s="130">
        <f>'SO 010.2.1 - Příprava úze...'!F38</f>
        <v>0</v>
      </c>
      <c r="BD57" s="132">
        <f>'SO 010.2.1 - Příprava úze...'!F39</f>
        <v>0</v>
      </c>
      <c r="BE57" s="4"/>
      <c r="BT57" s="133" t="s">
        <v>84</v>
      </c>
      <c r="BV57" s="133" t="s">
        <v>78</v>
      </c>
      <c r="BW57" s="133" t="s">
        <v>92</v>
      </c>
      <c r="BX57" s="133" t="s">
        <v>83</v>
      </c>
      <c r="CL57" s="133" t="s">
        <v>20</v>
      </c>
    </row>
    <row r="58" spans="1:90" s="4" customFormat="1" ht="23.25" customHeight="1">
      <c r="A58" s="124" t="s">
        <v>85</v>
      </c>
      <c r="B58" s="63"/>
      <c r="C58" s="125"/>
      <c r="D58" s="125"/>
      <c r="E58" s="126" t="s">
        <v>93</v>
      </c>
      <c r="F58" s="126"/>
      <c r="G58" s="126"/>
      <c r="H58" s="126"/>
      <c r="I58" s="126"/>
      <c r="J58" s="125"/>
      <c r="K58" s="126" t="s">
        <v>94</v>
      </c>
      <c r="L58" s="126"/>
      <c r="M58" s="126"/>
      <c r="N58" s="126"/>
      <c r="O58" s="126"/>
      <c r="P58" s="126"/>
      <c r="Q58" s="126"/>
      <c r="R58" s="126"/>
      <c r="S58" s="126"/>
      <c r="T58" s="126"/>
      <c r="U58" s="126"/>
      <c r="V58" s="126"/>
      <c r="W58" s="126"/>
      <c r="X58" s="126"/>
      <c r="Y58" s="126"/>
      <c r="Z58" s="126"/>
      <c r="AA58" s="126"/>
      <c r="AB58" s="126"/>
      <c r="AC58" s="126"/>
      <c r="AD58" s="126"/>
      <c r="AE58" s="126"/>
      <c r="AF58" s="126"/>
      <c r="AG58" s="127">
        <f>'SO 010.2.2 - Příprava úze...'!J32</f>
        <v>0</v>
      </c>
      <c r="AH58" s="125"/>
      <c r="AI58" s="125"/>
      <c r="AJ58" s="125"/>
      <c r="AK58" s="125"/>
      <c r="AL58" s="125"/>
      <c r="AM58" s="125"/>
      <c r="AN58" s="127">
        <f>SUM(AG58,AT58)</f>
        <v>0</v>
      </c>
      <c r="AO58" s="125"/>
      <c r="AP58" s="125"/>
      <c r="AQ58" s="128" t="s">
        <v>88</v>
      </c>
      <c r="AR58" s="65"/>
      <c r="AS58" s="129">
        <v>0</v>
      </c>
      <c r="AT58" s="130">
        <f>ROUND(SUM(AV58:AW58),2)</f>
        <v>0</v>
      </c>
      <c r="AU58" s="131">
        <f>'SO 010.2.2 - Příprava úze...'!P90</f>
        <v>0</v>
      </c>
      <c r="AV58" s="130">
        <f>'SO 010.2.2 - Příprava úze...'!J35</f>
        <v>0</v>
      </c>
      <c r="AW58" s="130">
        <f>'SO 010.2.2 - Příprava úze...'!J36</f>
        <v>0</v>
      </c>
      <c r="AX58" s="130">
        <f>'SO 010.2.2 - Příprava úze...'!J37</f>
        <v>0</v>
      </c>
      <c r="AY58" s="130">
        <f>'SO 010.2.2 - Příprava úze...'!J38</f>
        <v>0</v>
      </c>
      <c r="AZ58" s="130">
        <f>'SO 010.2.2 - Příprava úze...'!F35</f>
        <v>0</v>
      </c>
      <c r="BA58" s="130">
        <f>'SO 010.2.2 - Příprava úze...'!F36</f>
        <v>0</v>
      </c>
      <c r="BB58" s="130">
        <f>'SO 010.2.2 - Příprava úze...'!F37</f>
        <v>0</v>
      </c>
      <c r="BC58" s="130">
        <f>'SO 010.2.2 - Příprava úze...'!F38</f>
        <v>0</v>
      </c>
      <c r="BD58" s="132">
        <f>'SO 010.2.2 - Příprava úze...'!F39</f>
        <v>0</v>
      </c>
      <c r="BE58" s="4"/>
      <c r="BT58" s="133" t="s">
        <v>84</v>
      </c>
      <c r="BV58" s="133" t="s">
        <v>78</v>
      </c>
      <c r="BW58" s="133" t="s">
        <v>95</v>
      </c>
      <c r="BX58" s="133" t="s">
        <v>83</v>
      </c>
      <c r="CL58" s="133" t="s">
        <v>20</v>
      </c>
    </row>
    <row r="59" spans="1:90" s="4" customFormat="1" ht="23.25" customHeight="1">
      <c r="A59" s="124" t="s">
        <v>85</v>
      </c>
      <c r="B59" s="63"/>
      <c r="C59" s="125"/>
      <c r="D59" s="125"/>
      <c r="E59" s="126" t="s">
        <v>96</v>
      </c>
      <c r="F59" s="126"/>
      <c r="G59" s="126"/>
      <c r="H59" s="126"/>
      <c r="I59" s="126"/>
      <c r="J59" s="125"/>
      <c r="K59" s="126" t="s">
        <v>97</v>
      </c>
      <c r="L59" s="126"/>
      <c r="M59" s="126"/>
      <c r="N59" s="126"/>
      <c r="O59" s="126"/>
      <c r="P59" s="126"/>
      <c r="Q59" s="126"/>
      <c r="R59" s="126"/>
      <c r="S59" s="126"/>
      <c r="T59" s="126"/>
      <c r="U59" s="126"/>
      <c r="V59" s="126"/>
      <c r="W59" s="126"/>
      <c r="X59" s="126"/>
      <c r="Y59" s="126"/>
      <c r="Z59" s="126"/>
      <c r="AA59" s="126"/>
      <c r="AB59" s="126"/>
      <c r="AC59" s="126"/>
      <c r="AD59" s="126"/>
      <c r="AE59" s="126"/>
      <c r="AF59" s="126"/>
      <c r="AG59" s="127">
        <f>'SO 010.2.3 - Příprava úze...'!J32</f>
        <v>0</v>
      </c>
      <c r="AH59" s="125"/>
      <c r="AI59" s="125"/>
      <c r="AJ59" s="125"/>
      <c r="AK59" s="125"/>
      <c r="AL59" s="125"/>
      <c r="AM59" s="125"/>
      <c r="AN59" s="127">
        <f>SUM(AG59,AT59)</f>
        <v>0</v>
      </c>
      <c r="AO59" s="125"/>
      <c r="AP59" s="125"/>
      <c r="AQ59" s="128" t="s">
        <v>88</v>
      </c>
      <c r="AR59" s="65"/>
      <c r="AS59" s="129">
        <v>0</v>
      </c>
      <c r="AT59" s="130">
        <f>ROUND(SUM(AV59:AW59),2)</f>
        <v>0</v>
      </c>
      <c r="AU59" s="131">
        <f>'SO 010.2.3 - Příprava úze...'!P90</f>
        <v>0</v>
      </c>
      <c r="AV59" s="130">
        <f>'SO 010.2.3 - Příprava úze...'!J35</f>
        <v>0</v>
      </c>
      <c r="AW59" s="130">
        <f>'SO 010.2.3 - Příprava úze...'!J36</f>
        <v>0</v>
      </c>
      <c r="AX59" s="130">
        <f>'SO 010.2.3 - Příprava úze...'!J37</f>
        <v>0</v>
      </c>
      <c r="AY59" s="130">
        <f>'SO 010.2.3 - Příprava úze...'!J38</f>
        <v>0</v>
      </c>
      <c r="AZ59" s="130">
        <f>'SO 010.2.3 - Příprava úze...'!F35</f>
        <v>0</v>
      </c>
      <c r="BA59" s="130">
        <f>'SO 010.2.3 - Příprava úze...'!F36</f>
        <v>0</v>
      </c>
      <c r="BB59" s="130">
        <f>'SO 010.2.3 - Příprava úze...'!F37</f>
        <v>0</v>
      </c>
      <c r="BC59" s="130">
        <f>'SO 010.2.3 - Příprava úze...'!F38</f>
        <v>0</v>
      </c>
      <c r="BD59" s="132">
        <f>'SO 010.2.3 - Příprava úze...'!F39</f>
        <v>0</v>
      </c>
      <c r="BE59" s="4"/>
      <c r="BT59" s="133" t="s">
        <v>84</v>
      </c>
      <c r="BV59" s="133" t="s">
        <v>78</v>
      </c>
      <c r="BW59" s="133" t="s">
        <v>98</v>
      </c>
      <c r="BX59" s="133" t="s">
        <v>83</v>
      </c>
      <c r="CL59" s="133" t="s">
        <v>20</v>
      </c>
    </row>
    <row r="60" spans="1:90" s="4" customFormat="1" ht="23.25" customHeight="1">
      <c r="A60" s="124" t="s">
        <v>85</v>
      </c>
      <c r="B60" s="63"/>
      <c r="C60" s="125"/>
      <c r="D60" s="125"/>
      <c r="E60" s="126" t="s">
        <v>99</v>
      </c>
      <c r="F60" s="126"/>
      <c r="G60" s="126"/>
      <c r="H60" s="126"/>
      <c r="I60" s="126"/>
      <c r="J60" s="125"/>
      <c r="K60" s="126" t="s">
        <v>100</v>
      </c>
      <c r="L60" s="126"/>
      <c r="M60" s="126"/>
      <c r="N60" s="126"/>
      <c r="O60" s="126"/>
      <c r="P60" s="126"/>
      <c r="Q60" s="126"/>
      <c r="R60" s="126"/>
      <c r="S60" s="126"/>
      <c r="T60" s="126"/>
      <c r="U60" s="126"/>
      <c r="V60" s="126"/>
      <c r="W60" s="126"/>
      <c r="X60" s="126"/>
      <c r="Y60" s="126"/>
      <c r="Z60" s="126"/>
      <c r="AA60" s="126"/>
      <c r="AB60" s="126"/>
      <c r="AC60" s="126"/>
      <c r="AD60" s="126"/>
      <c r="AE60" s="126"/>
      <c r="AF60" s="126"/>
      <c r="AG60" s="127">
        <f>'SO 010.3 - Příprava území...'!J32</f>
        <v>0</v>
      </c>
      <c r="AH60" s="125"/>
      <c r="AI60" s="125"/>
      <c r="AJ60" s="125"/>
      <c r="AK60" s="125"/>
      <c r="AL60" s="125"/>
      <c r="AM60" s="125"/>
      <c r="AN60" s="127">
        <f>SUM(AG60,AT60)</f>
        <v>0</v>
      </c>
      <c r="AO60" s="125"/>
      <c r="AP60" s="125"/>
      <c r="AQ60" s="128" t="s">
        <v>88</v>
      </c>
      <c r="AR60" s="65"/>
      <c r="AS60" s="129">
        <v>0</v>
      </c>
      <c r="AT60" s="130">
        <f>ROUND(SUM(AV60:AW60),2)</f>
        <v>0</v>
      </c>
      <c r="AU60" s="131">
        <f>'SO 010.3 - Příprava území...'!P87</f>
        <v>0</v>
      </c>
      <c r="AV60" s="130">
        <f>'SO 010.3 - Příprava území...'!J35</f>
        <v>0</v>
      </c>
      <c r="AW60" s="130">
        <f>'SO 010.3 - Příprava území...'!J36</f>
        <v>0</v>
      </c>
      <c r="AX60" s="130">
        <f>'SO 010.3 - Příprava území...'!J37</f>
        <v>0</v>
      </c>
      <c r="AY60" s="130">
        <f>'SO 010.3 - Příprava území...'!J38</f>
        <v>0</v>
      </c>
      <c r="AZ60" s="130">
        <f>'SO 010.3 - Příprava území...'!F35</f>
        <v>0</v>
      </c>
      <c r="BA60" s="130">
        <f>'SO 010.3 - Příprava území...'!F36</f>
        <v>0</v>
      </c>
      <c r="BB60" s="130">
        <f>'SO 010.3 - Příprava území...'!F37</f>
        <v>0</v>
      </c>
      <c r="BC60" s="130">
        <f>'SO 010.3 - Příprava území...'!F38</f>
        <v>0</v>
      </c>
      <c r="BD60" s="132">
        <f>'SO 010.3 - Příprava území...'!F39</f>
        <v>0</v>
      </c>
      <c r="BE60" s="4"/>
      <c r="BT60" s="133" t="s">
        <v>84</v>
      </c>
      <c r="BV60" s="133" t="s">
        <v>78</v>
      </c>
      <c r="BW60" s="133" t="s">
        <v>101</v>
      </c>
      <c r="BX60" s="133" t="s">
        <v>83</v>
      </c>
      <c r="CL60" s="133" t="s">
        <v>20</v>
      </c>
    </row>
    <row r="61" spans="1:91" s="7" customFormat="1" ht="16.5" customHeight="1">
      <c r="A61" s="124" t="s">
        <v>85</v>
      </c>
      <c r="B61" s="111"/>
      <c r="C61" s="112"/>
      <c r="D61" s="113" t="s">
        <v>102</v>
      </c>
      <c r="E61" s="113"/>
      <c r="F61" s="113"/>
      <c r="G61" s="113"/>
      <c r="H61" s="113"/>
      <c r="I61" s="114"/>
      <c r="J61" s="113" t="s">
        <v>103</v>
      </c>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6">
        <f>'SO 101 - Nová bezmotorová...'!J30</f>
        <v>0</v>
      </c>
      <c r="AH61" s="114"/>
      <c r="AI61" s="114"/>
      <c r="AJ61" s="114"/>
      <c r="AK61" s="114"/>
      <c r="AL61" s="114"/>
      <c r="AM61" s="114"/>
      <c r="AN61" s="116">
        <f>SUM(AG61,AT61)</f>
        <v>0</v>
      </c>
      <c r="AO61" s="114"/>
      <c r="AP61" s="114"/>
      <c r="AQ61" s="117" t="s">
        <v>82</v>
      </c>
      <c r="AR61" s="118"/>
      <c r="AS61" s="119">
        <v>0</v>
      </c>
      <c r="AT61" s="120">
        <f>ROUND(SUM(AV61:AW61),2)</f>
        <v>0</v>
      </c>
      <c r="AU61" s="121">
        <f>'SO 101 - Nová bezmotorová...'!P93</f>
        <v>0</v>
      </c>
      <c r="AV61" s="120">
        <f>'SO 101 - Nová bezmotorová...'!J33</f>
        <v>0</v>
      </c>
      <c r="AW61" s="120">
        <f>'SO 101 - Nová bezmotorová...'!J34</f>
        <v>0</v>
      </c>
      <c r="AX61" s="120">
        <f>'SO 101 - Nová bezmotorová...'!J35</f>
        <v>0</v>
      </c>
      <c r="AY61" s="120">
        <f>'SO 101 - Nová bezmotorová...'!J36</f>
        <v>0</v>
      </c>
      <c r="AZ61" s="120">
        <f>'SO 101 - Nová bezmotorová...'!F33</f>
        <v>0</v>
      </c>
      <c r="BA61" s="120">
        <f>'SO 101 - Nová bezmotorová...'!F34</f>
        <v>0</v>
      </c>
      <c r="BB61" s="120">
        <f>'SO 101 - Nová bezmotorová...'!F35</f>
        <v>0</v>
      </c>
      <c r="BC61" s="120">
        <f>'SO 101 - Nová bezmotorová...'!F36</f>
        <v>0</v>
      </c>
      <c r="BD61" s="122">
        <f>'SO 101 - Nová bezmotorová...'!F37</f>
        <v>0</v>
      </c>
      <c r="BE61" s="7"/>
      <c r="BT61" s="123" t="s">
        <v>22</v>
      </c>
      <c r="BV61" s="123" t="s">
        <v>78</v>
      </c>
      <c r="BW61" s="123" t="s">
        <v>104</v>
      </c>
      <c r="BX61" s="123" t="s">
        <v>5</v>
      </c>
      <c r="CL61" s="123" t="s">
        <v>20</v>
      </c>
      <c r="CM61" s="123" t="s">
        <v>84</v>
      </c>
    </row>
    <row r="62" spans="1:91" s="7" customFormat="1" ht="24.75" customHeight="1">
      <c r="A62" s="7"/>
      <c r="B62" s="111"/>
      <c r="C62" s="112"/>
      <c r="D62" s="113" t="s">
        <v>105</v>
      </c>
      <c r="E62" s="113"/>
      <c r="F62" s="113"/>
      <c r="G62" s="113"/>
      <c r="H62" s="113"/>
      <c r="I62" s="114"/>
      <c r="J62" s="113" t="s">
        <v>106</v>
      </c>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5">
        <f>ROUND(SUM(AG63:AG64),2)</f>
        <v>0</v>
      </c>
      <c r="AH62" s="114"/>
      <c r="AI62" s="114"/>
      <c r="AJ62" s="114"/>
      <c r="AK62" s="114"/>
      <c r="AL62" s="114"/>
      <c r="AM62" s="114"/>
      <c r="AN62" s="116">
        <f>SUM(AG62,AT62)</f>
        <v>0</v>
      </c>
      <c r="AO62" s="114"/>
      <c r="AP62" s="114"/>
      <c r="AQ62" s="117" t="s">
        <v>82</v>
      </c>
      <c r="AR62" s="118"/>
      <c r="AS62" s="119">
        <f>ROUND(SUM(AS63:AS64),2)</f>
        <v>0</v>
      </c>
      <c r="AT62" s="120">
        <f>ROUND(SUM(AV62:AW62),2)</f>
        <v>0</v>
      </c>
      <c r="AU62" s="121">
        <f>ROUND(SUM(AU63:AU64),5)</f>
        <v>0</v>
      </c>
      <c r="AV62" s="120">
        <f>ROUND(AZ62*L29,2)</f>
        <v>0</v>
      </c>
      <c r="AW62" s="120">
        <f>ROUND(BA62*L30,2)</f>
        <v>0</v>
      </c>
      <c r="AX62" s="120">
        <f>ROUND(BB62*L29,2)</f>
        <v>0</v>
      </c>
      <c r="AY62" s="120">
        <f>ROUND(BC62*L30,2)</f>
        <v>0</v>
      </c>
      <c r="AZ62" s="120">
        <f>ROUND(SUM(AZ63:AZ64),2)</f>
        <v>0</v>
      </c>
      <c r="BA62" s="120">
        <f>ROUND(SUM(BA63:BA64),2)</f>
        <v>0</v>
      </c>
      <c r="BB62" s="120">
        <f>ROUND(SUM(BB63:BB64),2)</f>
        <v>0</v>
      </c>
      <c r="BC62" s="120">
        <f>ROUND(SUM(BC63:BC64),2)</f>
        <v>0</v>
      </c>
      <c r="BD62" s="122">
        <f>ROUND(SUM(BD63:BD64),2)</f>
        <v>0</v>
      </c>
      <c r="BE62" s="7"/>
      <c r="BS62" s="123" t="s">
        <v>75</v>
      </c>
      <c r="BT62" s="123" t="s">
        <v>22</v>
      </c>
      <c r="BU62" s="123" t="s">
        <v>77</v>
      </c>
      <c r="BV62" s="123" t="s">
        <v>78</v>
      </c>
      <c r="BW62" s="123" t="s">
        <v>107</v>
      </c>
      <c r="BX62" s="123" t="s">
        <v>5</v>
      </c>
      <c r="CL62" s="123" t="s">
        <v>20</v>
      </c>
      <c r="CM62" s="123" t="s">
        <v>84</v>
      </c>
    </row>
    <row r="63" spans="1:90" s="4" customFormat="1" ht="23.25" customHeight="1">
      <c r="A63" s="124" t="s">
        <v>85</v>
      </c>
      <c r="B63" s="63"/>
      <c r="C63" s="125"/>
      <c r="D63" s="125"/>
      <c r="E63" s="126" t="s">
        <v>108</v>
      </c>
      <c r="F63" s="126"/>
      <c r="G63" s="126"/>
      <c r="H63" s="126"/>
      <c r="I63" s="126"/>
      <c r="J63" s="125"/>
      <c r="K63" s="126" t="s">
        <v>109</v>
      </c>
      <c r="L63" s="126"/>
      <c r="M63" s="126"/>
      <c r="N63" s="126"/>
      <c r="O63" s="126"/>
      <c r="P63" s="126"/>
      <c r="Q63" s="126"/>
      <c r="R63" s="126"/>
      <c r="S63" s="126"/>
      <c r="T63" s="126"/>
      <c r="U63" s="126"/>
      <c r="V63" s="126"/>
      <c r="W63" s="126"/>
      <c r="X63" s="126"/>
      <c r="Y63" s="126"/>
      <c r="Z63" s="126"/>
      <c r="AA63" s="126"/>
      <c r="AB63" s="126"/>
      <c r="AC63" s="126"/>
      <c r="AD63" s="126"/>
      <c r="AE63" s="126"/>
      <c r="AF63" s="126"/>
      <c r="AG63" s="127">
        <f>'SO 102.1 - Rekonstrukce b...'!J32</f>
        <v>0</v>
      </c>
      <c r="AH63" s="125"/>
      <c r="AI63" s="125"/>
      <c r="AJ63" s="125"/>
      <c r="AK63" s="125"/>
      <c r="AL63" s="125"/>
      <c r="AM63" s="125"/>
      <c r="AN63" s="127">
        <f>SUM(AG63,AT63)</f>
        <v>0</v>
      </c>
      <c r="AO63" s="125"/>
      <c r="AP63" s="125"/>
      <c r="AQ63" s="128" t="s">
        <v>88</v>
      </c>
      <c r="AR63" s="65"/>
      <c r="AS63" s="129">
        <v>0</v>
      </c>
      <c r="AT63" s="130">
        <f>ROUND(SUM(AV63:AW63),2)</f>
        <v>0</v>
      </c>
      <c r="AU63" s="131">
        <f>'SO 102.1 - Rekonstrukce b...'!P94</f>
        <v>0</v>
      </c>
      <c r="AV63" s="130">
        <f>'SO 102.1 - Rekonstrukce b...'!J35</f>
        <v>0</v>
      </c>
      <c r="AW63" s="130">
        <f>'SO 102.1 - Rekonstrukce b...'!J36</f>
        <v>0</v>
      </c>
      <c r="AX63" s="130">
        <f>'SO 102.1 - Rekonstrukce b...'!J37</f>
        <v>0</v>
      </c>
      <c r="AY63" s="130">
        <f>'SO 102.1 - Rekonstrukce b...'!J38</f>
        <v>0</v>
      </c>
      <c r="AZ63" s="130">
        <f>'SO 102.1 - Rekonstrukce b...'!F35</f>
        <v>0</v>
      </c>
      <c r="BA63" s="130">
        <f>'SO 102.1 - Rekonstrukce b...'!F36</f>
        <v>0</v>
      </c>
      <c r="BB63" s="130">
        <f>'SO 102.1 - Rekonstrukce b...'!F37</f>
        <v>0</v>
      </c>
      <c r="BC63" s="130">
        <f>'SO 102.1 - Rekonstrukce b...'!F38</f>
        <v>0</v>
      </c>
      <c r="BD63" s="132">
        <f>'SO 102.1 - Rekonstrukce b...'!F39</f>
        <v>0</v>
      </c>
      <c r="BE63" s="4"/>
      <c r="BT63" s="133" t="s">
        <v>84</v>
      </c>
      <c r="BV63" s="133" t="s">
        <v>78</v>
      </c>
      <c r="BW63" s="133" t="s">
        <v>110</v>
      </c>
      <c r="BX63" s="133" t="s">
        <v>107</v>
      </c>
      <c r="CL63" s="133" t="s">
        <v>20</v>
      </c>
    </row>
    <row r="64" spans="1:90" s="4" customFormat="1" ht="23.25" customHeight="1">
      <c r="A64" s="124" t="s">
        <v>85</v>
      </c>
      <c r="B64" s="63"/>
      <c r="C64" s="125"/>
      <c r="D64" s="125"/>
      <c r="E64" s="126" t="s">
        <v>111</v>
      </c>
      <c r="F64" s="126"/>
      <c r="G64" s="126"/>
      <c r="H64" s="126"/>
      <c r="I64" s="126"/>
      <c r="J64" s="125"/>
      <c r="K64" s="126" t="s">
        <v>112</v>
      </c>
      <c r="L64" s="126"/>
      <c r="M64" s="126"/>
      <c r="N64" s="126"/>
      <c r="O64" s="126"/>
      <c r="P64" s="126"/>
      <c r="Q64" s="126"/>
      <c r="R64" s="126"/>
      <c r="S64" s="126"/>
      <c r="T64" s="126"/>
      <c r="U64" s="126"/>
      <c r="V64" s="126"/>
      <c r="W64" s="126"/>
      <c r="X64" s="126"/>
      <c r="Y64" s="126"/>
      <c r="Z64" s="126"/>
      <c r="AA64" s="126"/>
      <c r="AB64" s="126"/>
      <c r="AC64" s="126"/>
      <c r="AD64" s="126"/>
      <c r="AE64" s="126"/>
      <c r="AF64" s="126"/>
      <c r="AG64" s="127">
        <f>'SO 102.2 - Rekonstrukce b...'!J32</f>
        <v>0</v>
      </c>
      <c r="AH64" s="125"/>
      <c r="AI64" s="125"/>
      <c r="AJ64" s="125"/>
      <c r="AK64" s="125"/>
      <c r="AL64" s="125"/>
      <c r="AM64" s="125"/>
      <c r="AN64" s="127">
        <f>SUM(AG64,AT64)</f>
        <v>0</v>
      </c>
      <c r="AO64" s="125"/>
      <c r="AP64" s="125"/>
      <c r="AQ64" s="128" t="s">
        <v>88</v>
      </c>
      <c r="AR64" s="65"/>
      <c r="AS64" s="129">
        <v>0</v>
      </c>
      <c r="AT64" s="130">
        <f>ROUND(SUM(AV64:AW64),2)</f>
        <v>0</v>
      </c>
      <c r="AU64" s="131">
        <f>'SO 102.2 - Rekonstrukce b...'!P94</f>
        <v>0</v>
      </c>
      <c r="AV64" s="130">
        <f>'SO 102.2 - Rekonstrukce b...'!J35</f>
        <v>0</v>
      </c>
      <c r="AW64" s="130">
        <f>'SO 102.2 - Rekonstrukce b...'!J36</f>
        <v>0</v>
      </c>
      <c r="AX64" s="130">
        <f>'SO 102.2 - Rekonstrukce b...'!J37</f>
        <v>0</v>
      </c>
      <c r="AY64" s="130">
        <f>'SO 102.2 - Rekonstrukce b...'!J38</f>
        <v>0</v>
      </c>
      <c r="AZ64" s="130">
        <f>'SO 102.2 - Rekonstrukce b...'!F35</f>
        <v>0</v>
      </c>
      <c r="BA64" s="130">
        <f>'SO 102.2 - Rekonstrukce b...'!F36</f>
        <v>0</v>
      </c>
      <c r="BB64" s="130">
        <f>'SO 102.2 - Rekonstrukce b...'!F37</f>
        <v>0</v>
      </c>
      <c r="BC64" s="130">
        <f>'SO 102.2 - Rekonstrukce b...'!F38</f>
        <v>0</v>
      </c>
      <c r="BD64" s="132">
        <f>'SO 102.2 - Rekonstrukce b...'!F39</f>
        <v>0</v>
      </c>
      <c r="BE64" s="4"/>
      <c r="BT64" s="133" t="s">
        <v>84</v>
      </c>
      <c r="BV64" s="133" t="s">
        <v>78</v>
      </c>
      <c r="BW64" s="133" t="s">
        <v>113</v>
      </c>
      <c r="BX64" s="133" t="s">
        <v>107</v>
      </c>
      <c r="CL64" s="133" t="s">
        <v>20</v>
      </c>
    </row>
    <row r="65" spans="1:91" s="7" customFormat="1" ht="16.5" customHeight="1">
      <c r="A65" s="7"/>
      <c r="B65" s="111"/>
      <c r="C65" s="112"/>
      <c r="D65" s="113" t="s">
        <v>114</v>
      </c>
      <c r="E65" s="113"/>
      <c r="F65" s="113"/>
      <c r="G65" s="113"/>
      <c r="H65" s="113"/>
      <c r="I65" s="114"/>
      <c r="J65" s="113" t="s">
        <v>115</v>
      </c>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5">
        <f>ROUND(SUM(AG66:AG68),2)</f>
        <v>0</v>
      </c>
      <c r="AH65" s="114"/>
      <c r="AI65" s="114"/>
      <c r="AJ65" s="114"/>
      <c r="AK65" s="114"/>
      <c r="AL65" s="114"/>
      <c r="AM65" s="114"/>
      <c r="AN65" s="116">
        <f>SUM(AG65,AT65)</f>
        <v>0</v>
      </c>
      <c r="AO65" s="114"/>
      <c r="AP65" s="114"/>
      <c r="AQ65" s="117" t="s">
        <v>82</v>
      </c>
      <c r="AR65" s="118"/>
      <c r="AS65" s="119">
        <f>ROUND(SUM(AS66:AS68),2)</f>
        <v>0</v>
      </c>
      <c r="AT65" s="120">
        <f>ROUND(SUM(AV65:AW65),2)</f>
        <v>0</v>
      </c>
      <c r="AU65" s="121">
        <f>ROUND(SUM(AU66:AU68),5)</f>
        <v>0</v>
      </c>
      <c r="AV65" s="120">
        <f>ROUND(AZ65*L29,2)</f>
        <v>0</v>
      </c>
      <c r="AW65" s="120">
        <f>ROUND(BA65*L30,2)</f>
        <v>0</v>
      </c>
      <c r="AX65" s="120">
        <f>ROUND(BB65*L29,2)</f>
        <v>0</v>
      </c>
      <c r="AY65" s="120">
        <f>ROUND(BC65*L30,2)</f>
        <v>0</v>
      </c>
      <c r="AZ65" s="120">
        <f>ROUND(SUM(AZ66:AZ68),2)</f>
        <v>0</v>
      </c>
      <c r="BA65" s="120">
        <f>ROUND(SUM(BA66:BA68),2)</f>
        <v>0</v>
      </c>
      <c r="BB65" s="120">
        <f>ROUND(SUM(BB66:BB68),2)</f>
        <v>0</v>
      </c>
      <c r="BC65" s="120">
        <f>ROUND(SUM(BC66:BC68),2)</f>
        <v>0</v>
      </c>
      <c r="BD65" s="122">
        <f>ROUND(SUM(BD66:BD68),2)</f>
        <v>0</v>
      </c>
      <c r="BE65" s="7"/>
      <c r="BS65" s="123" t="s">
        <v>75</v>
      </c>
      <c r="BT65" s="123" t="s">
        <v>22</v>
      </c>
      <c r="BU65" s="123" t="s">
        <v>77</v>
      </c>
      <c r="BV65" s="123" t="s">
        <v>78</v>
      </c>
      <c r="BW65" s="123" t="s">
        <v>116</v>
      </c>
      <c r="BX65" s="123" t="s">
        <v>5</v>
      </c>
      <c r="CL65" s="123" t="s">
        <v>20</v>
      </c>
      <c r="CM65" s="123" t="s">
        <v>84</v>
      </c>
    </row>
    <row r="66" spans="1:90" s="4" customFormat="1" ht="23.25" customHeight="1">
      <c r="A66" s="124" t="s">
        <v>85</v>
      </c>
      <c r="B66" s="63"/>
      <c r="C66" s="125"/>
      <c r="D66" s="125"/>
      <c r="E66" s="126" t="s">
        <v>117</v>
      </c>
      <c r="F66" s="126"/>
      <c r="G66" s="126"/>
      <c r="H66" s="126"/>
      <c r="I66" s="126"/>
      <c r="J66" s="125"/>
      <c r="K66" s="126" t="s">
        <v>118</v>
      </c>
      <c r="L66" s="126"/>
      <c r="M66" s="126"/>
      <c r="N66" s="126"/>
      <c r="O66" s="126"/>
      <c r="P66" s="126"/>
      <c r="Q66" s="126"/>
      <c r="R66" s="126"/>
      <c r="S66" s="126"/>
      <c r="T66" s="126"/>
      <c r="U66" s="126"/>
      <c r="V66" s="126"/>
      <c r="W66" s="126"/>
      <c r="X66" s="126"/>
      <c r="Y66" s="126"/>
      <c r="Z66" s="126"/>
      <c r="AA66" s="126"/>
      <c r="AB66" s="126"/>
      <c r="AC66" s="126"/>
      <c r="AD66" s="126"/>
      <c r="AE66" s="126"/>
      <c r="AF66" s="126"/>
      <c r="AG66" s="127">
        <f>'SO 180.1 - Dopravně inžen...'!J32</f>
        <v>0</v>
      </c>
      <c r="AH66" s="125"/>
      <c r="AI66" s="125"/>
      <c r="AJ66" s="125"/>
      <c r="AK66" s="125"/>
      <c r="AL66" s="125"/>
      <c r="AM66" s="125"/>
      <c r="AN66" s="127">
        <f>SUM(AG66,AT66)</f>
        <v>0</v>
      </c>
      <c r="AO66" s="125"/>
      <c r="AP66" s="125"/>
      <c r="AQ66" s="128" t="s">
        <v>88</v>
      </c>
      <c r="AR66" s="65"/>
      <c r="AS66" s="129">
        <v>0</v>
      </c>
      <c r="AT66" s="130">
        <f>ROUND(SUM(AV66:AW66),2)</f>
        <v>0</v>
      </c>
      <c r="AU66" s="131">
        <f>'SO 180.1 - Dopravně inžen...'!P89</f>
        <v>0</v>
      </c>
      <c r="AV66" s="130">
        <f>'SO 180.1 - Dopravně inžen...'!J35</f>
        <v>0</v>
      </c>
      <c r="AW66" s="130">
        <f>'SO 180.1 - Dopravně inžen...'!J36</f>
        <v>0</v>
      </c>
      <c r="AX66" s="130">
        <f>'SO 180.1 - Dopravně inžen...'!J37</f>
        <v>0</v>
      </c>
      <c r="AY66" s="130">
        <f>'SO 180.1 - Dopravně inžen...'!J38</f>
        <v>0</v>
      </c>
      <c r="AZ66" s="130">
        <f>'SO 180.1 - Dopravně inžen...'!F35</f>
        <v>0</v>
      </c>
      <c r="BA66" s="130">
        <f>'SO 180.1 - Dopravně inžen...'!F36</f>
        <v>0</v>
      </c>
      <c r="BB66" s="130">
        <f>'SO 180.1 - Dopravně inžen...'!F37</f>
        <v>0</v>
      </c>
      <c r="BC66" s="130">
        <f>'SO 180.1 - Dopravně inžen...'!F38</f>
        <v>0</v>
      </c>
      <c r="BD66" s="132">
        <f>'SO 180.1 - Dopravně inžen...'!F39</f>
        <v>0</v>
      </c>
      <c r="BE66" s="4"/>
      <c r="BT66" s="133" t="s">
        <v>84</v>
      </c>
      <c r="BV66" s="133" t="s">
        <v>78</v>
      </c>
      <c r="BW66" s="133" t="s">
        <v>119</v>
      </c>
      <c r="BX66" s="133" t="s">
        <v>116</v>
      </c>
      <c r="CL66" s="133" t="s">
        <v>20</v>
      </c>
    </row>
    <row r="67" spans="1:90" s="4" customFormat="1" ht="23.25" customHeight="1">
      <c r="A67" s="124" t="s">
        <v>85</v>
      </c>
      <c r="B67" s="63"/>
      <c r="C67" s="125"/>
      <c r="D67" s="125"/>
      <c r="E67" s="126" t="s">
        <v>120</v>
      </c>
      <c r="F67" s="126"/>
      <c r="G67" s="126"/>
      <c r="H67" s="126"/>
      <c r="I67" s="126"/>
      <c r="J67" s="125"/>
      <c r="K67" s="126" t="s">
        <v>121</v>
      </c>
      <c r="L67" s="126"/>
      <c r="M67" s="126"/>
      <c r="N67" s="126"/>
      <c r="O67" s="126"/>
      <c r="P67" s="126"/>
      <c r="Q67" s="126"/>
      <c r="R67" s="126"/>
      <c r="S67" s="126"/>
      <c r="T67" s="126"/>
      <c r="U67" s="126"/>
      <c r="V67" s="126"/>
      <c r="W67" s="126"/>
      <c r="X67" s="126"/>
      <c r="Y67" s="126"/>
      <c r="Z67" s="126"/>
      <c r="AA67" s="126"/>
      <c r="AB67" s="126"/>
      <c r="AC67" s="126"/>
      <c r="AD67" s="126"/>
      <c r="AE67" s="126"/>
      <c r="AF67" s="126"/>
      <c r="AG67" s="127">
        <f>'SO 180.2.1 - Dopravně inž...'!J32</f>
        <v>0</v>
      </c>
      <c r="AH67" s="125"/>
      <c r="AI67" s="125"/>
      <c r="AJ67" s="125"/>
      <c r="AK67" s="125"/>
      <c r="AL67" s="125"/>
      <c r="AM67" s="125"/>
      <c r="AN67" s="127">
        <f>SUM(AG67,AT67)</f>
        <v>0</v>
      </c>
      <c r="AO67" s="125"/>
      <c r="AP67" s="125"/>
      <c r="AQ67" s="128" t="s">
        <v>88</v>
      </c>
      <c r="AR67" s="65"/>
      <c r="AS67" s="129">
        <v>0</v>
      </c>
      <c r="AT67" s="130">
        <f>ROUND(SUM(AV67:AW67),2)</f>
        <v>0</v>
      </c>
      <c r="AU67" s="131">
        <f>'SO 180.2.1 - Dopravně inž...'!P89</f>
        <v>0</v>
      </c>
      <c r="AV67" s="130">
        <f>'SO 180.2.1 - Dopravně inž...'!J35</f>
        <v>0</v>
      </c>
      <c r="AW67" s="130">
        <f>'SO 180.2.1 - Dopravně inž...'!J36</f>
        <v>0</v>
      </c>
      <c r="AX67" s="130">
        <f>'SO 180.2.1 - Dopravně inž...'!J37</f>
        <v>0</v>
      </c>
      <c r="AY67" s="130">
        <f>'SO 180.2.1 - Dopravně inž...'!J38</f>
        <v>0</v>
      </c>
      <c r="AZ67" s="130">
        <f>'SO 180.2.1 - Dopravně inž...'!F35</f>
        <v>0</v>
      </c>
      <c r="BA67" s="130">
        <f>'SO 180.2.1 - Dopravně inž...'!F36</f>
        <v>0</v>
      </c>
      <c r="BB67" s="130">
        <f>'SO 180.2.1 - Dopravně inž...'!F37</f>
        <v>0</v>
      </c>
      <c r="BC67" s="130">
        <f>'SO 180.2.1 - Dopravně inž...'!F38</f>
        <v>0</v>
      </c>
      <c r="BD67" s="132">
        <f>'SO 180.2.1 - Dopravně inž...'!F39</f>
        <v>0</v>
      </c>
      <c r="BE67" s="4"/>
      <c r="BT67" s="133" t="s">
        <v>84</v>
      </c>
      <c r="BV67" s="133" t="s">
        <v>78</v>
      </c>
      <c r="BW67" s="133" t="s">
        <v>122</v>
      </c>
      <c r="BX67" s="133" t="s">
        <v>116</v>
      </c>
      <c r="CL67" s="133" t="s">
        <v>20</v>
      </c>
    </row>
    <row r="68" spans="1:90" s="4" customFormat="1" ht="23.25" customHeight="1">
      <c r="A68" s="124" t="s">
        <v>85</v>
      </c>
      <c r="B68" s="63"/>
      <c r="C68" s="125"/>
      <c r="D68" s="125"/>
      <c r="E68" s="126" t="s">
        <v>123</v>
      </c>
      <c r="F68" s="126"/>
      <c r="G68" s="126"/>
      <c r="H68" s="126"/>
      <c r="I68" s="126"/>
      <c r="J68" s="125"/>
      <c r="K68" s="126" t="s">
        <v>124</v>
      </c>
      <c r="L68" s="126"/>
      <c r="M68" s="126"/>
      <c r="N68" s="126"/>
      <c r="O68" s="126"/>
      <c r="P68" s="126"/>
      <c r="Q68" s="126"/>
      <c r="R68" s="126"/>
      <c r="S68" s="126"/>
      <c r="T68" s="126"/>
      <c r="U68" s="126"/>
      <c r="V68" s="126"/>
      <c r="W68" s="126"/>
      <c r="X68" s="126"/>
      <c r="Y68" s="126"/>
      <c r="Z68" s="126"/>
      <c r="AA68" s="126"/>
      <c r="AB68" s="126"/>
      <c r="AC68" s="126"/>
      <c r="AD68" s="126"/>
      <c r="AE68" s="126"/>
      <c r="AF68" s="126"/>
      <c r="AG68" s="127">
        <f>'SO 180.2.2 - Dopravně inž...'!J32</f>
        <v>0</v>
      </c>
      <c r="AH68" s="125"/>
      <c r="AI68" s="125"/>
      <c r="AJ68" s="125"/>
      <c r="AK68" s="125"/>
      <c r="AL68" s="125"/>
      <c r="AM68" s="125"/>
      <c r="AN68" s="127">
        <f>SUM(AG68,AT68)</f>
        <v>0</v>
      </c>
      <c r="AO68" s="125"/>
      <c r="AP68" s="125"/>
      <c r="AQ68" s="128" t="s">
        <v>88</v>
      </c>
      <c r="AR68" s="65"/>
      <c r="AS68" s="129">
        <v>0</v>
      </c>
      <c r="AT68" s="130">
        <f>ROUND(SUM(AV68:AW68),2)</f>
        <v>0</v>
      </c>
      <c r="AU68" s="131">
        <f>'SO 180.2.2 - Dopravně inž...'!P89</f>
        <v>0</v>
      </c>
      <c r="AV68" s="130">
        <f>'SO 180.2.2 - Dopravně inž...'!J35</f>
        <v>0</v>
      </c>
      <c r="AW68" s="130">
        <f>'SO 180.2.2 - Dopravně inž...'!J36</f>
        <v>0</v>
      </c>
      <c r="AX68" s="130">
        <f>'SO 180.2.2 - Dopravně inž...'!J37</f>
        <v>0</v>
      </c>
      <c r="AY68" s="130">
        <f>'SO 180.2.2 - Dopravně inž...'!J38</f>
        <v>0</v>
      </c>
      <c r="AZ68" s="130">
        <f>'SO 180.2.2 - Dopravně inž...'!F35</f>
        <v>0</v>
      </c>
      <c r="BA68" s="130">
        <f>'SO 180.2.2 - Dopravně inž...'!F36</f>
        <v>0</v>
      </c>
      <c r="BB68" s="130">
        <f>'SO 180.2.2 - Dopravně inž...'!F37</f>
        <v>0</v>
      </c>
      <c r="BC68" s="130">
        <f>'SO 180.2.2 - Dopravně inž...'!F38</f>
        <v>0</v>
      </c>
      <c r="BD68" s="132">
        <f>'SO 180.2.2 - Dopravně inž...'!F39</f>
        <v>0</v>
      </c>
      <c r="BE68" s="4"/>
      <c r="BT68" s="133" t="s">
        <v>84</v>
      </c>
      <c r="BV68" s="133" t="s">
        <v>78</v>
      </c>
      <c r="BW68" s="133" t="s">
        <v>125</v>
      </c>
      <c r="BX68" s="133" t="s">
        <v>116</v>
      </c>
      <c r="CL68" s="133" t="s">
        <v>20</v>
      </c>
    </row>
    <row r="69" spans="1:91" s="7" customFormat="1" ht="16.5" customHeight="1">
      <c r="A69" s="7"/>
      <c r="B69" s="111"/>
      <c r="C69" s="112"/>
      <c r="D69" s="113" t="s">
        <v>126</v>
      </c>
      <c r="E69" s="113"/>
      <c r="F69" s="113"/>
      <c r="G69" s="113"/>
      <c r="H69" s="113"/>
      <c r="I69" s="114"/>
      <c r="J69" s="113" t="s">
        <v>127</v>
      </c>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5">
        <f>ROUND(SUM(AG70:AG72),2)</f>
        <v>0</v>
      </c>
      <c r="AH69" s="114"/>
      <c r="AI69" s="114"/>
      <c r="AJ69" s="114"/>
      <c r="AK69" s="114"/>
      <c r="AL69" s="114"/>
      <c r="AM69" s="114"/>
      <c r="AN69" s="116">
        <f>SUM(AG69,AT69)</f>
        <v>0</v>
      </c>
      <c r="AO69" s="114"/>
      <c r="AP69" s="114"/>
      <c r="AQ69" s="117" t="s">
        <v>82</v>
      </c>
      <c r="AR69" s="118"/>
      <c r="AS69" s="119">
        <f>ROUND(SUM(AS70:AS72),2)</f>
        <v>0</v>
      </c>
      <c r="AT69" s="120">
        <f>ROUND(SUM(AV69:AW69),2)</f>
        <v>0</v>
      </c>
      <c r="AU69" s="121">
        <f>ROUND(SUM(AU70:AU72),5)</f>
        <v>0</v>
      </c>
      <c r="AV69" s="120">
        <f>ROUND(AZ69*L29,2)</f>
        <v>0</v>
      </c>
      <c r="AW69" s="120">
        <f>ROUND(BA69*L30,2)</f>
        <v>0</v>
      </c>
      <c r="AX69" s="120">
        <f>ROUND(BB69*L29,2)</f>
        <v>0</v>
      </c>
      <c r="AY69" s="120">
        <f>ROUND(BC69*L30,2)</f>
        <v>0</v>
      </c>
      <c r="AZ69" s="120">
        <f>ROUND(SUM(AZ70:AZ72),2)</f>
        <v>0</v>
      </c>
      <c r="BA69" s="120">
        <f>ROUND(SUM(BA70:BA72),2)</f>
        <v>0</v>
      </c>
      <c r="BB69" s="120">
        <f>ROUND(SUM(BB70:BB72),2)</f>
        <v>0</v>
      </c>
      <c r="BC69" s="120">
        <f>ROUND(SUM(BC70:BC72),2)</f>
        <v>0</v>
      </c>
      <c r="BD69" s="122">
        <f>ROUND(SUM(BD70:BD72),2)</f>
        <v>0</v>
      </c>
      <c r="BE69" s="7"/>
      <c r="BS69" s="123" t="s">
        <v>75</v>
      </c>
      <c r="BT69" s="123" t="s">
        <v>22</v>
      </c>
      <c r="BU69" s="123" t="s">
        <v>77</v>
      </c>
      <c r="BV69" s="123" t="s">
        <v>78</v>
      </c>
      <c r="BW69" s="123" t="s">
        <v>128</v>
      </c>
      <c r="BX69" s="123" t="s">
        <v>5</v>
      </c>
      <c r="CL69" s="123" t="s">
        <v>20</v>
      </c>
      <c r="CM69" s="123" t="s">
        <v>84</v>
      </c>
    </row>
    <row r="70" spans="1:90" s="4" customFormat="1" ht="23.25" customHeight="1">
      <c r="A70" s="124" t="s">
        <v>85</v>
      </c>
      <c r="B70" s="63"/>
      <c r="C70" s="125"/>
      <c r="D70" s="125"/>
      <c r="E70" s="126" t="s">
        <v>129</v>
      </c>
      <c r="F70" s="126"/>
      <c r="G70" s="126"/>
      <c r="H70" s="126"/>
      <c r="I70" s="126"/>
      <c r="J70" s="125"/>
      <c r="K70" s="126" t="s">
        <v>130</v>
      </c>
      <c r="L70" s="126"/>
      <c r="M70" s="126"/>
      <c r="N70" s="126"/>
      <c r="O70" s="126"/>
      <c r="P70" s="126"/>
      <c r="Q70" s="126"/>
      <c r="R70" s="126"/>
      <c r="S70" s="126"/>
      <c r="T70" s="126"/>
      <c r="U70" s="126"/>
      <c r="V70" s="126"/>
      <c r="W70" s="126"/>
      <c r="X70" s="126"/>
      <c r="Y70" s="126"/>
      <c r="Z70" s="126"/>
      <c r="AA70" s="126"/>
      <c r="AB70" s="126"/>
      <c r="AC70" s="126"/>
      <c r="AD70" s="126"/>
      <c r="AE70" s="126"/>
      <c r="AF70" s="126"/>
      <c r="AG70" s="127">
        <f>'SO 190.1 - Stálé dopravní...'!J32</f>
        <v>0</v>
      </c>
      <c r="AH70" s="125"/>
      <c r="AI70" s="125"/>
      <c r="AJ70" s="125"/>
      <c r="AK70" s="125"/>
      <c r="AL70" s="125"/>
      <c r="AM70" s="125"/>
      <c r="AN70" s="127">
        <f>SUM(AG70,AT70)</f>
        <v>0</v>
      </c>
      <c r="AO70" s="125"/>
      <c r="AP70" s="125"/>
      <c r="AQ70" s="128" t="s">
        <v>88</v>
      </c>
      <c r="AR70" s="65"/>
      <c r="AS70" s="129">
        <v>0</v>
      </c>
      <c r="AT70" s="130">
        <f>ROUND(SUM(AV70:AW70),2)</f>
        <v>0</v>
      </c>
      <c r="AU70" s="131">
        <f>'SO 190.1 - Stálé dopravní...'!P88</f>
        <v>0</v>
      </c>
      <c r="AV70" s="130">
        <f>'SO 190.1 - Stálé dopravní...'!J35</f>
        <v>0</v>
      </c>
      <c r="AW70" s="130">
        <f>'SO 190.1 - Stálé dopravní...'!J36</f>
        <v>0</v>
      </c>
      <c r="AX70" s="130">
        <f>'SO 190.1 - Stálé dopravní...'!J37</f>
        <v>0</v>
      </c>
      <c r="AY70" s="130">
        <f>'SO 190.1 - Stálé dopravní...'!J38</f>
        <v>0</v>
      </c>
      <c r="AZ70" s="130">
        <f>'SO 190.1 - Stálé dopravní...'!F35</f>
        <v>0</v>
      </c>
      <c r="BA70" s="130">
        <f>'SO 190.1 - Stálé dopravní...'!F36</f>
        <v>0</v>
      </c>
      <c r="BB70" s="130">
        <f>'SO 190.1 - Stálé dopravní...'!F37</f>
        <v>0</v>
      </c>
      <c r="BC70" s="130">
        <f>'SO 190.1 - Stálé dopravní...'!F38</f>
        <v>0</v>
      </c>
      <c r="BD70" s="132">
        <f>'SO 190.1 - Stálé dopravní...'!F39</f>
        <v>0</v>
      </c>
      <c r="BE70" s="4"/>
      <c r="BT70" s="133" t="s">
        <v>84</v>
      </c>
      <c r="BV70" s="133" t="s">
        <v>78</v>
      </c>
      <c r="BW70" s="133" t="s">
        <v>131</v>
      </c>
      <c r="BX70" s="133" t="s">
        <v>128</v>
      </c>
      <c r="CL70" s="133" t="s">
        <v>20</v>
      </c>
    </row>
    <row r="71" spans="1:90" s="4" customFormat="1" ht="23.25" customHeight="1">
      <c r="A71" s="124" t="s">
        <v>85</v>
      </c>
      <c r="B71" s="63"/>
      <c r="C71" s="125"/>
      <c r="D71" s="125"/>
      <c r="E71" s="126" t="s">
        <v>132</v>
      </c>
      <c r="F71" s="126"/>
      <c r="G71" s="126"/>
      <c r="H71" s="126"/>
      <c r="I71" s="126"/>
      <c r="J71" s="125"/>
      <c r="K71" s="126" t="s">
        <v>133</v>
      </c>
      <c r="L71" s="126"/>
      <c r="M71" s="126"/>
      <c r="N71" s="126"/>
      <c r="O71" s="126"/>
      <c r="P71" s="126"/>
      <c r="Q71" s="126"/>
      <c r="R71" s="126"/>
      <c r="S71" s="126"/>
      <c r="T71" s="126"/>
      <c r="U71" s="126"/>
      <c r="V71" s="126"/>
      <c r="W71" s="126"/>
      <c r="X71" s="126"/>
      <c r="Y71" s="126"/>
      <c r="Z71" s="126"/>
      <c r="AA71" s="126"/>
      <c r="AB71" s="126"/>
      <c r="AC71" s="126"/>
      <c r="AD71" s="126"/>
      <c r="AE71" s="126"/>
      <c r="AF71" s="126"/>
      <c r="AG71" s="127">
        <f>'SO 190.2.1 - Stálé doprav...'!J32</f>
        <v>0</v>
      </c>
      <c r="AH71" s="125"/>
      <c r="AI71" s="125"/>
      <c r="AJ71" s="125"/>
      <c r="AK71" s="125"/>
      <c r="AL71" s="125"/>
      <c r="AM71" s="125"/>
      <c r="AN71" s="127">
        <f>SUM(AG71,AT71)</f>
        <v>0</v>
      </c>
      <c r="AO71" s="125"/>
      <c r="AP71" s="125"/>
      <c r="AQ71" s="128" t="s">
        <v>88</v>
      </c>
      <c r="AR71" s="65"/>
      <c r="AS71" s="129">
        <v>0</v>
      </c>
      <c r="AT71" s="130">
        <f>ROUND(SUM(AV71:AW71),2)</f>
        <v>0</v>
      </c>
      <c r="AU71" s="131">
        <f>'SO 190.2.1 - Stálé doprav...'!P88</f>
        <v>0</v>
      </c>
      <c r="AV71" s="130">
        <f>'SO 190.2.1 - Stálé doprav...'!J35</f>
        <v>0</v>
      </c>
      <c r="AW71" s="130">
        <f>'SO 190.2.1 - Stálé doprav...'!J36</f>
        <v>0</v>
      </c>
      <c r="AX71" s="130">
        <f>'SO 190.2.1 - Stálé doprav...'!J37</f>
        <v>0</v>
      </c>
      <c r="AY71" s="130">
        <f>'SO 190.2.1 - Stálé doprav...'!J38</f>
        <v>0</v>
      </c>
      <c r="AZ71" s="130">
        <f>'SO 190.2.1 - Stálé doprav...'!F35</f>
        <v>0</v>
      </c>
      <c r="BA71" s="130">
        <f>'SO 190.2.1 - Stálé doprav...'!F36</f>
        <v>0</v>
      </c>
      <c r="BB71" s="130">
        <f>'SO 190.2.1 - Stálé doprav...'!F37</f>
        <v>0</v>
      </c>
      <c r="BC71" s="130">
        <f>'SO 190.2.1 - Stálé doprav...'!F38</f>
        <v>0</v>
      </c>
      <c r="BD71" s="132">
        <f>'SO 190.2.1 - Stálé doprav...'!F39</f>
        <v>0</v>
      </c>
      <c r="BE71" s="4"/>
      <c r="BT71" s="133" t="s">
        <v>84</v>
      </c>
      <c r="BV71" s="133" t="s">
        <v>78</v>
      </c>
      <c r="BW71" s="133" t="s">
        <v>134</v>
      </c>
      <c r="BX71" s="133" t="s">
        <v>128</v>
      </c>
      <c r="CL71" s="133" t="s">
        <v>20</v>
      </c>
    </row>
    <row r="72" spans="1:90" s="4" customFormat="1" ht="23.25" customHeight="1">
      <c r="A72" s="124" t="s">
        <v>85</v>
      </c>
      <c r="B72" s="63"/>
      <c r="C72" s="125"/>
      <c r="D72" s="125"/>
      <c r="E72" s="126" t="s">
        <v>135</v>
      </c>
      <c r="F72" s="126"/>
      <c r="G72" s="126"/>
      <c r="H72" s="126"/>
      <c r="I72" s="126"/>
      <c r="J72" s="125"/>
      <c r="K72" s="126" t="s">
        <v>136</v>
      </c>
      <c r="L72" s="126"/>
      <c r="M72" s="126"/>
      <c r="N72" s="126"/>
      <c r="O72" s="126"/>
      <c r="P72" s="126"/>
      <c r="Q72" s="126"/>
      <c r="R72" s="126"/>
      <c r="S72" s="126"/>
      <c r="T72" s="126"/>
      <c r="U72" s="126"/>
      <c r="V72" s="126"/>
      <c r="W72" s="126"/>
      <c r="X72" s="126"/>
      <c r="Y72" s="126"/>
      <c r="Z72" s="126"/>
      <c r="AA72" s="126"/>
      <c r="AB72" s="126"/>
      <c r="AC72" s="126"/>
      <c r="AD72" s="126"/>
      <c r="AE72" s="126"/>
      <c r="AF72" s="126"/>
      <c r="AG72" s="127">
        <f>'SO 190.2.2 - Stálé doprav...'!J32</f>
        <v>0</v>
      </c>
      <c r="AH72" s="125"/>
      <c r="AI72" s="125"/>
      <c r="AJ72" s="125"/>
      <c r="AK72" s="125"/>
      <c r="AL72" s="125"/>
      <c r="AM72" s="125"/>
      <c r="AN72" s="127">
        <f>SUM(AG72,AT72)</f>
        <v>0</v>
      </c>
      <c r="AO72" s="125"/>
      <c r="AP72" s="125"/>
      <c r="AQ72" s="128" t="s">
        <v>88</v>
      </c>
      <c r="AR72" s="65"/>
      <c r="AS72" s="129">
        <v>0</v>
      </c>
      <c r="AT72" s="130">
        <f>ROUND(SUM(AV72:AW72),2)</f>
        <v>0</v>
      </c>
      <c r="AU72" s="131">
        <f>'SO 190.2.2 - Stálé doprav...'!P88</f>
        <v>0</v>
      </c>
      <c r="AV72" s="130">
        <f>'SO 190.2.2 - Stálé doprav...'!J35</f>
        <v>0</v>
      </c>
      <c r="AW72" s="130">
        <f>'SO 190.2.2 - Stálé doprav...'!J36</f>
        <v>0</v>
      </c>
      <c r="AX72" s="130">
        <f>'SO 190.2.2 - Stálé doprav...'!J37</f>
        <v>0</v>
      </c>
      <c r="AY72" s="130">
        <f>'SO 190.2.2 - Stálé doprav...'!J38</f>
        <v>0</v>
      </c>
      <c r="AZ72" s="130">
        <f>'SO 190.2.2 - Stálé doprav...'!F35</f>
        <v>0</v>
      </c>
      <c r="BA72" s="130">
        <f>'SO 190.2.2 - Stálé doprav...'!F36</f>
        <v>0</v>
      </c>
      <c r="BB72" s="130">
        <f>'SO 190.2.2 - Stálé doprav...'!F37</f>
        <v>0</v>
      </c>
      <c r="BC72" s="130">
        <f>'SO 190.2.2 - Stálé doprav...'!F38</f>
        <v>0</v>
      </c>
      <c r="BD72" s="132">
        <f>'SO 190.2.2 - Stálé doprav...'!F39</f>
        <v>0</v>
      </c>
      <c r="BE72" s="4"/>
      <c r="BT72" s="133" t="s">
        <v>84</v>
      </c>
      <c r="BV72" s="133" t="s">
        <v>78</v>
      </c>
      <c r="BW72" s="133" t="s">
        <v>137</v>
      </c>
      <c r="BX72" s="133" t="s">
        <v>128</v>
      </c>
      <c r="CL72" s="133" t="s">
        <v>20</v>
      </c>
    </row>
    <row r="73" spans="1:91" s="7" customFormat="1" ht="16.5" customHeight="1">
      <c r="A73" s="124" t="s">
        <v>85</v>
      </c>
      <c r="B73" s="111"/>
      <c r="C73" s="112"/>
      <c r="D73" s="113" t="s">
        <v>138</v>
      </c>
      <c r="E73" s="113"/>
      <c r="F73" s="113"/>
      <c r="G73" s="113"/>
      <c r="H73" s="113"/>
      <c r="I73" s="114"/>
      <c r="J73" s="113" t="s">
        <v>139</v>
      </c>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6">
        <f>'SO 201 - Přesun vázacích ...'!J30</f>
        <v>0</v>
      </c>
      <c r="AH73" s="114"/>
      <c r="AI73" s="114"/>
      <c r="AJ73" s="114"/>
      <c r="AK73" s="114"/>
      <c r="AL73" s="114"/>
      <c r="AM73" s="114"/>
      <c r="AN73" s="116">
        <f>SUM(AG73,AT73)</f>
        <v>0</v>
      </c>
      <c r="AO73" s="114"/>
      <c r="AP73" s="114"/>
      <c r="AQ73" s="117" t="s">
        <v>82</v>
      </c>
      <c r="AR73" s="118"/>
      <c r="AS73" s="119">
        <v>0</v>
      </c>
      <c r="AT73" s="120">
        <f>ROUND(SUM(AV73:AW73),2)</f>
        <v>0</v>
      </c>
      <c r="AU73" s="121">
        <f>'SO 201 - Přesun vázacích ...'!P87</f>
        <v>0</v>
      </c>
      <c r="AV73" s="120">
        <f>'SO 201 - Přesun vázacích ...'!J33</f>
        <v>0</v>
      </c>
      <c r="AW73" s="120">
        <f>'SO 201 - Přesun vázacích ...'!J34</f>
        <v>0</v>
      </c>
      <c r="AX73" s="120">
        <f>'SO 201 - Přesun vázacích ...'!J35</f>
        <v>0</v>
      </c>
      <c r="AY73" s="120">
        <f>'SO 201 - Přesun vázacích ...'!J36</f>
        <v>0</v>
      </c>
      <c r="AZ73" s="120">
        <f>'SO 201 - Přesun vázacích ...'!F33</f>
        <v>0</v>
      </c>
      <c r="BA73" s="120">
        <f>'SO 201 - Přesun vázacích ...'!F34</f>
        <v>0</v>
      </c>
      <c r="BB73" s="120">
        <f>'SO 201 - Přesun vázacích ...'!F35</f>
        <v>0</v>
      </c>
      <c r="BC73" s="120">
        <f>'SO 201 - Přesun vázacích ...'!F36</f>
        <v>0</v>
      </c>
      <c r="BD73" s="122">
        <f>'SO 201 - Přesun vázacích ...'!F37</f>
        <v>0</v>
      </c>
      <c r="BE73" s="7"/>
      <c r="BT73" s="123" t="s">
        <v>22</v>
      </c>
      <c r="BV73" s="123" t="s">
        <v>78</v>
      </c>
      <c r="BW73" s="123" t="s">
        <v>140</v>
      </c>
      <c r="BX73" s="123" t="s">
        <v>5</v>
      </c>
      <c r="CL73" s="123" t="s">
        <v>20</v>
      </c>
      <c r="CM73" s="123" t="s">
        <v>84</v>
      </c>
    </row>
    <row r="74" spans="1:91" s="7" customFormat="1" ht="16.5" customHeight="1">
      <c r="A74" s="124" t="s">
        <v>85</v>
      </c>
      <c r="B74" s="111"/>
      <c r="C74" s="112"/>
      <c r="D74" s="113" t="s">
        <v>141</v>
      </c>
      <c r="E74" s="113"/>
      <c r="F74" s="113"/>
      <c r="G74" s="113"/>
      <c r="H74" s="113"/>
      <c r="I74" s="114"/>
      <c r="J74" s="113" t="s">
        <v>142</v>
      </c>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6">
        <f>'SO 401 - Přeložka podzemn...'!J30</f>
        <v>0</v>
      </c>
      <c r="AH74" s="114"/>
      <c r="AI74" s="114"/>
      <c r="AJ74" s="114"/>
      <c r="AK74" s="114"/>
      <c r="AL74" s="114"/>
      <c r="AM74" s="114"/>
      <c r="AN74" s="116">
        <f>SUM(AG74,AT74)</f>
        <v>0</v>
      </c>
      <c r="AO74" s="114"/>
      <c r="AP74" s="114"/>
      <c r="AQ74" s="117" t="s">
        <v>82</v>
      </c>
      <c r="AR74" s="118"/>
      <c r="AS74" s="119">
        <v>0</v>
      </c>
      <c r="AT74" s="120">
        <f>ROUND(SUM(AV74:AW74),2)</f>
        <v>0</v>
      </c>
      <c r="AU74" s="121">
        <f>'SO 401 - Přeložka podzemn...'!P84</f>
        <v>0</v>
      </c>
      <c r="AV74" s="120">
        <f>'SO 401 - Přeložka podzemn...'!J33</f>
        <v>0</v>
      </c>
      <c r="AW74" s="120">
        <f>'SO 401 - Přeložka podzemn...'!J34</f>
        <v>0</v>
      </c>
      <c r="AX74" s="120">
        <f>'SO 401 - Přeložka podzemn...'!J35</f>
        <v>0</v>
      </c>
      <c r="AY74" s="120">
        <f>'SO 401 - Přeložka podzemn...'!J36</f>
        <v>0</v>
      </c>
      <c r="AZ74" s="120">
        <f>'SO 401 - Přeložka podzemn...'!F33</f>
        <v>0</v>
      </c>
      <c r="BA74" s="120">
        <f>'SO 401 - Přeložka podzemn...'!F34</f>
        <v>0</v>
      </c>
      <c r="BB74" s="120">
        <f>'SO 401 - Přeložka podzemn...'!F35</f>
        <v>0</v>
      </c>
      <c r="BC74" s="120">
        <f>'SO 401 - Přeložka podzemn...'!F36</f>
        <v>0</v>
      </c>
      <c r="BD74" s="122">
        <f>'SO 401 - Přeložka podzemn...'!F37</f>
        <v>0</v>
      </c>
      <c r="BE74" s="7"/>
      <c r="BT74" s="123" t="s">
        <v>22</v>
      </c>
      <c r="BV74" s="123" t="s">
        <v>78</v>
      </c>
      <c r="BW74" s="123" t="s">
        <v>143</v>
      </c>
      <c r="BX74" s="123" t="s">
        <v>5</v>
      </c>
      <c r="CL74" s="123" t="s">
        <v>20</v>
      </c>
      <c r="CM74" s="123" t="s">
        <v>144</v>
      </c>
    </row>
    <row r="75" spans="1:91" s="7" customFormat="1" ht="16.5" customHeight="1">
      <c r="A75" s="7"/>
      <c r="B75" s="111"/>
      <c r="C75" s="112"/>
      <c r="D75" s="113" t="s">
        <v>145</v>
      </c>
      <c r="E75" s="113"/>
      <c r="F75" s="113"/>
      <c r="G75" s="113"/>
      <c r="H75" s="113"/>
      <c r="I75" s="114"/>
      <c r="J75" s="113" t="s">
        <v>146</v>
      </c>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5">
        <f>ROUND(SUM(AG76:AG77),2)</f>
        <v>0</v>
      </c>
      <c r="AH75" s="114"/>
      <c r="AI75" s="114"/>
      <c r="AJ75" s="114"/>
      <c r="AK75" s="114"/>
      <c r="AL75" s="114"/>
      <c r="AM75" s="114"/>
      <c r="AN75" s="116">
        <f>SUM(AG75,AT75)</f>
        <v>0</v>
      </c>
      <c r="AO75" s="114"/>
      <c r="AP75" s="114"/>
      <c r="AQ75" s="117" t="s">
        <v>82</v>
      </c>
      <c r="AR75" s="118"/>
      <c r="AS75" s="119">
        <f>ROUND(SUM(AS76:AS77),2)</f>
        <v>0</v>
      </c>
      <c r="AT75" s="120">
        <f>ROUND(SUM(AV75:AW75),2)</f>
        <v>0</v>
      </c>
      <c r="AU75" s="121">
        <f>ROUND(SUM(AU76:AU77),5)</f>
        <v>0</v>
      </c>
      <c r="AV75" s="120">
        <f>ROUND(AZ75*L29,2)</f>
        <v>0</v>
      </c>
      <c r="AW75" s="120">
        <f>ROUND(BA75*L30,2)</f>
        <v>0</v>
      </c>
      <c r="AX75" s="120">
        <f>ROUND(BB75*L29,2)</f>
        <v>0</v>
      </c>
      <c r="AY75" s="120">
        <f>ROUND(BC75*L30,2)</f>
        <v>0</v>
      </c>
      <c r="AZ75" s="120">
        <f>ROUND(SUM(AZ76:AZ77),2)</f>
        <v>0</v>
      </c>
      <c r="BA75" s="120">
        <f>ROUND(SUM(BA76:BA77),2)</f>
        <v>0</v>
      </c>
      <c r="BB75" s="120">
        <f>ROUND(SUM(BB76:BB77),2)</f>
        <v>0</v>
      </c>
      <c r="BC75" s="120">
        <f>ROUND(SUM(BC76:BC77),2)</f>
        <v>0</v>
      </c>
      <c r="BD75" s="122">
        <f>ROUND(SUM(BD76:BD77),2)</f>
        <v>0</v>
      </c>
      <c r="BE75" s="7"/>
      <c r="BS75" s="123" t="s">
        <v>75</v>
      </c>
      <c r="BT75" s="123" t="s">
        <v>22</v>
      </c>
      <c r="BU75" s="123" t="s">
        <v>77</v>
      </c>
      <c r="BV75" s="123" t="s">
        <v>78</v>
      </c>
      <c r="BW75" s="123" t="s">
        <v>147</v>
      </c>
      <c r="BX75" s="123" t="s">
        <v>5</v>
      </c>
      <c r="CL75" s="123" t="s">
        <v>20</v>
      </c>
      <c r="CM75" s="123" t="s">
        <v>84</v>
      </c>
    </row>
    <row r="76" spans="1:90" s="4" customFormat="1" ht="23.25" customHeight="1">
      <c r="A76" s="124" t="s">
        <v>85</v>
      </c>
      <c r="B76" s="63"/>
      <c r="C76" s="125"/>
      <c r="D76" s="125"/>
      <c r="E76" s="126" t="s">
        <v>148</v>
      </c>
      <c r="F76" s="126"/>
      <c r="G76" s="126"/>
      <c r="H76" s="126"/>
      <c r="I76" s="126"/>
      <c r="J76" s="125"/>
      <c r="K76" s="126" t="s">
        <v>149</v>
      </c>
      <c r="L76" s="126"/>
      <c r="M76" s="126"/>
      <c r="N76" s="126"/>
      <c r="O76" s="126"/>
      <c r="P76" s="126"/>
      <c r="Q76" s="126"/>
      <c r="R76" s="126"/>
      <c r="S76" s="126"/>
      <c r="T76" s="126"/>
      <c r="U76" s="126"/>
      <c r="V76" s="126"/>
      <c r="W76" s="126"/>
      <c r="X76" s="126"/>
      <c r="Y76" s="126"/>
      <c r="Z76" s="126"/>
      <c r="AA76" s="126"/>
      <c r="AB76" s="126"/>
      <c r="AC76" s="126"/>
      <c r="AD76" s="126"/>
      <c r="AE76" s="126"/>
      <c r="AF76" s="126"/>
      <c r="AG76" s="127">
        <f>'SO 802.1 - Mobiliář (část...'!J32</f>
        <v>0</v>
      </c>
      <c r="AH76" s="125"/>
      <c r="AI76" s="125"/>
      <c r="AJ76" s="125"/>
      <c r="AK76" s="125"/>
      <c r="AL76" s="125"/>
      <c r="AM76" s="125"/>
      <c r="AN76" s="127">
        <f>SUM(AG76,AT76)</f>
        <v>0</v>
      </c>
      <c r="AO76" s="125"/>
      <c r="AP76" s="125"/>
      <c r="AQ76" s="128" t="s">
        <v>88</v>
      </c>
      <c r="AR76" s="65"/>
      <c r="AS76" s="129">
        <v>0</v>
      </c>
      <c r="AT76" s="130">
        <f>ROUND(SUM(AV76:AW76),2)</f>
        <v>0</v>
      </c>
      <c r="AU76" s="131">
        <f>'SO 802.1 - Mobiliář (část...'!P88</f>
        <v>0</v>
      </c>
      <c r="AV76" s="130">
        <f>'SO 802.1 - Mobiliář (část...'!J35</f>
        <v>0</v>
      </c>
      <c r="AW76" s="130">
        <f>'SO 802.1 - Mobiliář (část...'!J36</f>
        <v>0</v>
      </c>
      <c r="AX76" s="130">
        <f>'SO 802.1 - Mobiliář (část...'!J37</f>
        <v>0</v>
      </c>
      <c r="AY76" s="130">
        <f>'SO 802.1 - Mobiliář (část...'!J38</f>
        <v>0</v>
      </c>
      <c r="AZ76" s="130">
        <f>'SO 802.1 - Mobiliář (část...'!F35</f>
        <v>0</v>
      </c>
      <c r="BA76" s="130">
        <f>'SO 802.1 - Mobiliář (část...'!F36</f>
        <v>0</v>
      </c>
      <c r="BB76" s="130">
        <f>'SO 802.1 - Mobiliář (část...'!F37</f>
        <v>0</v>
      </c>
      <c r="BC76" s="130">
        <f>'SO 802.1 - Mobiliář (část...'!F38</f>
        <v>0</v>
      </c>
      <c r="BD76" s="132">
        <f>'SO 802.1 - Mobiliář (část...'!F39</f>
        <v>0</v>
      </c>
      <c r="BE76" s="4"/>
      <c r="BT76" s="133" t="s">
        <v>84</v>
      </c>
      <c r="BV76" s="133" t="s">
        <v>78</v>
      </c>
      <c r="BW76" s="133" t="s">
        <v>150</v>
      </c>
      <c r="BX76" s="133" t="s">
        <v>147</v>
      </c>
      <c r="CL76" s="133" t="s">
        <v>20</v>
      </c>
    </row>
    <row r="77" spans="1:90" s="4" customFormat="1" ht="23.25" customHeight="1">
      <c r="A77" s="124" t="s">
        <v>85</v>
      </c>
      <c r="B77" s="63"/>
      <c r="C77" s="125"/>
      <c r="D77" s="125"/>
      <c r="E77" s="126" t="s">
        <v>151</v>
      </c>
      <c r="F77" s="126"/>
      <c r="G77" s="126"/>
      <c r="H77" s="126"/>
      <c r="I77" s="126"/>
      <c r="J77" s="125"/>
      <c r="K77" s="126" t="s">
        <v>152</v>
      </c>
      <c r="L77" s="126"/>
      <c r="M77" s="126"/>
      <c r="N77" s="126"/>
      <c r="O77" s="126"/>
      <c r="P77" s="126"/>
      <c r="Q77" s="126"/>
      <c r="R77" s="126"/>
      <c r="S77" s="126"/>
      <c r="T77" s="126"/>
      <c r="U77" s="126"/>
      <c r="V77" s="126"/>
      <c r="W77" s="126"/>
      <c r="X77" s="126"/>
      <c r="Y77" s="126"/>
      <c r="Z77" s="126"/>
      <c r="AA77" s="126"/>
      <c r="AB77" s="126"/>
      <c r="AC77" s="126"/>
      <c r="AD77" s="126"/>
      <c r="AE77" s="126"/>
      <c r="AF77" s="126"/>
      <c r="AG77" s="127">
        <f>'SO 802.2 - Mobiliář (část...'!J32</f>
        <v>0</v>
      </c>
      <c r="AH77" s="125"/>
      <c r="AI77" s="125"/>
      <c r="AJ77" s="125"/>
      <c r="AK77" s="125"/>
      <c r="AL77" s="125"/>
      <c r="AM77" s="125"/>
      <c r="AN77" s="127">
        <f>SUM(AG77,AT77)</f>
        <v>0</v>
      </c>
      <c r="AO77" s="125"/>
      <c r="AP77" s="125"/>
      <c r="AQ77" s="128" t="s">
        <v>88</v>
      </c>
      <c r="AR77" s="65"/>
      <c r="AS77" s="129">
        <v>0</v>
      </c>
      <c r="AT77" s="130">
        <f>ROUND(SUM(AV77:AW77),2)</f>
        <v>0</v>
      </c>
      <c r="AU77" s="131">
        <f>'SO 802.2 - Mobiliář (část...'!P88</f>
        <v>0</v>
      </c>
      <c r="AV77" s="130">
        <f>'SO 802.2 - Mobiliář (část...'!J35</f>
        <v>0</v>
      </c>
      <c r="AW77" s="130">
        <f>'SO 802.2 - Mobiliář (část...'!J36</f>
        <v>0</v>
      </c>
      <c r="AX77" s="130">
        <f>'SO 802.2 - Mobiliář (část...'!J37</f>
        <v>0</v>
      </c>
      <c r="AY77" s="130">
        <f>'SO 802.2 - Mobiliář (část...'!J38</f>
        <v>0</v>
      </c>
      <c r="AZ77" s="130">
        <f>'SO 802.2 - Mobiliář (část...'!F35</f>
        <v>0</v>
      </c>
      <c r="BA77" s="130">
        <f>'SO 802.2 - Mobiliář (část...'!F36</f>
        <v>0</v>
      </c>
      <c r="BB77" s="130">
        <f>'SO 802.2 - Mobiliář (část...'!F37</f>
        <v>0</v>
      </c>
      <c r="BC77" s="130">
        <f>'SO 802.2 - Mobiliář (část...'!F38</f>
        <v>0</v>
      </c>
      <c r="BD77" s="132">
        <f>'SO 802.2 - Mobiliář (část...'!F39</f>
        <v>0</v>
      </c>
      <c r="BE77" s="4"/>
      <c r="BT77" s="133" t="s">
        <v>84</v>
      </c>
      <c r="BV77" s="133" t="s">
        <v>78</v>
      </c>
      <c r="BW77" s="133" t="s">
        <v>153</v>
      </c>
      <c r="BX77" s="133" t="s">
        <v>147</v>
      </c>
      <c r="CL77" s="133" t="s">
        <v>20</v>
      </c>
    </row>
    <row r="78" spans="1:91" s="7" customFormat="1" ht="16.5" customHeight="1">
      <c r="A78" s="124" t="s">
        <v>85</v>
      </c>
      <c r="B78" s="111"/>
      <c r="C78" s="112"/>
      <c r="D78" s="113" t="s">
        <v>154</v>
      </c>
      <c r="E78" s="113"/>
      <c r="F78" s="113"/>
      <c r="G78" s="113"/>
      <c r="H78" s="113"/>
      <c r="I78" s="114"/>
      <c r="J78" s="113" t="s">
        <v>155</v>
      </c>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6">
        <f>'SO 810 - Náhradní výsadba '!J30</f>
        <v>0</v>
      </c>
      <c r="AH78" s="114"/>
      <c r="AI78" s="114"/>
      <c r="AJ78" s="114"/>
      <c r="AK78" s="114"/>
      <c r="AL78" s="114"/>
      <c r="AM78" s="114"/>
      <c r="AN78" s="116">
        <f>SUM(AG78,AT78)</f>
        <v>0</v>
      </c>
      <c r="AO78" s="114"/>
      <c r="AP78" s="114"/>
      <c r="AQ78" s="117" t="s">
        <v>82</v>
      </c>
      <c r="AR78" s="118"/>
      <c r="AS78" s="119">
        <v>0</v>
      </c>
      <c r="AT78" s="120">
        <f>ROUND(SUM(AV78:AW78),2)</f>
        <v>0</v>
      </c>
      <c r="AU78" s="121">
        <f>'SO 810 - Náhradní výsadba '!P82</f>
        <v>0</v>
      </c>
      <c r="AV78" s="120">
        <f>'SO 810 - Náhradní výsadba '!J33</f>
        <v>0</v>
      </c>
      <c r="AW78" s="120">
        <f>'SO 810 - Náhradní výsadba '!J34</f>
        <v>0</v>
      </c>
      <c r="AX78" s="120">
        <f>'SO 810 - Náhradní výsadba '!J35</f>
        <v>0</v>
      </c>
      <c r="AY78" s="120">
        <f>'SO 810 - Náhradní výsadba '!J36</f>
        <v>0</v>
      </c>
      <c r="AZ78" s="120">
        <f>'SO 810 - Náhradní výsadba '!F33</f>
        <v>0</v>
      </c>
      <c r="BA78" s="120">
        <f>'SO 810 - Náhradní výsadba '!F34</f>
        <v>0</v>
      </c>
      <c r="BB78" s="120">
        <f>'SO 810 - Náhradní výsadba '!F35</f>
        <v>0</v>
      </c>
      <c r="BC78" s="120">
        <f>'SO 810 - Náhradní výsadba '!F36</f>
        <v>0</v>
      </c>
      <c r="BD78" s="122">
        <f>'SO 810 - Náhradní výsadba '!F37</f>
        <v>0</v>
      </c>
      <c r="BE78" s="7"/>
      <c r="BT78" s="123" t="s">
        <v>22</v>
      </c>
      <c r="BV78" s="123" t="s">
        <v>78</v>
      </c>
      <c r="BW78" s="123" t="s">
        <v>156</v>
      </c>
      <c r="BX78" s="123" t="s">
        <v>5</v>
      </c>
      <c r="CL78" s="123" t="s">
        <v>20</v>
      </c>
      <c r="CM78" s="123" t="s">
        <v>84</v>
      </c>
    </row>
    <row r="79" spans="1:91" s="7" customFormat="1" ht="16.5" customHeight="1">
      <c r="A79" s="124" t="s">
        <v>85</v>
      </c>
      <c r="B79" s="111"/>
      <c r="C79" s="112"/>
      <c r="D79" s="113" t="s">
        <v>157</v>
      </c>
      <c r="E79" s="113"/>
      <c r="F79" s="113"/>
      <c r="G79" s="113"/>
      <c r="H79" s="113"/>
      <c r="I79" s="114"/>
      <c r="J79" s="113" t="s">
        <v>158</v>
      </c>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6">
        <f>'VON - Vedlejší a ostatní ...'!J30</f>
        <v>0</v>
      </c>
      <c r="AH79" s="114"/>
      <c r="AI79" s="114"/>
      <c r="AJ79" s="114"/>
      <c r="AK79" s="114"/>
      <c r="AL79" s="114"/>
      <c r="AM79" s="114"/>
      <c r="AN79" s="116">
        <f>SUM(AG79,AT79)</f>
        <v>0</v>
      </c>
      <c r="AO79" s="114"/>
      <c r="AP79" s="114"/>
      <c r="AQ79" s="117" t="s">
        <v>157</v>
      </c>
      <c r="AR79" s="118"/>
      <c r="AS79" s="134">
        <v>0</v>
      </c>
      <c r="AT79" s="135">
        <f>ROUND(SUM(AV79:AW79),2)</f>
        <v>0</v>
      </c>
      <c r="AU79" s="136">
        <f>'VON - Vedlejší a ostatní ...'!P85</f>
        <v>0</v>
      </c>
      <c r="AV79" s="135">
        <f>'VON - Vedlejší a ostatní ...'!J33</f>
        <v>0</v>
      </c>
      <c r="AW79" s="135">
        <f>'VON - Vedlejší a ostatní ...'!J34</f>
        <v>0</v>
      </c>
      <c r="AX79" s="135">
        <f>'VON - Vedlejší a ostatní ...'!J35</f>
        <v>0</v>
      </c>
      <c r="AY79" s="135">
        <f>'VON - Vedlejší a ostatní ...'!J36</f>
        <v>0</v>
      </c>
      <c r="AZ79" s="135">
        <f>'VON - Vedlejší a ostatní ...'!F33</f>
        <v>0</v>
      </c>
      <c r="BA79" s="135">
        <f>'VON - Vedlejší a ostatní ...'!F34</f>
        <v>0</v>
      </c>
      <c r="BB79" s="135">
        <f>'VON - Vedlejší a ostatní ...'!F35</f>
        <v>0</v>
      </c>
      <c r="BC79" s="135">
        <f>'VON - Vedlejší a ostatní ...'!F36</f>
        <v>0</v>
      </c>
      <c r="BD79" s="137">
        <f>'VON - Vedlejší a ostatní ...'!F37</f>
        <v>0</v>
      </c>
      <c r="BE79" s="7"/>
      <c r="BT79" s="123" t="s">
        <v>22</v>
      </c>
      <c r="BV79" s="123" t="s">
        <v>78</v>
      </c>
      <c r="BW79" s="123" t="s">
        <v>159</v>
      </c>
      <c r="BX79" s="123" t="s">
        <v>5</v>
      </c>
      <c r="CL79" s="123" t="s">
        <v>20</v>
      </c>
      <c r="CM79" s="123" t="s">
        <v>84</v>
      </c>
    </row>
    <row r="80" spans="1:57" s="2" customFormat="1" ht="30" customHeight="1">
      <c r="A80" s="38"/>
      <c r="B80" s="39"/>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4"/>
      <c r="AS80" s="38"/>
      <c r="AT80" s="38"/>
      <c r="AU80" s="38"/>
      <c r="AV80" s="38"/>
      <c r="AW80" s="38"/>
      <c r="AX80" s="38"/>
      <c r="AY80" s="38"/>
      <c r="AZ80" s="38"/>
      <c r="BA80" s="38"/>
      <c r="BB80" s="38"/>
      <c r="BC80" s="38"/>
      <c r="BD80" s="38"/>
      <c r="BE80" s="38"/>
    </row>
    <row r="81" spans="1:57" s="2" customFormat="1" ht="6.95" customHeight="1">
      <c r="A81" s="38"/>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44"/>
      <c r="AS81" s="38"/>
      <c r="AT81" s="38"/>
      <c r="AU81" s="38"/>
      <c r="AV81" s="38"/>
      <c r="AW81" s="38"/>
      <c r="AX81" s="38"/>
      <c r="AY81" s="38"/>
      <c r="AZ81" s="38"/>
      <c r="BA81" s="38"/>
      <c r="BB81" s="38"/>
      <c r="BC81" s="38"/>
      <c r="BD81" s="38"/>
      <c r="BE81" s="38"/>
    </row>
  </sheetData>
  <sheetProtection password="CC35" sheet="1" objects="1" scenarios="1" formatColumns="0" formatRows="0"/>
  <mergeCells count="138">
    <mergeCell ref="E64:I64"/>
    <mergeCell ref="K64:AF64"/>
    <mergeCell ref="J65:AF65"/>
    <mergeCell ref="D65:H65"/>
    <mergeCell ref="K66:AF66"/>
    <mergeCell ref="E66:I66"/>
    <mergeCell ref="E67:I67"/>
    <mergeCell ref="K67:AF67"/>
    <mergeCell ref="E68:I68"/>
    <mergeCell ref="K68:AF68"/>
    <mergeCell ref="J69:AF69"/>
    <mergeCell ref="D69:H69"/>
    <mergeCell ref="E70:I70"/>
    <mergeCell ref="K70:AF70"/>
    <mergeCell ref="K71:AF71"/>
    <mergeCell ref="E71:I71"/>
    <mergeCell ref="K72:AF72"/>
    <mergeCell ref="E72:I72"/>
    <mergeCell ref="J73:AF73"/>
    <mergeCell ref="D73:H73"/>
    <mergeCell ref="D74:H74"/>
    <mergeCell ref="J74:AF74"/>
    <mergeCell ref="D75:H75"/>
    <mergeCell ref="J75:AF75"/>
    <mergeCell ref="E76:I76"/>
    <mergeCell ref="K76:AF76"/>
    <mergeCell ref="K77:AF77"/>
    <mergeCell ref="E77:I77"/>
    <mergeCell ref="J78:AF78"/>
    <mergeCell ref="D78:H78"/>
    <mergeCell ref="D79:H79"/>
    <mergeCell ref="J79:AF79"/>
    <mergeCell ref="AG61:AM61"/>
    <mergeCell ref="AN61:AP61"/>
    <mergeCell ref="AG62:AM62"/>
    <mergeCell ref="AN62:AP62"/>
    <mergeCell ref="AG63:AM63"/>
    <mergeCell ref="AN63:AP63"/>
    <mergeCell ref="AN64:AP64"/>
    <mergeCell ref="AG64:AM64"/>
    <mergeCell ref="AN65:AP65"/>
    <mergeCell ref="AG65:AM65"/>
    <mergeCell ref="AN66:AP66"/>
    <mergeCell ref="AG66:AM66"/>
    <mergeCell ref="AG67:AM67"/>
    <mergeCell ref="AN67:AP67"/>
    <mergeCell ref="AN68:AP68"/>
    <mergeCell ref="AG68:AM68"/>
    <mergeCell ref="AN69:AP69"/>
    <mergeCell ref="AG69:AM69"/>
    <mergeCell ref="AG70:AM70"/>
    <mergeCell ref="AN70:AP70"/>
    <mergeCell ref="AG71:AM71"/>
    <mergeCell ref="AN71:AP71"/>
    <mergeCell ref="AG72:AM72"/>
    <mergeCell ref="AN72:AP72"/>
    <mergeCell ref="AG73:AM73"/>
    <mergeCell ref="AN73:AP73"/>
    <mergeCell ref="AN74:AP74"/>
    <mergeCell ref="AG74:AM74"/>
    <mergeCell ref="AG75:AM75"/>
    <mergeCell ref="AN75:AP75"/>
    <mergeCell ref="AN76:AP76"/>
    <mergeCell ref="AG76:AM76"/>
    <mergeCell ref="AN77:AP77"/>
    <mergeCell ref="AG77:AM77"/>
    <mergeCell ref="AN78:AP78"/>
    <mergeCell ref="AG78:AM78"/>
    <mergeCell ref="AN79:AP79"/>
    <mergeCell ref="AG79:AM79"/>
    <mergeCell ref="L45:AO45"/>
    <mergeCell ref="I52:AF52"/>
    <mergeCell ref="C52:G52"/>
    <mergeCell ref="J55:AF55"/>
    <mergeCell ref="D55:H55"/>
    <mergeCell ref="K56:AF56"/>
    <mergeCell ref="E56:I56"/>
    <mergeCell ref="E57:I57"/>
    <mergeCell ref="K57:AF57"/>
    <mergeCell ref="K58:AF58"/>
    <mergeCell ref="E58:I58"/>
    <mergeCell ref="K59:AF59"/>
    <mergeCell ref="E59:I59"/>
    <mergeCell ref="K60:AF60"/>
    <mergeCell ref="E60:I60"/>
    <mergeCell ref="D61:H61"/>
    <mergeCell ref="J61:AF61"/>
    <mergeCell ref="D62:H62"/>
    <mergeCell ref="J62:AF62"/>
    <mergeCell ref="K63:AF63"/>
    <mergeCell ref="E63:I63"/>
    <mergeCell ref="AM47:AN47"/>
    <mergeCell ref="AM49:AP49"/>
    <mergeCell ref="AS49:AT51"/>
    <mergeCell ref="AM50:AP50"/>
    <mergeCell ref="AN52:AP52"/>
    <mergeCell ref="AG52:AM52"/>
    <mergeCell ref="AN55:AP55"/>
    <mergeCell ref="AG55:AM55"/>
    <mergeCell ref="AG56:AM56"/>
    <mergeCell ref="AN56:AP56"/>
    <mergeCell ref="AN57:AP57"/>
    <mergeCell ref="AG57:AM57"/>
    <mergeCell ref="AN58:AP58"/>
    <mergeCell ref="AG58:AM58"/>
    <mergeCell ref="AG59:AM59"/>
    <mergeCell ref="AN59:AP59"/>
    <mergeCell ref="AN60:AP60"/>
    <mergeCell ref="AG60:AM60"/>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SO 010.1 - Příprava území...'!C2" display="/"/>
    <hyperlink ref="A57" location="'SO 010.2.1 - Příprava úze...'!C2" display="/"/>
    <hyperlink ref="A58" location="'SO 010.2.2 - Příprava úze...'!C2" display="/"/>
    <hyperlink ref="A59" location="'SO 010.2.3 - Příprava úze...'!C2" display="/"/>
    <hyperlink ref="A60" location="'SO 010.3 - Příprava území...'!C2" display="/"/>
    <hyperlink ref="A61" location="'SO 101 - Nová bezmotorová...'!C2" display="/"/>
    <hyperlink ref="A63" location="'SO 102.1 - Rekonstrukce b...'!C2" display="/"/>
    <hyperlink ref="A64" location="'SO 102.2 - Rekonstrukce b...'!C2" display="/"/>
    <hyperlink ref="A66" location="'SO 180.1 - Dopravně inžen...'!C2" display="/"/>
    <hyperlink ref="A67" location="'SO 180.2.1 - Dopravně inž...'!C2" display="/"/>
    <hyperlink ref="A68" location="'SO 180.2.2 - Dopravně inž...'!C2" display="/"/>
    <hyperlink ref="A70" location="'SO 190.1 - Stálé dopravní...'!C2" display="/"/>
    <hyperlink ref="A71" location="'SO 190.2.1 - Stálé doprav...'!C2" display="/"/>
    <hyperlink ref="A72" location="'SO 190.2.2 - Stálé doprav...'!C2" display="/"/>
    <hyperlink ref="A73" location="'SO 201 - Přesun vázacích ...'!C2" display="/"/>
    <hyperlink ref="A74" location="'SO 401 - Přeložka podzemn...'!C2" display="/"/>
    <hyperlink ref="A76" location="'SO 802.1 - Mobiliář (část...'!C2" display="/"/>
    <hyperlink ref="A77" location="'SO 802.2 - Mobiliář (část...'!C2" display="/"/>
    <hyperlink ref="A78" location="'SO 810 - Náhradní výsadba '!C2" display="/"/>
    <hyperlink ref="A79"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119</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1426</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30" customHeight="1">
      <c r="A11" s="38"/>
      <c r="B11" s="44"/>
      <c r="C11" s="38"/>
      <c r="D11" s="38"/>
      <c r="E11" s="145" t="s">
        <v>1427</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ROUND(J89,2)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ROUND((SUM(BE89:BE102)),2)</f>
        <v>0</v>
      </c>
      <c r="G35" s="38"/>
      <c r="H35" s="38"/>
      <c r="I35" s="157">
        <v>0.21</v>
      </c>
      <c r="J35" s="156">
        <f>ROUND(((SUM(BE89:BE102))*I35),2)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ROUND((SUM(BF89:BF102)),2)</f>
        <v>0</v>
      </c>
      <c r="G36" s="38"/>
      <c r="H36" s="38"/>
      <c r="I36" s="157">
        <v>0.15</v>
      </c>
      <c r="J36" s="156">
        <f>ROUND(((SUM(BF89:BF102))*I36),2)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ROUND((SUM(BG89:BG102)),2)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ROUND((SUM(BH89:BH102)),2)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ROUND((SUM(BI89:BI102)),2)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1426</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30" customHeight="1">
      <c r="A54" s="38"/>
      <c r="B54" s="39"/>
      <c r="C54" s="40"/>
      <c r="D54" s="40"/>
      <c r="E54" s="69" t="str">
        <f>E11</f>
        <v>SO 180.1 - Dopravně inženýrská opatření (DIO) (část SO 101)</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J89</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1428</v>
      </c>
      <c r="E64" s="177"/>
      <c r="F64" s="177"/>
      <c r="G64" s="177"/>
      <c r="H64" s="177"/>
      <c r="I64" s="177"/>
      <c r="J64" s="178">
        <f>J90</f>
        <v>0</v>
      </c>
      <c r="K64" s="175"/>
      <c r="L64" s="179"/>
      <c r="S64" s="9"/>
      <c r="T64" s="9"/>
      <c r="U64" s="9"/>
      <c r="V64" s="9"/>
      <c r="W64" s="9"/>
      <c r="X64" s="9"/>
      <c r="Y64" s="9"/>
      <c r="Z64" s="9"/>
      <c r="AA64" s="9"/>
      <c r="AB64" s="9"/>
      <c r="AC64" s="9"/>
      <c r="AD64" s="9"/>
      <c r="AE64" s="9"/>
    </row>
    <row r="65" spans="1:31" s="10" customFormat="1" ht="19.9" customHeight="1">
      <c r="A65" s="10"/>
      <c r="B65" s="180"/>
      <c r="C65" s="125"/>
      <c r="D65" s="181" t="s">
        <v>1429</v>
      </c>
      <c r="E65" s="182"/>
      <c r="F65" s="182"/>
      <c r="G65" s="182"/>
      <c r="H65" s="182"/>
      <c r="I65" s="182"/>
      <c r="J65" s="183">
        <f>J91</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1430</v>
      </c>
      <c r="E66" s="182"/>
      <c r="F66" s="182"/>
      <c r="G66" s="182"/>
      <c r="H66" s="182"/>
      <c r="I66" s="182"/>
      <c r="J66" s="183">
        <f>J95</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1431</v>
      </c>
      <c r="E67" s="182"/>
      <c r="F67" s="182"/>
      <c r="G67" s="182"/>
      <c r="H67" s="182"/>
      <c r="I67" s="182"/>
      <c r="J67" s="183">
        <f>J99</f>
        <v>0</v>
      </c>
      <c r="K67" s="125"/>
      <c r="L67" s="184"/>
      <c r="S67" s="10"/>
      <c r="T67" s="10"/>
      <c r="U67" s="10"/>
      <c r="V67" s="10"/>
      <c r="W67" s="10"/>
      <c r="X67" s="10"/>
      <c r="Y67" s="10"/>
      <c r="Z67" s="10"/>
      <c r="AA67" s="10"/>
      <c r="AB67" s="10"/>
      <c r="AC67" s="10"/>
      <c r="AD67" s="10"/>
      <c r="AE67" s="10"/>
    </row>
    <row r="68" spans="1:31" s="2" customFormat="1" ht="21.8" customHeight="1">
      <c r="A68" s="38"/>
      <c r="B68" s="39"/>
      <c r="C68" s="40"/>
      <c r="D68" s="40"/>
      <c r="E68" s="40"/>
      <c r="F68" s="40"/>
      <c r="G68" s="40"/>
      <c r="H68" s="40"/>
      <c r="I68" s="40"/>
      <c r="J68" s="40"/>
      <c r="K68" s="40"/>
      <c r="L68" s="144"/>
      <c r="S68" s="38"/>
      <c r="T68" s="38"/>
      <c r="U68" s="38"/>
      <c r="V68" s="38"/>
      <c r="W68" s="38"/>
      <c r="X68" s="38"/>
      <c r="Y68" s="38"/>
      <c r="Z68" s="38"/>
      <c r="AA68" s="38"/>
      <c r="AB68" s="38"/>
      <c r="AC68" s="38"/>
      <c r="AD68" s="38"/>
      <c r="AE68" s="38"/>
    </row>
    <row r="69" spans="1:31" s="2" customFormat="1" ht="6.95" customHeight="1">
      <c r="A69" s="38"/>
      <c r="B69" s="59"/>
      <c r="C69" s="60"/>
      <c r="D69" s="60"/>
      <c r="E69" s="60"/>
      <c r="F69" s="60"/>
      <c r="G69" s="60"/>
      <c r="H69" s="60"/>
      <c r="I69" s="60"/>
      <c r="J69" s="60"/>
      <c r="K69" s="60"/>
      <c r="L69" s="144"/>
      <c r="S69" s="38"/>
      <c r="T69" s="38"/>
      <c r="U69" s="38"/>
      <c r="V69" s="38"/>
      <c r="W69" s="38"/>
      <c r="X69" s="38"/>
      <c r="Y69" s="38"/>
      <c r="Z69" s="38"/>
      <c r="AA69" s="38"/>
      <c r="AB69" s="38"/>
      <c r="AC69" s="38"/>
      <c r="AD69" s="38"/>
      <c r="AE69" s="38"/>
    </row>
    <row r="73" spans="1:31" s="2" customFormat="1" ht="6.95" customHeight="1">
      <c r="A73" s="38"/>
      <c r="B73" s="61"/>
      <c r="C73" s="62"/>
      <c r="D73" s="62"/>
      <c r="E73" s="62"/>
      <c r="F73" s="62"/>
      <c r="G73" s="62"/>
      <c r="H73" s="62"/>
      <c r="I73" s="62"/>
      <c r="J73" s="62"/>
      <c r="K73" s="62"/>
      <c r="L73" s="144"/>
      <c r="S73" s="38"/>
      <c r="T73" s="38"/>
      <c r="U73" s="38"/>
      <c r="V73" s="38"/>
      <c r="W73" s="38"/>
      <c r="X73" s="38"/>
      <c r="Y73" s="38"/>
      <c r="Z73" s="38"/>
      <c r="AA73" s="38"/>
      <c r="AB73" s="38"/>
      <c r="AC73" s="38"/>
      <c r="AD73" s="38"/>
      <c r="AE73" s="38"/>
    </row>
    <row r="74" spans="1:31" s="2" customFormat="1" ht="24.95" customHeight="1">
      <c r="A74" s="38"/>
      <c r="B74" s="39"/>
      <c r="C74" s="23" t="s">
        <v>171</v>
      </c>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2" customHeight="1">
      <c r="A76" s="38"/>
      <c r="B76" s="39"/>
      <c r="C76" s="32" t="s">
        <v>16</v>
      </c>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6.5" customHeight="1">
      <c r="A77" s="38"/>
      <c r="B77" s="39"/>
      <c r="C77" s="40"/>
      <c r="D77" s="40"/>
      <c r="E77" s="169" t="str">
        <f>E7</f>
        <v>Úprava bezmotorové komunikace A2 a A26</v>
      </c>
      <c r="F77" s="32"/>
      <c r="G77" s="32"/>
      <c r="H77" s="32"/>
      <c r="I77" s="40"/>
      <c r="J77" s="40"/>
      <c r="K77" s="40"/>
      <c r="L77" s="144"/>
      <c r="S77" s="38"/>
      <c r="T77" s="38"/>
      <c r="U77" s="38"/>
      <c r="V77" s="38"/>
      <c r="W77" s="38"/>
      <c r="X77" s="38"/>
      <c r="Y77" s="38"/>
      <c r="Z77" s="38"/>
      <c r="AA77" s="38"/>
      <c r="AB77" s="38"/>
      <c r="AC77" s="38"/>
      <c r="AD77" s="38"/>
      <c r="AE77" s="38"/>
    </row>
    <row r="78" spans="2:12" s="1" customFormat="1" ht="12" customHeight="1">
      <c r="B78" s="21"/>
      <c r="C78" s="32" t="s">
        <v>161</v>
      </c>
      <c r="D78" s="22"/>
      <c r="E78" s="22"/>
      <c r="F78" s="22"/>
      <c r="G78" s="22"/>
      <c r="H78" s="22"/>
      <c r="I78" s="22"/>
      <c r="J78" s="22"/>
      <c r="K78" s="22"/>
      <c r="L78" s="20"/>
    </row>
    <row r="79" spans="1:31" s="2" customFormat="1" ht="16.5" customHeight="1">
      <c r="A79" s="38"/>
      <c r="B79" s="39"/>
      <c r="C79" s="40"/>
      <c r="D79" s="40"/>
      <c r="E79" s="169" t="s">
        <v>1426</v>
      </c>
      <c r="F79" s="40"/>
      <c r="G79" s="40"/>
      <c r="H79" s="40"/>
      <c r="I79" s="40"/>
      <c r="J79" s="40"/>
      <c r="K79" s="40"/>
      <c r="L79" s="144"/>
      <c r="S79" s="38"/>
      <c r="T79" s="38"/>
      <c r="U79" s="38"/>
      <c r="V79" s="38"/>
      <c r="W79" s="38"/>
      <c r="X79" s="38"/>
      <c r="Y79" s="38"/>
      <c r="Z79" s="38"/>
      <c r="AA79" s="38"/>
      <c r="AB79" s="38"/>
      <c r="AC79" s="38"/>
      <c r="AD79" s="38"/>
      <c r="AE79" s="38"/>
    </row>
    <row r="80" spans="1:31" s="2" customFormat="1" ht="12" customHeight="1">
      <c r="A80" s="38"/>
      <c r="B80" s="39"/>
      <c r="C80" s="32" t="s">
        <v>163</v>
      </c>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30" customHeight="1">
      <c r="A81" s="38"/>
      <c r="B81" s="39"/>
      <c r="C81" s="40"/>
      <c r="D81" s="40"/>
      <c r="E81" s="69" t="str">
        <f>E11</f>
        <v>SO 180.1 - Dopravně inženýrská opatření (DIO) (část SO 101)</v>
      </c>
      <c r="F81" s="40"/>
      <c r="G81" s="40"/>
      <c r="H81" s="40"/>
      <c r="I81" s="40"/>
      <c r="J81" s="40"/>
      <c r="K81" s="40"/>
      <c r="L81" s="144"/>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2" customFormat="1" ht="12" customHeight="1">
      <c r="A83" s="38"/>
      <c r="B83" s="39"/>
      <c r="C83" s="32" t="s">
        <v>23</v>
      </c>
      <c r="D83" s="40"/>
      <c r="E83" s="40"/>
      <c r="F83" s="27" t="str">
        <f>F14</f>
        <v>k. ú. Libeň [730891]</v>
      </c>
      <c r="G83" s="40"/>
      <c r="H83" s="40"/>
      <c r="I83" s="32" t="s">
        <v>25</v>
      </c>
      <c r="J83" s="72" t="str">
        <f>IF(J14="","",J14)</f>
        <v>27. 8. 2020</v>
      </c>
      <c r="K83" s="40"/>
      <c r="L83" s="14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25.65" customHeight="1">
      <c r="A85" s="38"/>
      <c r="B85" s="39"/>
      <c r="C85" s="32" t="s">
        <v>29</v>
      </c>
      <c r="D85" s="40"/>
      <c r="E85" s="40"/>
      <c r="F85" s="27" t="str">
        <f>E17</f>
        <v>Městská část Praha 8</v>
      </c>
      <c r="G85" s="40"/>
      <c r="H85" s="40"/>
      <c r="I85" s="32" t="s">
        <v>35</v>
      </c>
      <c r="J85" s="36" t="str">
        <f>E23</f>
        <v>Atelier PROMIKA s.r.o.</v>
      </c>
      <c r="K85" s="40"/>
      <c r="L85" s="144"/>
      <c r="S85" s="38"/>
      <c r="T85" s="38"/>
      <c r="U85" s="38"/>
      <c r="V85" s="38"/>
      <c r="W85" s="38"/>
      <c r="X85" s="38"/>
      <c r="Y85" s="38"/>
      <c r="Z85" s="38"/>
      <c r="AA85" s="38"/>
      <c r="AB85" s="38"/>
      <c r="AC85" s="38"/>
      <c r="AD85" s="38"/>
      <c r="AE85" s="38"/>
    </row>
    <row r="86" spans="1:31" s="2" customFormat="1" ht="15.15" customHeight="1">
      <c r="A86" s="38"/>
      <c r="B86" s="39"/>
      <c r="C86" s="32" t="s">
        <v>33</v>
      </c>
      <c r="D86" s="40"/>
      <c r="E86" s="40"/>
      <c r="F86" s="27" t="str">
        <f>IF(E20="","",E20)</f>
        <v>Vyplň údaj</v>
      </c>
      <c r="G86" s="40"/>
      <c r="H86" s="40"/>
      <c r="I86" s="32" t="s">
        <v>38</v>
      </c>
      <c r="J86" s="36" t="str">
        <f>E26</f>
        <v xml:space="preserve"> </v>
      </c>
      <c r="K86" s="40"/>
      <c r="L86" s="144"/>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11" customFormat="1" ht="29.25" customHeight="1">
      <c r="A88" s="185"/>
      <c r="B88" s="186"/>
      <c r="C88" s="187" t="s">
        <v>172</v>
      </c>
      <c r="D88" s="188" t="s">
        <v>61</v>
      </c>
      <c r="E88" s="188" t="s">
        <v>57</v>
      </c>
      <c r="F88" s="188" t="s">
        <v>58</v>
      </c>
      <c r="G88" s="188" t="s">
        <v>173</v>
      </c>
      <c r="H88" s="188" t="s">
        <v>174</v>
      </c>
      <c r="I88" s="188" t="s">
        <v>175</v>
      </c>
      <c r="J88" s="188" t="s">
        <v>167</v>
      </c>
      <c r="K88" s="189" t="s">
        <v>176</v>
      </c>
      <c r="L88" s="190"/>
      <c r="M88" s="92" t="s">
        <v>20</v>
      </c>
      <c r="N88" s="93" t="s">
        <v>46</v>
      </c>
      <c r="O88" s="93" t="s">
        <v>177</v>
      </c>
      <c r="P88" s="93" t="s">
        <v>178</v>
      </c>
      <c r="Q88" s="93" t="s">
        <v>179</v>
      </c>
      <c r="R88" s="93" t="s">
        <v>180</v>
      </c>
      <c r="S88" s="93" t="s">
        <v>181</v>
      </c>
      <c r="T88" s="94" t="s">
        <v>182</v>
      </c>
      <c r="U88" s="185"/>
      <c r="V88" s="185"/>
      <c r="W88" s="185"/>
      <c r="X88" s="185"/>
      <c r="Y88" s="185"/>
      <c r="Z88" s="185"/>
      <c r="AA88" s="185"/>
      <c r="AB88" s="185"/>
      <c r="AC88" s="185"/>
      <c r="AD88" s="185"/>
      <c r="AE88" s="185"/>
    </row>
    <row r="89" spans="1:63" s="2" customFormat="1" ht="22.8" customHeight="1">
      <c r="A89" s="38"/>
      <c r="B89" s="39"/>
      <c r="C89" s="99" t="s">
        <v>183</v>
      </c>
      <c r="D89" s="40"/>
      <c r="E89" s="40"/>
      <c r="F89" s="40"/>
      <c r="G89" s="40"/>
      <c r="H89" s="40"/>
      <c r="I89" s="40"/>
      <c r="J89" s="191">
        <f>BK89</f>
        <v>0</v>
      </c>
      <c r="K89" s="40"/>
      <c r="L89" s="44"/>
      <c r="M89" s="95"/>
      <c r="N89" s="192"/>
      <c r="O89" s="96"/>
      <c r="P89" s="193">
        <f>P90</f>
        <v>0</v>
      </c>
      <c r="Q89" s="96"/>
      <c r="R89" s="193">
        <f>R90</f>
        <v>0</v>
      </c>
      <c r="S89" s="96"/>
      <c r="T89" s="194">
        <f>T90</f>
        <v>0</v>
      </c>
      <c r="U89" s="38"/>
      <c r="V89" s="38"/>
      <c r="W89" s="38"/>
      <c r="X89" s="38"/>
      <c r="Y89" s="38"/>
      <c r="Z89" s="38"/>
      <c r="AA89" s="38"/>
      <c r="AB89" s="38"/>
      <c r="AC89" s="38"/>
      <c r="AD89" s="38"/>
      <c r="AE89" s="38"/>
      <c r="AT89" s="17" t="s">
        <v>75</v>
      </c>
      <c r="AU89" s="17" t="s">
        <v>144</v>
      </c>
      <c r="BK89" s="195">
        <f>BK90</f>
        <v>0</v>
      </c>
    </row>
    <row r="90" spans="1:63" s="12" customFormat="1" ht="25.9" customHeight="1">
      <c r="A90" s="12"/>
      <c r="B90" s="196"/>
      <c r="C90" s="197"/>
      <c r="D90" s="198" t="s">
        <v>75</v>
      </c>
      <c r="E90" s="199" t="s">
        <v>1432</v>
      </c>
      <c r="F90" s="199" t="s">
        <v>1433</v>
      </c>
      <c r="G90" s="197"/>
      <c r="H90" s="197"/>
      <c r="I90" s="200"/>
      <c r="J90" s="201">
        <f>BK90</f>
        <v>0</v>
      </c>
      <c r="K90" s="197"/>
      <c r="L90" s="202"/>
      <c r="M90" s="203"/>
      <c r="N90" s="204"/>
      <c r="O90" s="204"/>
      <c r="P90" s="205">
        <f>P91+P95+P99</f>
        <v>0</v>
      </c>
      <c r="Q90" s="204"/>
      <c r="R90" s="205">
        <f>R91+R95+R99</f>
        <v>0</v>
      </c>
      <c r="S90" s="204"/>
      <c r="T90" s="206">
        <f>T91+T95+T99</f>
        <v>0</v>
      </c>
      <c r="U90" s="12"/>
      <c r="V90" s="12"/>
      <c r="W90" s="12"/>
      <c r="X90" s="12"/>
      <c r="Y90" s="12"/>
      <c r="Z90" s="12"/>
      <c r="AA90" s="12"/>
      <c r="AB90" s="12"/>
      <c r="AC90" s="12"/>
      <c r="AD90" s="12"/>
      <c r="AE90" s="12"/>
      <c r="AR90" s="207" t="s">
        <v>223</v>
      </c>
      <c r="AT90" s="208" t="s">
        <v>75</v>
      </c>
      <c r="AU90" s="208" t="s">
        <v>76</v>
      </c>
      <c r="AY90" s="207" t="s">
        <v>186</v>
      </c>
      <c r="BK90" s="209">
        <f>BK91+BK95+BK99</f>
        <v>0</v>
      </c>
    </row>
    <row r="91" spans="1:63" s="12" customFormat="1" ht="22.8" customHeight="1">
      <c r="A91" s="12"/>
      <c r="B91" s="196"/>
      <c r="C91" s="197"/>
      <c r="D91" s="198" t="s">
        <v>75</v>
      </c>
      <c r="E91" s="210" t="s">
        <v>1434</v>
      </c>
      <c r="F91" s="210" t="s">
        <v>1435</v>
      </c>
      <c r="G91" s="197"/>
      <c r="H91" s="197"/>
      <c r="I91" s="200"/>
      <c r="J91" s="211">
        <f>BK91</f>
        <v>0</v>
      </c>
      <c r="K91" s="197"/>
      <c r="L91" s="202"/>
      <c r="M91" s="203"/>
      <c r="N91" s="204"/>
      <c r="O91" s="204"/>
      <c r="P91" s="205">
        <f>SUM(P92:P94)</f>
        <v>0</v>
      </c>
      <c r="Q91" s="204"/>
      <c r="R91" s="205">
        <f>SUM(R92:R94)</f>
        <v>0</v>
      </c>
      <c r="S91" s="204"/>
      <c r="T91" s="206">
        <f>SUM(T92:T94)</f>
        <v>0</v>
      </c>
      <c r="U91" s="12"/>
      <c r="V91" s="12"/>
      <c r="W91" s="12"/>
      <c r="X91" s="12"/>
      <c r="Y91" s="12"/>
      <c r="Z91" s="12"/>
      <c r="AA91" s="12"/>
      <c r="AB91" s="12"/>
      <c r="AC91" s="12"/>
      <c r="AD91" s="12"/>
      <c r="AE91" s="12"/>
      <c r="AR91" s="207" t="s">
        <v>223</v>
      </c>
      <c r="AT91" s="208" t="s">
        <v>75</v>
      </c>
      <c r="AU91" s="208" t="s">
        <v>22</v>
      </c>
      <c r="AY91" s="207" t="s">
        <v>186</v>
      </c>
      <c r="BK91" s="209">
        <f>SUM(BK92:BK94)</f>
        <v>0</v>
      </c>
    </row>
    <row r="92" spans="1:65" s="2" customFormat="1" ht="14.4" customHeight="1">
      <c r="A92" s="38"/>
      <c r="B92" s="39"/>
      <c r="C92" s="212" t="s">
        <v>22</v>
      </c>
      <c r="D92" s="212" t="s">
        <v>189</v>
      </c>
      <c r="E92" s="213" t="s">
        <v>1436</v>
      </c>
      <c r="F92" s="214" t="s">
        <v>1437</v>
      </c>
      <c r="G92" s="215" t="s">
        <v>1438</v>
      </c>
      <c r="H92" s="216">
        <v>1</v>
      </c>
      <c r="I92" s="217"/>
      <c r="J92" s="218">
        <f>ROUND(I92*H92,2)</f>
        <v>0</v>
      </c>
      <c r="K92" s="214" t="s">
        <v>193</v>
      </c>
      <c r="L92" s="44"/>
      <c r="M92" s="219" t="s">
        <v>20</v>
      </c>
      <c r="N92" s="220" t="s">
        <v>47</v>
      </c>
      <c r="O92" s="84"/>
      <c r="P92" s="221">
        <f>O92*H92</f>
        <v>0</v>
      </c>
      <c r="Q92" s="221">
        <v>0</v>
      </c>
      <c r="R92" s="221">
        <f>Q92*H92</f>
        <v>0</v>
      </c>
      <c r="S92" s="221">
        <v>0</v>
      </c>
      <c r="T92" s="222">
        <f>S92*H92</f>
        <v>0</v>
      </c>
      <c r="U92" s="38"/>
      <c r="V92" s="38"/>
      <c r="W92" s="38"/>
      <c r="X92" s="38"/>
      <c r="Y92" s="38"/>
      <c r="Z92" s="38"/>
      <c r="AA92" s="38"/>
      <c r="AB92" s="38"/>
      <c r="AC92" s="38"/>
      <c r="AD92" s="38"/>
      <c r="AE92" s="38"/>
      <c r="AR92" s="223" t="s">
        <v>1439</v>
      </c>
      <c r="AT92" s="223" t="s">
        <v>189</v>
      </c>
      <c r="AU92" s="223" t="s">
        <v>84</v>
      </c>
      <c r="AY92" s="17" t="s">
        <v>186</v>
      </c>
      <c r="BE92" s="224">
        <f>IF(N92="základní",J92,0)</f>
        <v>0</v>
      </c>
      <c r="BF92" s="224">
        <f>IF(N92="snížená",J92,0)</f>
        <v>0</v>
      </c>
      <c r="BG92" s="224">
        <f>IF(N92="zákl. přenesená",J92,0)</f>
        <v>0</v>
      </c>
      <c r="BH92" s="224">
        <f>IF(N92="sníž. přenesená",J92,0)</f>
        <v>0</v>
      </c>
      <c r="BI92" s="224">
        <f>IF(N92="nulová",J92,0)</f>
        <v>0</v>
      </c>
      <c r="BJ92" s="17" t="s">
        <v>22</v>
      </c>
      <c r="BK92" s="224">
        <f>ROUND(I92*H92,2)</f>
        <v>0</v>
      </c>
      <c r="BL92" s="17" t="s">
        <v>1439</v>
      </c>
      <c r="BM92" s="223" t="s">
        <v>1440</v>
      </c>
    </row>
    <row r="93" spans="1:47" s="2" customFormat="1" ht="12">
      <c r="A93" s="38"/>
      <c r="B93" s="39"/>
      <c r="C93" s="40"/>
      <c r="D93" s="225" t="s">
        <v>196</v>
      </c>
      <c r="E93" s="40"/>
      <c r="F93" s="226" t="s">
        <v>1437</v>
      </c>
      <c r="G93" s="40"/>
      <c r="H93" s="40"/>
      <c r="I93" s="227"/>
      <c r="J93" s="40"/>
      <c r="K93" s="40"/>
      <c r="L93" s="44"/>
      <c r="M93" s="228"/>
      <c r="N93" s="229"/>
      <c r="O93" s="84"/>
      <c r="P93" s="84"/>
      <c r="Q93" s="84"/>
      <c r="R93" s="84"/>
      <c r="S93" s="84"/>
      <c r="T93" s="85"/>
      <c r="U93" s="38"/>
      <c r="V93" s="38"/>
      <c r="W93" s="38"/>
      <c r="X93" s="38"/>
      <c r="Y93" s="38"/>
      <c r="Z93" s="38"/>
      <c r="AA93" s="38"/>
      <c r="AB93" s="38"/>
      <c r="AC93" s="38"/>
      <c r="AD93" s="38"/>
      <c r="AE93" s="38"/>
      <c r="AT93" s="17" t="s">
        <v>196</v>
      </c>
      <c r="AU93" s="17" t="s">
        <v>84</v>
      </c>
    </row>
    <row r="94" spans="1:47" s="2" customFormat="1" ht="12">
      <c r="A94" s="38"/>
      <c r="B94" s="39"/>
      <c r="C94" s="40"/>
      <c r="D94" s="225" t="s">
        <v>216</v>
      </c>
      <c r="E94" s="40"/>
      <c r="F94" s="251" t="s">
        <v>1441</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216</v>
      </c>
      <c r="AU94" s="17" t="s">
        <v>84</v>
      </c>
    </row>
    <row r="95" spans="1:63" s="12" customFormat="1" ht="22.8" customHeight="1">
      <c r="A95" s="12"/>
      <c r="B95" s="196"/>
      <c r="C95" s="197"/>
      <c r="D95" s="198" t="s">
        <v>75</v>
      </c>
      <c r="E95" s="210" t="s">
        <v>1442</v>
      </c>
      <c r="F95" s="210" t="s">
        <v>1443</v>
      </c>
      <c r="G95" s="197"/>
      <c r="H95" s="197"/>
      <c r="I95" s="200"/>
      <c r="J95" s="211">
        <f>BK95</f>
        <v>0</v>
      </c>
      <c r="K95" s="197"/>
      <c r="L95" s="202"/>
      <c r="M95" s="203"/>
      <c r="N95" s="204"/>
      <c r="O95" s="204"/>
      <c r="P95" s="205">
        <f>SUM(P96:P98)</f>
        <v>0</v>
      </c>
      <c r="Q95" s="204"/>
      <c r="R95" s="205">
        <f>SUM(R96:R98)</f>
        <v>0</v>
      </c>
      <c r="S95" s="204"/>
      <c r="T95" s="206">
        <f>SUM(T96:T98)</f>
        <v>0</v>
      </c>
      <c r="U95" s="12"/>
      <c r="V95" s="12"/>
      <c r="W95" s="12"/>
      <c r="X95" s="12"/>
      <c r="Y95" s="12"/>
      <c r="Z95" s="12"/>
      <c r="AA95" s="12"/>
      <c r="AB95" s="12"/>
      <c r="AC95" s="12"/>
      <c r="AD95" s="12"/>
      <c r="AE95" s="12"/>
      <c r="AR95" s="207" t="s">
        <v>223</v>
      </c>
      <c r="AT95" s="208" t="s">
        <v>75</v>
      </c>
      <c r="AU95" s="208" t="s">
        <v>22</v>
      </c>
      <c r="AY95" s="207" t="s">
        <v>186</v>
      </c>
      <c r="BK95" s="209">
        <f>SUM(BK96:BK98)</f>
        <v>0</v>
      </c>
    </row>
    <row r="96" spans="1:65" s="2" customFormat="1" ht="14.4" customHeight="1">
      <c r="A96" s="38"/>
      <c r="B96" s="39"/>
      <c r="C96" s="212" t="s">
        <v>84</v>
      </c>
      <c r="D96" s="212" t="s">
        <v>189</v>
      </c>
      <c r="E96" s="213" t="s">
        <v>1444</v>
      </c>
      <c r="F96" s="214" t="s">
        <v>1445</v>
      </c>
      <c r="G96" s="215" t="s">
        <v>1438</v>
      </c>
      <c r="H96" s="216">
        <v>1</v>
      </c>
      <c r="I96" s="217"/>
      <c r="J96" s="218">
        <f>ROUND(I96*H96,2)</f>
        <v>0</v>
      </c>
      <c r="K96" s="214" t="s">
        <v>193</v>
      </c>
      <c r="L96" s="44"/>
      <c r="M96" s="219" t="s">
        <v>20</v>
      </c>
      <c r="N96" s="220" t="s">
        <v>47</v>
      </c>
      <c r="O96" s="84"/>
      <c r="P96" s="221">
        <f>O96*H96</f>
        <v>0</v>
      </c>
      <c r="Q96" s="221">
        <v>0</v>
      </c>
      <c r="R96" s="221">
        <f>Q96*H96</f>
        <v>0</v>
      </c>
      <c r="S96" s="221">
        <v>0</v>
      </c>
      <c r="T96" s="222">
        <f>S96*H96</f>
        <v>0</v>
      </c>
      <c r="U96" s="38"/>
      <c r="V96" s="38"/>
      <c r="W96" s="38"/>
      <c r="X96" s="38"/>
      <c r="Y96" s="38"/>
      <c r="Z96" s="38"/>
      <c r="AA96" s="38"/>
      <c r="AB96" s="38"/>
      <c r="AC96" s="38"/>
      <c r="AD96" s="38"/>
      <c r="AE96" s="38"/>
      <c r="AR96" s="223" t="s">
        <v>1439</v>
      </c>
      <c r="AT96" s="223" t="s">
        <v>189</v>
      </c>
      <c r="AU96" s="223" t="s">
        <v>84</v>
      </c>
      <c r="AY96" s="17" t="s">
        <v>186</v>
      </c>
      <c r="BE96" s="224">
        <f>IF(N96="základní",J96,0)</f>
        <v>0</v>
      </c>
      <c r="BF96" s="224">
        <f>IF(N96="snížená",J96,0)</f>
        <v>0</v>
      </c>
      <c r="BG96" s="224">
        <f>IF(N96="zákl. přenesená",J96,0)</f>
        <v>0</v>
      </c>
      <c r="BH96" s="224">
        <f>IF(N96="sníž. přenesená",J96,0)</f>
        <v>0</v>
      </c>
      <c r="BI96" s="224">
        <f>IF(N96="nulová",J96,0)</f>
        <v>0</v>
      </c>
      <c r="BJ96" s="17" t="s">
        <v>22</v>
      </c>
      <c r="BK96" s="224">
        <f>ROUND(I96*H96,2)</f>
        <v>0</v>
      </c>
      <c r="BL96" s="17" t="s">
        <v>1439</v>
      </c>
      <c r="BM96" s="223" t="s">
        <v>1446</v>
      </c>
    </row>
    <row r="97" spans="1:47" s="2" customFormat="1" ht="12">
      <c r="A97" s="38"/>
      <c r="B97" s="39"/>
      <c r="C97" s="40"/>
      <c r="D97" s="225" t="s">
        <v>196</v>
      </c>
      <c r="E97" s="40"/>
      <c r="F97" s="226" t="s">
        <v>1445</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196</v>
      </c>
      <c r="AU97" s="17" t="s">
        <v>84</v>
      </c>
    </row>
    <row r="98" spans="1:47" s="2" customFormat="1" ht="12">
      <c r="A98" s="38"/>
      <c r="B98" s="39"/>
      <c r="C98" s="40"/>
      <c r="D98" s="225" t="s">
        <v>216</v>
      </c>
      <c r="E98" s="40"/>
      <c r="F98" s="251" t="s">
        <v>1447</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216</v>
      </c>
      <c r="AU98" s="17" t="s">
        <v>84</v>
      </c>
    </row>
    <row r="99" spans="1:63" s="12" customFormat="1" ht="22.8" customHeight="1">
      <c r="A99" s="12"/>
      <c r="B99" s="196"/>
      <c r="C99" s="197"/>
      <c r="D99" s="198" t="s">
        <v>75</v>
      </c>
      <c r="E99" s="210" t="s">
        <v>1448</v>
      </c>
      <c r="F99" s="210" t="s">
        <v>1449</v>
      </c>
      <c r="G99" s="197"/>
      <c r="H99" s="197"/>
      <c r="I99" s="200"/>
      <c r="J99" s="211">
        <f>BK99</f>
        <v>0</v>
      </c>
      <c r="K99" s="197"/>
      <c r="L99" s="202"/>
      <c r="M99" s="203"/>
      <c r="N99" s="204"/>
      <c r="O99" s="204"/>
      <c r="P99" s="205">
        <f>SUM(P100:P102)</f>
        <v>0</v>
      </c>
      <c r="Q99" s="204"/>
      <c r="R99" s="205">
        <f>SUM(R100:R102)</f>
        <v>0</v>
      </c>
      <c r="S99" s="204"/>
      <c r="T99" s="206">
        <f>SUM(T100:T102)</f>
        <v>0</v>
      </c>
      <c r="U99" s="12"/>
      <c r="V99" s="12"/>
      <c r="W99" s="12"/>
      <c r="X99" s="12"/>
      <c r="Y99" s="12"/>
      <c r="Z99" s="12"/>
      <c r="AA99" s="12"/>
      <c r="AB99" s="12"/>
      <c r="AC99" s="12"/>
      <c r="AD99" s="12"/>
      <c r="AE99" s="12"/>
      <c r="AR99" s="207" t="s">
        <v>223</v>
      </c>
      <c r="AT99" s="208" t="s">
        <v>75</v>
      </c>
      <c r="AU99" s="208" t="s">
        <v>22</v>
      </c>
      <c r="AY99" s="207" t="s">
        <v>186</v>
      </c>
      <c r="BK99" s="209">
        <f>SUM(BK100:BK102)</f>
        <v>0</v>
      </c>
    </row>
    <row r="100" spans="1:65" s="2" customFormat="1" ht="14.4" customHeight="1">
      <c r="A100" s="38"/>
      <c r="B100" s="39"/>
      <c r="C100" s="212" t="s">
        <v>210</v>
      </c>
      <c r="D100" s="212" t="s">
        <v>189</v>
      </c>
      <c r="E100" s="213" t="s">
        <v>1450</v>
      </c>
      <c r="F100" s="214" t="s">
        <v>1451</v>
      </c>
      <c r="G100" s="215" t="s">
        <v>1438</v>
      </c>
      <c r="H100" s="216">
        <v>1</v>
      </c>
      <c r="I100" s="217"/>
      <c r="J100" s="218">
        <f>ROUND(I100*H100,2)</f>
        <v>0</v>
      </c>
      <c r="K100" s="214" t="s">
        <v>193</v>
      </c>
      <c r="L100" s="44"/>
      <c r="M100" s="219" t="s">
        <v>20</v>
      </c>
      <c r="N100" s="220" t="s">
        <v>47</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1439</v>
      </c>
      <c r="AT100" s="223" t="s">
        <v>189</v>
      </c>
      <c r="AU100" s="223" t="s">
        <v>84</v>
      </c>
      <c r="AY100" s="17" t="s">
        <v>186</v>
      </c>
      <c r="BE100" s="224">
        <f>IF(N100="základní",J100,0)</f>
        <v>0</v>
      </c>
      <c r="BF100" s="224">
        <f>IF(N100="snížená",J100,0)</f>
        <v>0</v>
      </c>
      <c r="BG100" s="224">
        <f>IF(N100="zákl. přenesená",J100,0)</f>
        <v>0</v>
      </c>
      <c r="BH100" s="224">
        <f>IF(N100="sníž. přenesená",J100,0)</f>
        <v>0</v>
      </c>
      <c r="BI100" s="224">
        <f>IF(N100="nulová",J100,0)</f>
        <v>0</v>
      </c>
      <c r="BJ100" s="17" t="s">
        <v>22</v>
      </c>
      <c r="BK100" s="224">
        <f>ROUND(I100*H100,2)</f>
        <v>0</v>
      </c>
      <c r="BL100" s="17" t="s">
        <v>1439</v>
      </c>
      <c r="BM100" s="223" t="s">
        <v>1452</v>
      </c>
    </row>
    <row r="101" spans="1:47" s="2" customFormat="1" ht="12">
      <c r="A101" s="38"/>
      <c r="B101" s="39"/>
      <c r="C101" s="40"/>
      <c r="D101" s="225" t="s">
        <v>196</v>
      </c>
      <c r="E101" s="40"/>
      <c r="F101" s="226" t="s">
        <v>1451</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196</v>
      </c>
      <c r="AU101" s="17" t="s">
        <v>84</v>
      </c>
    </row>
    <row r="102" spans="1:47" s="2" customFormat="1" ht="12">
      <c r="A102" s="38"/>
      <c r="B102" s="39"/>
      <c r="C102" s="40"/>
      <c r="D102" s="225" t="s">
        <v>216</v>
      </c>
      <c r="E102" s="40"/>
      <c r="F102" s="251" t="s">
        <v>1453</v>
      </c>
      <c r="G102" s="40"/>
      <c r="H102" s="40"/>
      <c r="I102" s="227"/>
      <c r="J102" s="40"/>
      <c r="K102" s="40"/>
      <c r="L102" s="44"/>
      <c r="M102" s="255"/>
      <c r="N102" s="256"/>
      <c r="O102" s="257"/>
      <c r="P102" s="257"/>
      <c r="Q102" s="257"/>
      <c r="R102" s="257"/>
      <c r="S102" s="257"/>
      <c r="T102" s="258"/>
      <c r="U102" s="38"/>
      <c r="V102" s="38"/>
      <c r="W102" s="38"/>
      <c r="X102" s="38"/>
      <c r="Y102" s="38"/>
      <c r="Z102" s="38"/>
      <c r="AA102" s="38"/>
      <c r="AB102" s="38"/>
      <c r="AC102" s="38"/>
      <c r="AD102" s="38"/>
      <c r="AE102" s="38"/>
      <c r="AT102" s="17" t="s">
        <v>216</v>
      </c>
      <c r="AU102" s="17" t="s">
        <v>84</v>
      </c>
    </row>
    <row r="103" spans="1:31" s="2" customFormat="1" ht="6.95" customHeight="1">
      <c r="A103" s="38"/>
      <c r="B103" s="59"/>
      <c r="C103" s="60"/>
      <c r="D103" s="60"/>
      <c r="E103" s="60"/>
      <c r="F103" s="60"/>
      <c r="G103" s="60"/>
      <c r="H103" s="60"/>
      <c r="I103" s="60"/>
      <c r="J103" s="60"/>
      <c r="K103" s="60"/>
      <c r="L103" s="44"/>
      <c r="M103" s="38"/>
      <c r="O103" s="38"/>
      <c r="P103" s="38"/>
      <c r="Q103" s="38"/>
      <c r="R103" s="38"/>
      <c r="S103" s="38"/>
      <c r="T103" s="38"/>
      <c r="U103" s="38"/>
      <c r="V103" s="38"/>
      <c r="W103" s="38"/>
      <c r="X103" s="38"/>
      <c r="Y103" s="38"/>
      <c r="Z103" s="38"/>
      <c r="AA103" s="38"/>
      <c r="AB103" s="38"/>
      <c r="AC103" s="38"/>
      <c r="AD103" s="38"/>
      <c r="AE103" s="38"/>
    </row>
  </sheetData>
  <sheetProtection password="CC35" sheet="1" objects="1" scenarios="1" formatColumns="0" formatRows="0" autoFilter="0"/>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122</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1426</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30" customHeight="1">
      <c r="A11" s="38"/>
      <c r="B11" s="44"/>
      <c r="C11" s="38"/>
      <c r="D11" s="38"/>
      <c r="E11" s="145" t="s">
        <v>1454</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ROUND(J89,2)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ROUND((SUM(BE89:BE102)),2)</f>
        <v>0</v>
      </c>
      <c r="G35" s="38"/>
      <c r="H35" s="38"/>
      <c r="I35" s="157">
        <v>0.21</v>
      </c>
      <c r="J35" s="156">
        <f>ROUND(((SUM(BE89:BE102))*I35),2)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ROUND((SUM(BF89:BF102)),2)</f>
        <v>0</v>
      </c>
      <c r="G36" s="38"/>
      <c r="H36" s="38"/>
      <c r="I36" s="157">
        <v>0.15</v>
      </c>
      <c r="J36" s="156">
        <f>ROUND(((SUM(BF89:BF102))*I36),2)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ROUND((SUM(BG89:BG102)),2)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ROUND((SUM(BH89:BH102)),2)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ROUND((SUM(BI89:BI102)),2)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1426</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30" customHeight="1">
      <c r="A54" s="38"/>
      <c r="B54" s="39"/>
      <c r="C54" s="40"/>
      <c r="D54" s="40"/>
      <c r="E54" s="69" t="str">
        <f>E11</f>
        <v>SO 180.2.1 - Dopravně inženýrská opatření (DIO) (část SO 102), úsek ZÚ - km 0,932</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J89</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1428</v>
      </c>
      <c r="E64" s="177"/>
      <c r="F64" s="177"/>
      <c r="G64" s="177"/>
      <c r="H64" s="177"/>
      <c r="I64" s="177"/>
      <c r="J64" s="178">
        <f>J90</f>
        <v>0</v>
      </c>
      <c r="K64" s="175"/>
      <c r="L64" s="179"/>
      <c r="S64" s="9"/>
      <c r="T64" s="9"/>
      <c r="U64" s="9"/>
      <c r="V64" s="9"/>
      <c r="W64" s="9"/>
      <c r="X64" s="9"/>
      <c r="Y64" s="9"/>
      <c r="Z64" s="9"/>
      <c r="AA64" s="9"/>
      <c r="AB64" s="9"/>
      <c r="AC64" s="9"/>
      <c r="AD64" s="9"/>
      <c r="AE64" s="9"/>
    </row>
    <row r="65" spans="1:31" s="10" customFormat="1" ht="19.9" customHeight="1">
      <c r="A65" s="10"/>
      <c r="B65" s="180"/>
      <c r="C65" s="125"/>
      <c r="D65" s="181" t="s">
        <v>1429</v>
      </c>
      <c r="E65" s="182"/>
      <c r="F65" s="182"/>
      <c r="G65" s="182"/>
      <c r="H65" s="182"/>
      <c r="I65" s="182"/>
      <c r="J65" s="183">
        <f>J91</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1430</v>
      </c>
      <c r="E66" s="182"/>
      <c r="F66" s="182"/>
      <c r="G66" s="182"/>
      <c r="H66" s="182"/>
      <c r="I66" s="182"/>
      <c r="J66" s="183">
        <f>J95</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1431</v>
      </c>
      <c r="E67" s="182"/>
      <c r="F67" s="182"/>
      <c r="G67" s="182"/>
      <c r="H67" s="182"/>
      <c r="I67" s="182"/>
      <c r="J67" s="183">
        <f>J99</f>
        <v>0</v>
      </c>
      <c r="K67" s="125"/>
      <c r="L67" s="184"/>
      <c r="S67" s="10"/>
      <c r="T67" s="10"/>
      <c r="U67" s="10"/>
      <c r="V67" s="10"/>
      <c r="W67" s="10"/>
      <c r="X67" s="10"/>
      <c r="Y67" s="10"/>
      <c r="Z67" s="10"/>
      <c r="AA67" s="10"/>
      <c r="AB67" s="10"/>
      <c r="AC67" s="10"/>
      <c r="AD67" s="10"/>
      <c r="AE67" s="10"/>
    </row>
    <row r="68" spans="1:31" s="2" customFormat="1" ht="21.8" customHeight="1">
      <c r="A68" s="38"/>
      <c r="B68" s="39"/>
      <c r="C68" s="40"/>
      <c r="D68" s="40"/>
      <c r="E68" s="40"/>
      <c r="F68" s="40"/>
      <c r="G68" s="40"/>
      <c r="H68" s="40"/>
      <c r="I68" s="40"/>
      <c r="J68" s="40"/>
      <c r="K68" s="40"/>
      <c r="L68" s="144"/>
      <c r="S68" s="38"/>
      <c r="T68" s="38"/>
      <c r="U68" s="38"/>
      <c r="V68" s="38"/>
      <c r="W68" s="38"/>
      <c r="X68" s="38"/>
      <c r="Y68" s="38"/>
      <c r="Z68" s="38"/>
      <c r="AA68" s="38"/>
      <c r="AB68" s="38"/>
      <c r="AC68" s="38"/>
      <c r="AD68" s="38"/>
      <c r="AE68" s="38"/>
    </row>
    <row r="69" spans="1:31" s="2" customFormat="1" ht="6.95" customHeight="1">
      <c r="A69" s="38"/>
      <c r="B69" s="59"/>
      <c r="C69" s="60"/>
      <c r="D69" s="60"/>
      <c r="E69" s="60"/>
      <c r="F69" s="60"/>
      <c r="G69" s="60"/>
      <c r="H69" s="60"/>
      <c r="I69" s="60"/>
      <c r="J69" s="60"/>
      <c r="K69" s="60"/>
      <c r="L69" s="144"/>
      <c r="S69" s="38"/>
      <c r="T69" s="38"/>
      <c r="U69" s="38"/>
      <c r="V69" s="38"/>
      <c r="W69" s="38"/>
      <c r="X69" s="38"/>
      <c r="Y69" s="38"/>
      <c r="Z69" s="38"/>
      <c r="AA69" s="38"/>
      <c r="AB69" s="38"/>
      <c r="AC69" s="38"/>
      <c r="AD69" s="38"/>
      <c r="AE69" s="38"/>
    </row>
    <row r="73" spans="1:31" s="2" customFormat="1" ht="6.95" customHeight="1">
      <c r="A73" s="38"/>
      <c r="B73" s="61"/>
      <c r="C73" s="62"/>
      <c r="D73" s="62"/>
      <c r="E73" s="62"/>
      <c r="F73" s="62"/>
      <c r="G73" s="62"/>
      <c r="H73" s="62"/>
      <c r="I73" s="62"/>
      <c r="J73" s="62"/>
      <c r="K73" s="62"/>
      <c r="L73" s="144"/>
      <c r="S73" s="38"/>
      <c r="T73" s="38"/>
      <c r="U73" s="38"/>
      <c r="V73" s="38"/>
      <c r="W73" s="38"/>
      <c r="X73" s="38"/>
      <c r="Y73" s="38"/>
      <c r="Z73" s="38"/>
      <c r="AA73" s="38"/>
      <c r="AB73" s="38"/>
      <c r="AC73" s="38"/>
      <c r="AD73" s="38"/>
      <c r="AE73" s="38"/>
    </row>
    <row r="74" spans="1:31" s="2" customFormat="1" ht="24.95" customHeight="1">
      <c r="A74" s="38"/>
      <c r="B74" s="39"/>
      <c r="C74" s="23" t="s">
        <v>171</v>
      </c>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2" customHeight="1">
      <c r="A76" s="38"/>
      <c r="B76" s="39"/>
      <c r="C76" s="32" t="s">
        <v>16</v>
      </c>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6.5" customHeight="1">
      <c r="A77" s="38"/>
      <c r="B77" s="39"/>
      <c r="C77" s="40"/>
      <c r="D77" s="40"/>
      <c r="E77" s="169" t="str">
        <f>E7</f>
        <v>Úprava bezmotorové komunikace A2 a A26</v>
      </c>
      <c r="F77" s="32"/>
      <c r="G77" s="32"/>
      <c r="H77" s="32"/>
      <c r="I77" s="40"/>
      <c r="J77" s="40"/>
      <c r="K77" s="40"/>
      <c r="L77" s="144"/>
      <c r="S77" s="38"/>
      <c r="T77" s="38"/>
      <c r="U77" s="38"/>
      <c r="V77" s="38"/>
      <c r="W77" s="38"/>
      <c r="X77" s="38"/>
      <c r="Y77" s="38"/>
      <c r="Z77" s="38"/>
      <c r="AA77" s="38"/>
      <c r="AB77" s="38"/>
      <c r="AC77" s="38"/>
      <c r="AD77" s="38"/>
      <c r="AE77" s="38"/>
    </row>
    <row r="78" spans="2:12" s="1" customFormat="1" ht="12" customHeight="1">
      <c r="B78" s="21"/>
      <c r="C78" s="32" t="s">
        <v>161</v>
      </c>
      <c r="D78" s="22"/>
      <c r="E78" s="22"/>
      <c r="F78" s="22"/>
      <c r="G78" s="22"/>
      <c r="H78" s="22"/>
      <c r="I78" s="22"/>
      <c r="J78" s="22"/>
      <c r="K78" s="22"/>
      <c r="L78" s="20"/>
    </row>
    <row r="79" spans="1:31" s="2" customFormat="1" ht="16.5" customHeight="1">
      <c r="A79" s="38"/>
      <c r="B79" s="39"/>
      <c r="C79" s="40"/>
      <c r="D79" s="40"/>
      <c r="E79" s="169" t="s">
        <v>1426</v>
      </c>
      <c r="F79" s="40"/>
      <c r="G79" s="40"/>
      <c r="H79" s="40"/>
      <c r="I79" s="40"/>
      <c r="J79" s="40"/>
      <c r="K79" s="40"/>
      <c r="L79" s="144"/>
      <c r="S79" s="38"/>
      <c r="T79" s="38"/>
      <c r="U79" s="38"/>
      <c r="V79" s="38"/>
      <c r="W79" s="38"/>
      <c r="X79" s="38"/>
      <c r="Y79" s="38"/>
      <c r="Z79" s="38"/>
      <c r="AA79" s="38"/>
      <c r="AB79" s="38"/>
      <c r="AC79" s="38"/>
      <c r="AD79" s="38"/>
      <c r="AE79" s="38"/>
    </row>
    <row r="80" spans="1:31" s="2" customFormat="1" ht="12" customHeight="1">
      <c r="A80" s="38"/>
      <c r="B80" s="39"/>
      <c r="C80" s="32" t="s">
        <v>163</v>
      </c>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30" customHeight="1">
      <c r="A81" s="38"/>
      <c r="B81" s="39"/>
      <c r="C81" s="40"/>
      <c r="D81" s="40"/>
      <c r="E81" s="69" t="str">
        <f>E11</f>
        <v>SO 180.2.1 - Dopravně inženýrská opatření (DIO) (část SO 102), úsek ZÚ - km 0,932</v>
      </c>
      <c r="F81" s="40"/>
      <c r="G81" s="40"/>
      <c r="H81" s="40"/>
      <c r="I81" s="40"/>
      <c r="J81" s="40"/>
      <c r="K81" s="40"/>
      <c r="L81" s="144"/>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2" customFormat="1" ht="12" customHeight="1">
      <c r="A83" s="38"/>
      <c r="B83" s="39"/>
      <c r="C83" s="32" t="s">
        <v>23</v>
      </c>
      <c r="D83" s="40"/>
      <c r="E83" s="40"/>
      <c r="F83" s="27" t="str">
        <f>F14</f>
        <v>k. ú. Libeň [730891]</v>
      </c>
      <c r="G83" s="40"/>
      <c r="H83" s="40"/>
      <c r="I83" s="32" t="s">
        <v>25</v>
      </c>
      <c r="J83" s="72" t="str">
        <f>IF(J14="","",J14)</f>
        <v>27. 8. 2020</v>
      </c>
      <c r="K83" s="40"/>
      <c r="L83" s="14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25.65" customHeight="1">
      <c r="A85" s="38"/>
      <c r="B85" s="39"/>
      <c r="C85" s="32" t="s">
        <v>29</v>
      </c>
      <c r="D85" s="40"/>
      <c r="E85" s="40"/>
      <c r="F85" s="27" t="str">
        <f>E17</f>
        <v>Městská část Praha 8</v>
      </c>
      <c r="G85" s="40"/>
      <c r="H85" s="40"/>
      <c r="I85" s="32" t="s">
        <v>35</v>
      </c>
      <c r="J85" s="36" t="str">
        <f>E23</f>
        <v>Atelier PROMIKA s.r.o.</v>
      </c>
      <c r="K85" s="40"/>
      <c r="L85" s="144"/>
      <c r="S85" s="38"/>
      <c r="T85" s="38"/>
      <c r="U85" s="38"/>
      <c r="V85" s="38"/>
      <c r="W85" s="38"/>
      <c r="X85" s="38"/>
      <c r="Y85" s="38"/>
      <c r="Z85" s="38"/>
      <c r="AA85" s="38"/>
      <c r="AB85" s="38"/>
      <c r="AC85" s="38"/>
      <c r="AD85" s="38"/>
      <c r="AE85" s="38"/>
    </row>
    <row r="86" spans="1:31" s="2" customFormat="1" ht="15.15" customHeight="1">
      <c r="A86" s="38"/>
      <c r="B86" s="39"/>
      <c r="C86" s="32" t="s">
        <v>33</v>
      </c>
      <c r="D86" s="40"/>
      <c r="E86" s="40"/>
      <c r="F86" s="27" t="str">
        <f>IF(E20="","",E20)</f>
        <v>Vyplň údaj</v>
      </c>
      <c r="G86" s="40"/>
      <c r="H86" s="40"/>
      <c r="I86" s="32" t="s">
        <v>38</v>
      </c>
      <c r="J86" s="36" t="str">
        <f>E26</f>
        <v xml:space="preserve"> </v>
      </c>
      <c r="K86" s="40"/>
      <c r="L86" s="144"/>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11" customFormat="1" ht="29.25" customHeight="1">
      <c r="A88" s="185"/>
      <c r="B88" s="186"/>
      <c r="C88" s="187" t="s">
        <v>172</v>
      </c>
      <c r="D88" s="188" t="s">
        <v>61</v>
      </c>
      <c r="E88" s="188" t="s">
        <v>57</v>
      </c>
      <c r="F88" s="188" t="s">
        <v>58</v>
      </c>
      <c r="G88" s="188" t="s">
        <v>173</v>
      </c>
      <c r="H88" s="188" t="s">
        <v>174</v>
      </c>
      <c r="I88" s="188" t="s">
        <v>175</v>
      </c>
      <c r="J88" s="188" t="s">
        <v>167</v>
      </c>
      <c r="K88" s="189" t="s">
        <v>176</v>
      </c>
      <c r="L88" s="190"/>
      <c r="M88" s="92" t="s">
        <v>20</v>
      </c>
      <c r="N88" s="93" t="s">
        <v>46</v>
      </c>
      <c r="O88" s="93" t="s">
        <v>177</v>
      </c>
      <c r="P88" s="93" t="s">
        <v>178</v>
      </c>
      <c r="Q88" s="93" t="s">
        <v>179</v>
      </c>
      <c r="R88" s="93" t="s">
        <v>180</v>
      </c>
      <c r="S88" s="93" t="s">
        <v>181</v>
      </c>
      <c r="T88" s="94" t="s">
        <v>182</v>
      </c>
      <c r="U88" s="185"/>
      <c r="V88" s="185"/>
      <c r="W88" s="185"/>
      <c r="X88" s="185"/>
      <c r="Y88" s="185"/>
      <c r="Z88" s="185"/>
      <c r="AA88" s="185"/>
      <c r="AB88" s="185"/>
      <c r="AC88" s="185"/>
      <c r="AD88" s="185"/>
      <c r="AE88" s="185"/>
    </row>
    <row r="89" spans="1:63" s="2" customFormat="1" ht="22.8" customHeight="1">
      <c r="A89" s="38"/>
      <c r="B89" s="39"/>
      <c r="C89" s="99" t="s">
        <v>183</v>
      </c>
      <c r="D89" s="40"/>
      <c r="E89" s="40"/>
      <c r="F89" s="40"/>
      <c r="G89" s="40"/>
      <c r="H89" s="40"/>
      <c r="I89" s="40"/>
      <c r="J89" s="191">
        <f>BK89</f>
        <v>0</v>
      </c>
      <c r="K89" s="40"/>
      <c r="L89" s="44"/>
      <c r="M89" s="95"/>
      <c r="N89" s="192"/>
      <c r="O89" s="96"/>
      <c r="P89" s="193">
        <f>P90</f>
        <v>0</v>
      </c>
      <c r="Q89" s="96"/>
      <c r="R89" s="193">
        <f>R90</f>
        <v>0</v>
      </c>
      <c r="S89" s="96"/>
      <c r="T89" s="194">
        <f>T90</f>
        <v>0</v>
      </c>
      <c r="U89" s="38"/>
      <c r="V89" s="38"/>
      <c r="W89" s="38"/>
      <c r="X89" s="38"/>
      <c r="Y89" s="38"/>
      <c r="Z89" s="38"/>
      <c r="AA89" s="38"/>
      <c r="AB89" s="38"/>
      <c r="AC89" s="38"/>
      <c r="AD89" s="38"/>
      <c r="AE89" s="38"/>
      <c r="AT89" s="17" t="s">
        <v>75</v>
      </c>
      <c r="AU89" s="17" t="s">
        <v>144</v>
      </c>
      <c r="BK89" s="195">
        <f>BK90</f>
        <v>0</v>
      </c>
    </row>
    <row r="90" spans="1:63" s="12" customFormat="1" ht="25.9" customHeight="1">
      <c r="A90" s="12"/>
      <c r="B90" s="196"/>
      <c r="C90" s="197"/>
      <c r="D90" s="198" t="s">
        <v>75</v>
      </c>
      <c r="E90" s="199" t="s">
        <v>1432</v>
      </c>
      <c r="F90" s="199" t="s">
        <v>1433</v>
      </c>
      <c r="G90" s="197"/>
      <c r="H90" s="197"/>
      <c r="I90" s="200"/>
      <c r="J90" s="201">
        <f>BK90</f>
        <v>0</v>
      </c>
      <c r="K90" s="197"/>
      <c r="L90" s="202"/>
      <c r="M90" s="203"/>
      <c r="N90" s="204"/>
      <c r="O90" s="204"/>
      <c r="P90" s="205">
        <f>P91+P95+P99</f>
        <v>0</v>
      </c>
      <c r="Q90" s="204"/>
      <c r="R90" s="205">
        <f>R91+R95+R99</f>
        <v>0</v>
      </c>
      <c r="S90" s="204"/>
      <c r="T90" s="206">
        <f>T91+T95+T99</f>
        <v>0</v>
      </c>
      <c r="U90" s="12"/>
      <c r="V90" s="12"/>
      <c r="W90" s="12"/>
      <c r="X90" s="12"/>
      <c r="Y90" s="12"/>
      <c r="Z90" s="12"/>
      <c r="AA90" s="12"/>
      <c r="AB90" s="12"/>
      <c r="AC90" s="12"/>
      <c r="AD90" s="12"/>
      <c r="AE90" s="12"/>
      <c r="AR90" s="207" t="s">
        <v>223</v>
      </c>
      <c r="AT90" s="208" t="s">
        <v>75</v>
      </c>
      <c r="AU90" s="208" t="s">
        <v>76</v>
      </c>
      <c r="AY90" s="207" t="s">
        <v>186</v>
      </c>
      <c r="BK90" s="209">
        <f>BK91+BK95+BK99</f>
        <v>0</v>
      </c>
    </row>
    <row r="91" spans="1:63" s="12" customFormat="1" ht="22.8" customHeight="1">
      <c r="A91" s="12"/>
      <c r="B91" s="196"/>
      <c r="C91" s="197"/>
      <c r="D91" s="198" t="s">
        <v>75</v>
      </c>
      <c r="E91" s="210" t="s">
        <v>1434</v>
      </c>
      <c r="F91" s="210" t="s">
        <v>1435</v>
      </c>
      <c r="G91" s="197"/>
      <c r="H91" s="197"/>
      <c r="I91" s="200"/>
      <c r="J91" s="211">
        <f>BK91</f>
        <v>0</v>
      </c>
      <c r="K91" s="197"/>
      <c r="L91" s="202"/>
      <c r="M91" s="203"/>
      <c r="N91" s="204"/>
      <c r="O91" s="204"/>
      <c r="P91" s="205">
        <f>SUM(P92:P94)</f>
        <v>0</v>
      </c>
      <c r="Q91" s="204"/>
      <c r="R91" s="205">
        <f>SUM(R92:R94)</f>
        <v>0</v>
      </c>
      <c r="S91" s="204"/>
      <c r="T91" s="206">
        <f>SUM(T92:T94)</f>
        <v>0</v>
      </c>
      <c r="U91" s="12"/>
      <c r="V91" s="12"/>
      <c r="W91" s="12"/>
      <c r="X91" s="12"/>
      <c r="Y91" s="12"/>
      <c r="Z91" s="12"/>
      <c r="AA91" s="12"/>
      <c r="AB91" s="12"/>
      <c r="AC91" s="12"/>
      <c r="AD91" s="12"/>
      <c r="AE91" s="12"/>
      <c r="AR91" s="207" t="s">
        <v>223</v>
      </c>
      <c r="AT91" s="208" t="s">
        <v>75</v>
      </c>
      <c r="AU91" s="208" t="s">
        <v>22</v>
      </c>
      <c r="AY91" s="207" t="s">
        <v>186</v>
      </c>
      <c r="BK91" s="209">
        <f>SUM(BK92:BK94)</f>
        <v>0</v>
      </c>
    </row>
    <row r="92" spans="1:65" s="2" customFormat="1" ht="14.4" customHeight="1">
      <c r="A92" s="38"/>
      <c r="B92" s="39"/>
      <c r="C92" s="212" t="s">
        <v>22</v>
      </c>
      <c r="D92" s="212" t="s">
        <v>189</v>
      </c>
      <c r="E92" s="213" t="s">
        <v>1436</v>
      </c>
      <c r="F92" s="214" t="s">
        <v>1437</v>
      </c>
      <c r="G92" s="215" t="s">
        <v>1438</v>
      </c>
      <c r="H92" s="216">
        <v>1</v>
      </c>
      <c r="I92" s="217"/>
      <c r="J92" s="218">
        <f>ROUND(I92*H92,2)</f>
        <v>0</v>
      </c>
      <c r="K92" s="214" t="s">
        <v>193</v>
      </c>
      <c r="L92" s="44"/>
      <c r="M92" s="219" t="s">
        <v>20</v>
      </c>
      <c r="N92" s="220" t="s">
        <v>47</v>
      </c>
      <c r="O92" s="84"/>
      <c r="P92" s="221">
        <f>O92*H92</f>
        <v>0</v>
      </c>
      <c r="Q92" s="221">
        <v>0</v>
      </c>
      <c r="R92" s="221">
        <f>Q92*H92</f>
        <v>0</v>
      </c>
      <c r="S92" s="221">
        <v>0</v>
      </c>
      <c r="T92" s="222">
        <f>S92*H92</f>
        <v>0</v>
      </c>
      <c r="U92" s="38"/>
      <c r="V92" s="38"/>
      <c r="W92" s="38"/>
      <c r="X92" s="38"/>
      <c r="Y92" s="38"/>
      <c r="Z92" s="38"/>
      <c r="AA92" s="38"/>
      <c r="AB92" s="38"/>
      <c r="AC92" s="38"/>
      <c r="AD92" s="38"/>
      <c r="AE92" s="38"/>
      <c r="AR92" s="223" t="s">
        <v>1439</v>
      </c>
      <c r="AT92" s="223" t="s">
        <v>189</v>
      </c>
      <c r="AU92" s="223" t="s">
        <v>84</v>
      </c>
      <c r="AY92" s="17" t="s">
        <v>186</v>
      </c>
      <c r="BE92" s="224">
        <f>IF(N92="základní",J92,0)</f>
        <v>0</v>
      </c>
      <c r="BF92" s="224">
        <f>IF(N92="snížená",J92,0)</f>
        <v>0</v>
      </c>
      <c r="BG92" s="224">
        <f>IF(N92="zákl. přenesená",J92,0)</f>
        <v>0</v>
      </c>
      <c r="BH92" s="224">
        <f>IF(N92="sníž. přenesená",J92,0)</f>
        <v>0</v>
      </c>
      <c r="BI92" s="224">
        <f>IF(N92="nulová",J92,0)</f>
        <v>0</v>
      </c>
      <c r="BJ92" s="17" t="s">
        <v>22</v>
      </c>
      <c r="BK92" s="224">
        <f>ROUND(I92*H92,2)</f>
        <v>0</v>
      </c>
      <c r="BL92" s="17" t="s">
        <v>1439</v>
      </c>
      <c r="BM92" s="223" t="s">
        <v>1440</v>
      </c>
    </row>
    <row r="93" spans="1:47" s="2" customFormat="1" ht="12">
      <c r="A93" s="38"/>
      <c r="B93" s="39"/>
      <c r="C93" s="40"/>
      <c r="D93" s="225" t="s">
        <v>196</v>
      </c>
      <c r="E93" s="40"/>
      <c r="F93" s="226" t="s">
        <v>1437</v>
      </c>
      <c r="G93" s="40"/>
      <c r="H93" s="40"/>
      <c r="I93" s="227"/>
      <c r="J93" s="40"/>
      <c r="K93" s="40"/>
      <c r="L93" s="44"/>
      <c r="M93" s="228"/>
      <c r="N93" s="229"/>
      <c r="O93" s="84"/>
      <c r="P93" s="84"/>
      <c r="Q93" s="84"/>
      <c r="R93" s="84"/>
      <c r="S93" s="84"/>
      <c r="T93" s="85"/>
      <c r="U93" s="38"/>
      <c r="V93" s="38"/>
      <c r="W93" s="38"/>
      <c r="X93" s="38"/>
      <c r="Y93" s="38"/>
      <c r="Z93" s="38"/>
      <c r="AA93" s="38"/>
      <c r="AB93" s="38"/>
      <c r="AC93" s="38"/>
      <c r="AD93" s="38"/>
      <c r="AE93" s="38"/>
      <c r="AT93" s="17" t="s">
        <v>196</v>
      </c>
      <c r="AU93" s="17" t="s">
        <v>84</v>
      </c>
    </row>
    <row r="94" spans="1:47" s="2" customFormat="1" ht="12">
      <c r="A94" s="38"/>
      <c r="B94" s="39"/>
      <c r="C94" s="40"/>
      <c r="D94" s="225" t="s">
        <v>216</v>
      </c>
      <c r="E94" s="40"/>
      <c r="F94" s="251" t="s">
        <v>1441</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216</v>
      </c>
      <c r="AU94" s="17" t="s">
        <v>84</v>
      </c>
    </row>
    <row r="95" spans="1:63" s="12" customFormat="1" ht="22.8" customHeight="1">
      <c r="A95" s="12"/>
      <c r="B95" s="196"/>
      <c r="C95" s="197"/>
      <c r="D95" s="198" t="s">
        <v>75</v>
      </c>
      <c r="E95" s="210" t="s">
        <v>1442</v>
      </c>
      <c r="F95" s="210" t="s">
        <v>1443</v>
      </c>
      <c r="G95" s="197"/>
      <c r="H95" s="197"/>
      <c r="I95" s="200"/>
      <c r="J95" s="211">
        <f>BK95</f>
        <v>0</v>
      </c>
      <c r="K95" s="197"/>
      <c r="L95" s="202"/>
      <c r="M95" s="203"/>
      <c r="N95" s="204"/>
      <c r="O95" s="204"/>
      <c r="P95" s="205">
        <f>SUM(P96:P98)</f>
        <v>0</v>
      </c>
      <c r="Q95" s="204"/>
      <c r="R95" s="205">
        <f>SUM(R96:R98)</f>
        <v>0</v>
      </c>
      <c r="S95" s="204"/>
      <c r="T95" s="206">
        <f>SUM(T96:T98)</f>
        <v>0</v>
      </c>
      <c r="U95" s="12"/>
      <c r="V95" s="12"/>
      <c r="W95" s="12"/>
      <c r="X95" s="12"/>
      <c r="Y95" s="12"/>
      <c r="Z95" s="12"/>
      <c r="AA95" s="12"/>
      <c r="AB95" s="12"/>
      <c r="AC95" s="12"/>
      <c r="AD95" s="12"/>
      <c r="AE95" s="12"/>
      <c r="AR95" s="207" t="s">
        <v>223</v>
      </c>
      <c r="AT95" s="208" t="s">
        <v>75</v>
      </c>
      <c r="AU95" s="208" t="s">
        <v>22</v>
      </c>
      <c r="AY95" s="207" t="s">
        <v>186</v>
      </c>
      <c r="BK95" s="209">
        <f>SUM(BK96:BK98)</f>
        <v>0</v>
      </c>
    </row>
    <row r="96" spans="1:65" s="2" customFormat="1" ht="14.4" customHeight="1">
      <c r="A96" s="38"/>
      <c r="B96" s="39"/>
      <c r="C96" s="212" t="s">
        <v>84</v>
      </c>
      <c r="D96" s="212" t="s">
        <v>189</v>
      </c>
      <c r="E96" s="213" t="s">
        <v>1444</v>
      </c>
      <c r="F96" s="214" t="s">
        <v>1445</v>
      </c>
      <c r="G96" s="215" t="s">
        <v>1438</v>
      </c>
      <c r="H96" s="216">
        <v>1</v>
      </c>
      <c r="I96" s="217"/>
      <c r="J96" s="218">
        <f>ROUND(I96*H96,2)</f>
        <v>0</v>
      </c>
      <c r="K96" s="214" t="s">
        <v>193</v>
      </c>
      <c r="L96" s="44"/>
      <c r="M96" s="219" t="s">
        <v>20</v>
      </c>
      <c r="N96" s="220" t="s">
        <v>47</v>
      </c>
      <c r="O96" s="84"/>
      <c r="P96" s="221">
        <f>O96*H96</f>
        <v>0</v>
      </c>
      <c r="Q96" s="221">
        <v>0</v>
      </c>
      <c r="R96" s="221">
        <f>Q96*H96</f>
        <v>0</v>
      </c>
      <c r="S96" s="221">
        <v>0</v>
      </c>
      <c r="T96" s="222">
        <f>S96*H96</f>
        <v>0</v>
      </c>
      <c r="U96" s="38"/>
      <c r="V96" s="38"/>
      <c r="W96" s="38"/>
      <c r="X96" s="38"/>
      <c r="Y96" s="38"/>
      <c r="Z96" s="38"/>
      <c r="AA96" s="38"/>
      <c r="AB96" s="38"/>
      <c r="AC96" s="38"/>
      <c r="AD96" s="38"/>
      <c r="AE96" s="38"/>
      <c r="AR96" s="223" t="s">
        <v>1439</v>
      </c>
      <c r="AT96" s="223" t="s">
        <v>189</v>
      </c>
      <c r="AU96" s="223" t="s">
        <v>84</v>
      </c>
      <c r="AY96" s="17" t="s">
        <v>186</v>
      </c>
      <c r="BE96" s="224">
        <f>IF(N96="základní",J96,0)</f>
        <v>0</v>
      </c>
      <c r="BF96" s="224">
        <f>IF(N96="snížená",J96,0)</f>
        <v>0</v>
      </c>
      <c r="BG96" s="224">
        <f>IF(N96="zákl. přenesená",J96,0)</f>
        <v>0</v>
      </c>
      <c r="BH96" s="224">
        <f>IF(N96="sníž. přenesená",J96,0)</f>
        <v>0</v>
      </c>
      <c r="BI96" s="224">
        <f>IF(N96="nulová",J96,0)</f>
        <v>0</v>
      </c>
      <c r="BJ96" s="17" t="s">
        <v>22</v>
      </c>
      <c r="BK96" s="224">
        <f>ROUND(I96*H96,2)</f>
        <v>0</v>
      </c>
      <c r="BL96" s="17" t="s">
        <v>1439</v>
      </c>
      <c r="BM96" s="223" t="s">
        <v>1446</v>
      </c>
    </row>
    <row r="97" spans="1:47" s="2" customFormat="1" ht="12">
      <c r="A97" s="38"/>
      <c r="B97" s="39"/>
      <c r="C97" s="40"/>
      <c r="D97" s="225" t="s">
        <v>196</v>
      </c>
      <c r="E97" s="40"/>
      <c r="F97" s="226" t="s">
        <v>1445</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196</v>
      </c>
      <c r="AU97" s="17" t="s">
        <v>84</v>
      </c>
    </row>
    <row r="98" spans="1:47" s="2" customFormat="1" ht="12">
      <c r="A98" s="38"/>
      <c r="B98" s="39"/>
      <c r="C98" s="40"/>
      <c r="D98" s="225" t="s">
        <v>216</v>
      </c>
      <c r="E98" s="40"/>
      <c r="F98" s="251" t="s">
        <v>1447</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216</v>
      </c>
      <c r="AU98" s="17" t="s">
        <v>84</v>
      </c>
    </row>
    <row r="99" spans="1:63" s="12" customFormat="1" ht="22.8" customHeight="1">
      <c r="A99" s="12"/>
      <c r="B99" s="196"/>
      <c r="C99" s="197"/>
      <c r="D99" s="198" t="s">
        <v>75</v>
      </c>
      <c r="E99" s="210" t="s">
        <v>1448</v>
      </c>
      <c r="F99" s="210" t="s">
        <v>1449</v>
      </c>
      <c r="G99" s="197"/>
      <c r="H99" s="197"/>
      <c r="I99" s="200"/>
      <c r="J99" s="211">
        <f>BK99</f>
        <v>0</v>
      </c>
      <c r="K99" s="197"/>
      <c r="L99" s="202"/>
      <c r="M99" s="203"/>
      <c r="N99" s="204"/>
      <c r="O99" s="204"/>
      <c r="P99" s="205">
        <f>SUM(P100:P102)</f>
        <v>0</v>
      </c>
      <c r="Q99" s="204"/>
      <c r="R99" s="205">
        <f>SUM(R100:R102)</f>
        <v>0</v>
      </c>
      <c r="S99" s="204"/>
      <c r="T99" s="206">
        <f>SUM(T100:T102)</f>
        <v>0</v>
      </c>
      <c r="U99" s="12"/>
      <c r="V99" s="12"/>
      <c r="W99" s="12"/>
      <c r="X99" s="12"/>
      <c r="Y99" s="12"/>
      <c r="Z99" s="12"/>
      <c r="AA99" s="12"/>
      <c r="AB99" s="12"/>
      <c r="AC99" s="12"/>
      <c r="AD99" s="12"/>
      <c r="AE99" s="12"/>
      <c r="AR99" s="207" t="s">
        <v>223</v>
      </c>
      <c r="AT99" s="208" t="s">
        <v>75</v>
      </c>
      <c r="AU99" s="208" t="s">
        <v>22</v>
      </c>
      <c r="AY99" s="207" t="s">
        <v>186</v>
      </c>
      <c r="BK99" s="209">
        <f>SUM(BK100:BK102)</f>
        <v>0</v>
      </c>
    </row>
    <row r="100" spans="1:65" s="2" customFormat="1" ht="14.4" customHeight="1">
      <c r="A100" s="38"/>
      <c r="B100" s="39"/>
      <c r="C100" s="212" t="s">
        <v>210</v>
      </c>
      <c r="D100" s="212" t="s">
        <v>189</v>
      </c>
      <c r="E100" s="213" t="s">
        <v>1450</v>
      </c>
      <c r="F100" s="214" t="s">
        <v>1451</v>
      </c>
      <c r="G100" s="215" t="s">
        <v>1438</v>
      </c>
      <c r="H100" s="216">
        <v>1</v>
      </c>
      <c r="I100" s="217"/>
      <c r="J100" s="218">
        <f>ROUND(I100*H100,2)</f>
        <v>0</v>
      </c>
      <c r="K100" s="214" t="s">
        <v>193</v>
      </c>
      <c r="L100" s="44"/>
      <c r="M100" s="219" t="s">
        <v>20</v>
      </c>
      <c r="N100" s="220" t="s">
        <v>47</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1439</v>
      </c>
      <c r="AT100" s="223" t="s">
        <v>189</v>
      </c>
      <c r="AU100" s="223" t="s">
        <v>84</v>
      </c>
      <c r="AY100" s="17" t="s">
        <v>186</v>
      </c>
      <c r="BE100" s="224">
        <f>IF(N100="základní",J100,0)</f>
        <v>0</v>
      </c>
      <c r="BF100" s="224">
        <f>IF(N100="snížená",J100,0)</f>
        <v>0</v>
      </c>
      <c r="BG100" s="224">
        <f>IF(N100="zákl. přenesená",J100,0)</f>
        <v>0</v>
      </c>
      <c r="BH100" s="224">
        <f>IF(N100="sníž. přenesená",J100,0)</f>
        <v>0</v>
      </c>
      <c r="BI100" s="224">
        <f>IF(N100="nulová",J100,0)</f>
        <v>0</v>
      </c>
      <c r="BJ100" s="17" t="s">
        <v>22</v>
      </c>
      <c r="BK100" s="224">
        <f>ROUND(I100*H100,2)</f>
        <v>0</v>
      </c>
      <c r="BL100" s="17" t="s">
        <v>1439</v>
      </c>
      <c r="BM100" s="223" t="s">
        <v>1452</v>
      </c>
    </row>
    <row r="101" spans="1:47" s="2" customFormat="1" ht="12">
      <c r="A101" s="38"/>
      <c r="B101" s="39"/>
      <c r="C101" s="40"/>
      <c r="D101" s="225" t="s">
        <v>196</v>
      </c>
      <c r="E101" s="40"/>
      <c r="F101" s="226" t="s">
        <v>1451</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196</v>
      </c>
      <c r="AU101" s="17" t="s">
        <v>84</v>
      </c>
    </row>
    <row r="102" spans="1:47" s="2" customFormat="1" ht="12">
      <c r="A102" s="38"/>
      <c r="B102" s="39"/>
      <c r="C102" s="40"/>
      <c r="D102" s="225" t="s">
        <v>216</v>
      </c>
      <c r="E102" s="40"/>
      <c r="F102" s="251" t="s">
        <v>1453</v>
      </c>
      <c r="G102" s="40"/>
      <c r="H102" s="40"/>
      <c r="I102" s="227"/>
      <c r="J102" s="40"/>
      <c r="K102" s="40"/>
      <c r="L102" s="44"/>
      <c r="M102" s="255"/>
      <c r="N102" s="256"/>
      <c r="O102" s="257"/>
      <c r="P102" s="257"/>
      <c r="Q102" s="257"/>
      <c r="R102" s="257"/>
      <c r="S102" s="257"/>
      <c r="T102" s="258"/>
      <c r="U102" s="38"/>
      <c r="V102" s="38"/>
      <c r="W102" s="38"/>
      <c r="X102" s="38"/>
      <c r="Y102" s="38"/>
      <c r="Z102" s="38"/>
      <c r="AA102" s="38"/>
      <c r="AB102" s="38"/>
      <c r="AC102" s="38"/>
      <c r="AD102" s="38"/>
      <c r="AE102" s="38"/>
      <c r="AT102" s="17" t="s">
        <v>216</v>
      </c>
      <c r="AU102" s="17" t="s">
        <v>84</v>
      </c>
    </row>
    <row r="103" spans="1:31" s="2" customFormat="1" ht="6.95" customHeight="1">
      <c r="A103" s="38"/>
      <c r="B103" s="59"/>
      <c r="C103" s="60"/>
      <c r="D103" s="60"/>
      <c r="E103" s="60"/>
      <c r="F103" s="60"/>
      <c r="G103" s="60"/>
      <c r="H103" s="60"/>
      <c r="I103" s="60"/>
      <c r="J103" s="60"/>
      <c r="K103" s="60"/>
      <c r="L103" s="44"/>
      <c r="M103" s="38"/>
      <c r="O103" s="38"/>
      <c r="P103" s="38"/>
      <c r="Q103" s="38"/>
      <c r="R103" s="38"/>
      <c r="S103" s="38"/>
      <c r="T103" s="38"/>
      <c r="U103" s="38"/>
      <c r="V103" s="38"/>
      <c r="W103" s="38"/>
      <c r="X103" s="38"/>
      <c r="Y103" s="38"/>
      <c r="Z103" s="38"/>
      <c r="AA103" s="38"/>
      <c r="AB103" s="38"/>
      <c r="AC103" s="38"/>
      <c r="AD103" s="38"/>
      <c r="AE103" s="38"/>
    </row>
  </sheetData>
  <sheetProtection password="CC35" sheet="1" objects="1" scenarios="1" formatColumns="0" formatRows="0" autoFilter="0"/>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125</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1426</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30" customHeight="1">
      <c r="A11" s="38"/>
      <c r="B11" s="44"/>
      <c r="C11" s="38"/>
      <c r="D11" s="38"/>
      <c r="E11" s="145" t="s">
        <v>1455</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ROUND(J89,2)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ROUND((SUM(BE89:BE102)),2)</f>
        <v>0</v>
      </c>
      <c r="G35" s="38"/>
      <c r="H35" s="38"/>
      <c r="I35" s="157">
        <v>0.21</v>
      </c>
      <c r="J35" s="156">
        <f>ROUND(((SUM(BE89:BE102))*I35),2)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ROUND((SUM(BF89:BF102)),2)</f>
        <v>0</v>
      </c>
      <c r="G36" s="38"/>
      <c r="H36" s="38"/>
      <c r="I36" s="157">
        <v>0.15</v>
      </c>
      <c r="J36" s="156">
        <f>ROUND(((SUM(BF89:BF102))*I36),2)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ROUND((SUM(BG89:BG102)),2)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ROUND((SUM(BH89:BH102)),2)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ROUND((SUM(BI89:BI102)),2)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1426</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30" customHeight="1">
      <c r="A54" s="38"/>
      <c r="B54" s="39"/>
      <c r="C54" s="40"/>
      <c r="D54" s="40"/>
      <c r="E54" s="69" t="str">
        <f>E11</f>
        <v>SO 180.2.2 - Dopravně inženýrská opatření (DIO) (část SO 102), úsek km 0,932 - KÚ</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J89</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1428</v>
      </c>
      <c r="E64" s="177"/>
      <c r="F64" s="177"/>
      <c r="G64" s="177"/>
      <c r="H64" s="177"/>
      <c r="I64" s="177"/>
      <c r="J64" s="178">
        <f>J90</f>
        <v>0</v>
      </c>
      <c r="K64" s="175"/>
      <c r="L64" s="179"/>
      <c r="S64" s="9"/>
      <c r="T64" s="9"/>
      <c r="U64" s="9"/>
      <c r="V64" s="9"/>
      <c r="W64" s="9"/>
      <c r="X64" s="9"/>
      <c r="Y64" s="9"/>
      <c r="Z64" s="9"/>
      <c r="AA64" s="9"/>
      <c r="AB64" s="9"/>
      <c r="AC64" s="9"/>
      <c r="AD64" s="9"/>
      <c r="AE64" s="9"/>
    </row>
    <row r="65" spans="1:31" s="10" customFormat="1" ht="19.9" customHeight="1">
      <c r="A65" s="10"/>
      <c r="B65" s="180"/>
      <c r="C65" s="125"/>
      <c r="D65" s="181" t="s">
        <v>1429</v>
      </c>
      <c r="E65" s="182"/>
      <c r="F65" s="182"/>
      <c r="G65" s="182"/>
      <c r="H65" s="182"/>
      <c r="I65" s="182"/>
      <c r="J65" s="183">
        <f>J91</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1430</v>
      </c>
      <c r="E66" s="182"/>
      <c r="F66" s="182"/>
      <c r="G66" s="182"/>
      <c r="H66" s="182"/>
      <c r="I66" s="182"/>
      <c r="J66" s="183">
        <f>J95</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1431</v>
      </c>
      <c r="E67" s="182"/>
      <c r="F67" s="182"/>
      <c r="G67" s="182"/>
      <c r="H67" s="182"/>
      <c r="I67" s="182"/>
      <c r="J67" s="183">
        <f>J99</f>
        <v>0</v>
      </c>
      <c r="K67" s="125"/>
      <c r="L67" s="184"/>
      <c r="S67" s="10"/>
      <c r="T67" s="10"/>
      <c r="U67" s="10"/>
      <c r="V67" s="10"/>
      <c r="W67" s="10"/>
      <c r="X67" s="10"/>
      <c r="Y67" s="10"/>
      <c r="Z67" s="10"/>
      <c r="AA67" s="10"/>
      <c r="AB67" s="10"/>
      <c r="AC67" s="10"/>
      <c r="AD67" s="10"/>
      <c r="AE67" s="10"/>
    </row>
    <row r="68" spans="1:31" s="2" customFormat="1" ht="21.8" customHeight="1">
      <c r="A68" s="38"/>
      <c r="B68" s="39"/>
      <c r="C68" s="40"/>
      <c r="D68" s="40"/>
      <c r="E68" s="40"/>
      <c r="F68" s="40"/>
      <c r="G68" s="40"/>
      <c r="H68" s="40"/>
      <c r="I68" s="40"/>
      <c r="J68" s="40"/>
      <c r="K68" s="40"/>
      <c r="L68" s="144"/>
      <c r="S68" s="38"/>
      <c r="T68" s="38"/>
      <c r="U68" s="38"/>
      <c r="V68" s="38"/>
      <c r="W68" s="38"/>
      <c r="X68" s="38"/>
      <c r="Y68" s="38"/>
      <c r="Z68" s="38"/>
      <c r="AA68" s="38"/>
      <c r="AB68" s="38"/>
      <c r="AC68" s="38"/>
      <c r="AD68" s="38"/>
      <c r="AE68" s="38"/>
    </row>
    <row r="69" spans="1:31" s="2" customFormat="1" ht="6.95" customHeight="1">
      <c r="A69" s="38"/>
      <c r="B69" s="59"/>
      <c r="C69" s="60"/>
      <c r="D69" s="60"/>
      <c r="E69" s="60"/>
      <c r="F69" s="60"/>
      <c r="G69" s="60"/>
      <c r="H69" s="60"/>
      <c r="I69" s="60"/>
      <c r="J69" s="60"/>
      <c r="K69" s="60"/>
      <c r="L69" s="144"/>
      <c r="S69" s="38"/>
      <c r="T69" s="38"/>
      <c r="U69" s="38"/>
      <c r="V69" s="38"/>
      <c r="W69" s="38"/>
      <c r="X69" s="38"/>
      <c r="Y69" s="38"/>
      <c r="Z69" s="38"/>
      <c r="AA69" s="38"/>
      <c r="AB69" s="38"/>
      <c r="AC69" s="38"/>
      <c r="AD69" s="38"/>
      <c r="AE69" s="38"/>
    </row>
    <row r="73" spans="1:31" s="2" customFormat="1" ht="6.95" customHeight="1">
      <c r="A73" s="38"/>
      <c r="B73" s="61"/>
      <c r="C73" s="62"/>
      <c r="D73" s="62"/>
      <c r="E73" s="62"/>
      <c r="F73" s="62"/>
      <c r="G73" s="62"/>
      <c r="H73" s="62"/>
      <c r="I73" s="62"/>
      <c r="J73" s="62"/>
      <c r="K73" s="62"/>
      <c r="L73" s="144"/>
      <c r="S73" s="38"/>
      <c r="T73" s="38"/>
      <c r="U73" s="38"/>
      <c r="V73" s="38"/>
      <c r="W73" s="38"/>
      <c r="X73" s="38"/>
      <c r="Y73" s="38"/>
      <c r="Z73" s="38"/>
      <c r="AA73" s="38"/>
      <c r="AB73" s="38"/>
      <c r="AC73" s="38"/>
      <c r="AD73" s="38"/>
      <c r="AE73" s="38"/>
    </row>
    <row r="74" spans="1:31" s="2" customFormat="1" ht="24.95" customHeight="1">
      <c r="A74" s="38"/>
      <c r="B74" s="39"/>
      <c r="C74" s="23" t="s">
        <v>171</v>
      </c>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2" customHeight="1">
      <c r="A76" s="38"/>
      <c r="B76" s="39"/>
      <c r="C76" s="32" t="s">
        <v>16</v>
      </c>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6.5" customHeight="1">
      <c r="A77" s="38"/>
      <c r="B77" s="39"/>
      <c r="C77" s="40"/>
      <c r="D77" s="40"/>
      <c r="E77" s="169" t="str">
        <f>E7</f>
        <v>Úprava bezmotorové komunikace A2 a A26</v>
      </c>
      <c r="F77" s="32"/>
      <c r="G77" s="32"/>
      <c r="H77" s="32"/>
      <c r="I77" s="40"/>
      <c r="J77" s="40"/>
      <c r="K77" s="40"/>
      <c r="L77" s="144"/>
      <c r="S77" s="38"/>
      <c r="T77" s="38"/>
      <c r="U77" s="38"/>
      <c r="V77" s="38"/>
      <c r="W77" s="38"/>
      <c r="X77" s="38"/>
      <c r="Y77" s="38"/>
      <c r="Z77" s="38"/>
      <c r="AA77" s="38"/>
      <c r="AB77" s="38"/>
      <c r="AC77" s="38"/>
      <c r="AD77" s="38"/>
      <c r="AE77" s="38"/>
    </row>
    <row r="78" spans="2:12" s="1" customFormat="1" ht="12" customHeight="1">
      <c r="B78" s="21"/>
      <c r="C78" s="32" t="s">
        <v>161</v>
      </c>
      <c r="D78" s="22"/>
      <c r="E78" s="22"/>
      <c r="F78" s="22"/>
      <c r="G78" s="22"/>
      <c r="H78" s="22"/>
      <c r="I78" s="22"/>
      <c r="J78" s="22"/>
      <c r="K78" s="22"/>
      <c r="L78" s="20"/>
    </row>
    <row r="79" spans="1:31" s="2" customFormat="1" ht="16.5" customHeight="1">
      <c r="A79" s="38"/>
      <c r="B79" s="39"/>
      <c r="C79" s="40"/>
      <c r="D79" s="40"/>
      <c r="E79" s="169" t="s">
        <v>1426</v>
      </c>
      <c r="F79" s="40"/>
      <c r="G79" s="40"/>
      <c r="H79" s="40"/>
      <c r="I79" s="40"/>
      <c r="J79" s="40"/>
      <c r="K79" s="40"/>
      <c r="L79" s="144"/>
      <c r="S79" s="38"/>
      <c r="T79" s="38"/>
      <c r="U79" s="38"/>
      <c r="V79" s="38"/>
      <c r="W79" s="38"/>
      <c r="X79" s="38"/>
      <c r="Y79" s="38"/>
      <c r="Z79" s="38"/>
      <c r="AA79" s="38"/>
      <c r="AB79" s="38"/>
      <c r="AC79" s="38"/>
      <c r="AD79" s="38"/>
      <c r="AE79" s="38"/>
    </row>
    <row r="80" spans="1:31" s="2" customFormat="1" ht="12" customHeight="1">
      <c r="A80" s="38"/>
      <c r="B80" s="39"/>
      <c r="C80" s="32" t="s">
        <v>163</v>
      </c>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30" customHeight="1">
      <c r="A81" s="38"/>
      <c r="B81" s="39"/>
      <c r="C81" s="40"/>
      <c r="D81" s="40"/>
      <c r="E81" s="69" t="str">
        <f>E11</f>
        <v>SO 180.2.2 - Dopravně inženýrská opatření (DIO) (část SO 102), úsek km 0,932 - KÚ</v>
      </c>
      <c r="F81" s="40"/>
      <c r="G81" s="40"/>
      <c r="H81" s="40"/>
      <c r="I81" s="40"/>
      <c r="J81" s="40"/>
      <c r="K81" s="40"/>
      <c r="L81" s="144"/>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2" customFormat="1" ht="12" customHeight="1">
      <c r="A83" s="38"/>
      <c r="B83" s="39"/>
      <c r="C83" s="32" t="s">
        <v>23</v>
      </c>
      <c r="D83" s="40"/>
      <c r="E83" s="40"/>
      <c r="F83" s="27" t="str">
        <f>F14</f>
        <v>k. ú. Libeň [730891]</v>
      </c>
      <c r="G83" s="40"/>
      <c r="H83" s="40"/>
      <c r="I83" s="32" t="s">
        <v>25</v>
      </c>
      <c r="J83" s="72" t="str">
        <f>IF(J14="","",J14)</f>
        <v>27. 8. 2020</v>
      </c>
      <c r="K83" s="40"/>
      <c r="L83" s="14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25.65" customHeight="1">
      <c r="A85" s="38"/>
      <c r="B85" s="39"/>
      <c r="C85" s="32" t="s">
        <v>29</v>
      </c>
      <c r="D85" s="40"/>
      <c r="E85" s="40"/>
      <c r="F85" s="27" t="str">
        <f>E17</f>
        <v>Městská část Praha 8</v>
      </c>
      <c r="G85" s="40"/>
      <c r="H85" s="40"/>
      <c r="I85" s="32" t="s">
        <v>35</v>
      </c>
      <c r="J85" s="36" t="str">
        <f>E23</f>
        <v>Atelier PROMIKA s.r.o.</v>
      </c>
      <c r="K85" s="40"/>
      <c r="L85" s="144"/>
      <c r="S85" s="38"/>
      <c r="T85" s="38"/>
      <c r="U85" s="38"/>
      <c r="V85" s="38"/>
      <c r="W85" s="38"/>
      <c r="X85" s="38"/>
      <c r="Y85" s="38"/>
      <c r="Z85" s="38"/>
      <c r="AA85" s="38"/>
      <c r="AB85" s="38"/>
      <c r="AC85" s="38"/>
      <c r="AD85" s="38"/>
      <c r="AE85" s="38"/>
    </row>
    <row r="86" spans="1:31" s="2" customFormat="1" ht="15.15" customHeight="1">
      <c r="A86" s="38"/>
      <c r="B86" s="39"/>
      <c r="C86" s="32" t="s">
        <v>33</v>
      </c>
      <c r="D86" s="40"/>
      <c r="E86" s="40"/>
      <c r="F86" s="27" t="str">
        <f>IF(E20="","",E20)</f>
        <v>Vyplň údaj</v>
      </c>
      <c r="G86" s="40"/>
      <c r="H86" s="40"/>
      <c r="I86" s="32" t="s">
        <v>38</v>
      </c>
      <c r="J86" s="36" t="str">
        <f>E26</f>
        <v xml:space="preserve"> </v>
      </c>
      <c r="K86" s="40"/>
      <c r="L86" s="144"/>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11" customFormat="1" ht="29.25" customHeight="1">
      <c r="A88" s="185"/>
      <c r="B88" s="186"/>
      <c r="C88" s="187" t="s">
        <v>172</v>
      </c>
      <c r="D88" s="188" t="s">
        <v>61</v>
      </c>
      <c r="E88" s="188" t="s">
        <v>57</v>
      </c>
      <c r="F88" s="188" t="s">
        <v>58</v>
      </c>
      <c r="G88" s="188" t="s">
        <v>173</v>
      </c>
      <c r="H88" s="188" t="s">
        <v>174</v>
      </c>
      <c r="I88" s="188" t="s">
        <v>175</v>
      </c>
      <c r="J88" s="188" t="s">
        <v>167</v>
      </c>
      <c r="K88" s="189" t="s">
        <v>176</v>
      </c>
      <c r="L88" s="190"/>
      <c r="M88" s="92" t="s">
        <v>20</v>
      </c>
      <c r="N88" s="93" t="s">
        <v>46</v>
      </c>
      <c r="O88" s="93" t="s">
        <v>177</v>
      </c>
      <c r="P88" s="93" t="s">
        <v>178</v>
      </c>
      <c r="Q88" s="93" t="s">
        <v>179</v>
      </c>
      <c r="R88" s="93" t="s">
        <v>180</v>
      </c>
      <c r="S88" s="93" t="s">
        <v>181</v>
      </c>
      <c r="T88" s="94" t="s">
        <v>182</v>
      </c>
      <c r="U88" s="185"/>
      <c r="V88" s="185"/>
      <c r="W88" s="185"/>
      <c r="X88" s="185"/>
      <c r="Y88" s="185"/>
      <c r="Z88" s="185"/>
      <c r="AA88" s="185"/>
      <c r="AB88" s="185"/>
      <c r="AC88" s="185"/>
      <c r="AD88" s="185"/>
      <c r="AE88" s="185"/>
    </row>
    <row r="89" spans="1:63" s="2" customFormat="1" ht="22.8" customHeight="1">
      <c r="A89" s="38"/>
      <c r="B89" s="39"/>
      <c r="C89" s="99" t="s">
        <v>183</v>
      </c>
      <c r="D89" s="40"/>
      <c r="E89" s="40"/>
      <c r="F89" s="40"/>
      <c r="G89" s="40"/>
      <c r="H89" s="40"/>
      <c r="I89" s="40"/>
      <c r="J89" s="191">
        <f>BK89</f>
        <v>0</v>
      </c>
      <c r="K89" s="40"/>
      <c r="L89" s="44"/>
      <c r="M89" s="95"/>
      <c r="N89" s="192"/>
      <c r="O89" s="96"/>
      <c r="P89" s="193">
        <f>P90</f>
        <v>0</v>
      </c>
      <c r="Q89" s="96"/>
      <c r="R89" s="193">
        <f>R90</f>
        <v>0</v>
      </c>
      <c r="S89" s="96"/>
      <c r="T89" s="194">
        <f>T90</f>
        <v>0</v>
      </c>
      <c r="U89" s="38"/>
      <c r="V89" s="38"/>
      <c r="W89" s="38"/>
      <c r="X89" s="38"/>
      <c r="Y89" s="38"/>
      <c r="Z89" s="38"/>
      <c r="AA89" s="38"/>
      <c r="AB89" s="38"/>
      <c r="AC89" s="38"/>
      <c r="AD89" s="38"/>
      <c r="AE89" s="38"/>
      <c r="AT89" s="17" t="s">
        <v>75</v>
      </c>
      <c r="AU89" s="17" t="s">
        <v>144</v>
      </c>
      <c r="BK89" s="195">
        <f>BK90</f>
        <v>0</v>
      </c>
    </row>
    <row r="90" spans="1:63" s="12" customFormat="1" ht="25.9" customHeight="1">
      <c r="A90" s="12"/>
      <c r="B90" s="196"/>
      <c r="C90" s="197"/>
      <c r="D90" s="198" t="s">
        <v>75</v>
      </c>
      <c r="E90" s="199" t="s">
        <v>1432</v>
      </c>
      <c r="F90" s="199" t="s">
        <v>1433</v>
      </c>
      <c r="G90" s="197"/>
      <c r="H90" s="197"/>
      <c r="I90" s="200"/>
      <c r="J90" s="201">
        <f>BK90</f>
        <v>0</v>
      </c>
      <c r="K90" s="197"/>
      <c r="L90" s="202"/>
      <c r="M90" s="203"/>
      <c r="N90" s="204"/>
      <c r="O90" s="204"/>
      <c r="P90" s="205">
        <f>P91+P95+P99</f>
        <v>0</v>
      </c>
      <c r="Q90" s="204"/>
      <c r="R90" s="205">
        <f>R91+R95+R99</f>
        <v>0</v>
      </c>
      <c r="S90" s="204"/>
      <c r="T90" s="206">
        <f>T91+T95+T99</f>
        <v>0</v>
      </c>
      <c r="U90" s="12"/>
      <c r="V90" s="12"/>
      <c r="W90" s="12"/>
      <c r="X90" s="12"/>
      <c r="Y90" s="12"/>
      <c r="Z90" s="12"/>
      <c r="AA90" s="12"/>
      <c r="AB90" s="12"/>
      <c r="AC90" s="12"/>
      <c r="AD90" s="12"/>
      <c r="AE90" s="12"/>
      <c r="AR90" s="207" t="s">
        <v>223</v>
      </c>
      <c r="AT90" s="208" t="s">
        <v>75</v>
      </c>
      <c r="AU90" s="208" t="s">
        <v>76</v>
      </c>
      <c r="AY90" s="207" t="s">
        <v>186</v>
      </c>
      <c r="BK90" s="209">
        <f>BK91+BK95+BK99</f>
        <v>0</v>
      </c>
    </row>
    <row r="91" spans="1:63" s="12" customFormat="1" ht="22.8" customHeight="1">
      <c r="A91" s="12"/>
      <c r="B91" s="196"/>
      <c r="C91" s="197"/>
      <c r="D91" s="198" t="s">
        <v>75</v>
      </c>
      <c r="E91" s="210" t="s">
        <v>1434</v>
      </c>
      <c r="F91" s="210" t="s">
        <v>1435</v>
      </c>
      <c r="G91" s="197"/>
      <c r="H91" s="197"/>
      <c r="I91" s="200"/>
      <c r="J91" s="211">
        <f>BK91</f>
        <v>0</v>
      </c>
      <c r="K91" s="197"/>
      <c r="L91" s="202"/>
      <c r="M91" s="203"/>
      <c r="N91" s="204"/>
      <c r="O91" s="204"/>
      <c r="P91" s="205">
        <f>SUM(P92:P94)</f>
        <v>0</v>
      </c>
      <c r="Q91" s="204"/>
      <c r="R91" s="205">
        <f>SUM(R92:R94)</f>
        <v>0</v>
      </c>
      <c r="S91" s="204"/>
      <c r="T91" s="206">
        <f>SUM(T92:T94)</f>
        <v>0</v>
      </c>
      <c r="U91" s="12"/>
      <c r="V91" s="12"/>
      <c r="W91" s="12"/>
      <c r="X91" s="12"/>
      <c r="Y91" s="12"/>
      <c r="Z91" s="12"/>
      <c r="AA91" s="12"/>
      <c r="AB91" s="12"/>
      <c r="AC91" s="12"/>
      <c r="AD91" s="12"/>
      <c r="AE91" s="12"/>
      <c r="AR91" s="207" t="s">
        <v>223</v>
      </c>
      <c r="AT91" s="208" t="s">
        <v>75</v>
      </c>
      <c r="AU91" s="208" t="s">
        <v>22</v>
      </c>
      <c r="AY91" s="207" t="s">
        <v>186</v>
      </c>
      <c r="BK91" s="209">
        <f>SUM(BK92:BK94)</f>
        <v>0</v>
      </c>
    </row>
    <row r="92" spans="1:65" s="2" customFormat="1" ht="14.4" customHeight="1">
      <c r="A92" s="38"/>
      <c r="B92" s="39"/>
      <c r="C92" s="212" t="s">
        <v>22</v>
      </c>
      <c r="D92" s="212" t="s">
        <v>189</v>
      </c>
      <c r="E92" s="213" t="s">
        <v>1436</v>
      </c>
      <c r="F92" s="214" t="s">
        <v>1437</v>
      </c>
      <c r="G92" s="215" t="s">
        <v>1438</v>
      </c>
      <c r="H92" s="216">
        <v>1</v>
      </c>
      <c r="I92" s="217"/>
      <c r="J92" s="218">
        <f>ROUND(I92*H92,2)</f>
        <v>0</v>
      </c>
      <c r="K92" s="214" t="s">
        <v>193</v>
      </c>
      <c r="L92" s="44"/>
      <c r="M92" s="219" t="s">
        <v>20</v>
      </c>
      <c r="N92" s="220" t="s">
        <v>47</v>
      </c>
      <c r="O92" s="84"/>
      <c r="P92" s="221">
        <f>O92*H92</f>
        <v>0</v>
      </c>
      <c r="Q92" s="221">
        <v>0</v>
      </c>
      <c r="R92" s="221">
        <f>Q92*H92</f>
        <v>0</v>
      </c>
      <c r="S92" s="221">
        <v>0</v>
      </c>
      <c r="T92" s="222">
        <f>S92*H92</f>
        <v>0</v>
      </c>
      <c r="U92" s="38"/>
      <c r="V92" s="38"/>
      <c r="W92" s="38"/>
      <c r="X92" s="38"/>
      <c r="Y92" s="38"/>
      <c r="Z92" s="38"/>
      <c r="AA92" s="38"/>
      <c r="AB92" s="38"/>
      <c r="AC92" s="38"/>
      <c r="AD92" s="38"/>
      <c r="AE92" s="38"/>
      <c r="AR92" s="223" t="s">
        <v>1439</v>
      </c>
      <c r="AT92" s="223" t="s">
        <v>189</v>
      </c>
      <c r="AU92" s="223" t="s">
        <v>84</v>
      </c>
      <c r="AY92" s="17" t="s">
        <v>186</v>
      </c>
      <c r="BE92" s="224">
        <f>IF(N92="základní",J92,0)</f>
        <v>0</v>
      </c>
      <c r="BF92" s="224">
        <f>IF(N92="snížená",J92,0)</f>
        <v>0</v>
      </c>
      <c r="BG92" s="224">
        <f>IF(N92="zákl. přenesená",J92,0)</f>
        <v>0</v>
      </c>
      <c r="BH92" s="224">
        <f>IF(N92="sníž. přenesená",J92,0)</f>
        <v>0</v>
      </c>
      <c r="BI92" s="224">
        <f>IF(N92="nulová",J92,0)</f>
        <v>0</v>
      </c>
      <c r="BJ92" s="17" t="s">
        <v>22</v>
      </c>
      <c r="BK92" s="224">
        <f>ROUND(I92*H92,2)</f>
        <v>0</v>
      </c>
      <c r="BL92" s="17" t="s">
        <v>1439</v>
      </c>
      <c r="BM92" s="223" t="s">
        <v>1440</v>
      </c>
    </row>
    <row r="93" spans="1:47" s="2" customFormat="1" ht="12">
      <c r="A93" s="38"/>
      <c r="B93" s="39"/>
      <c r="C93" s="40"/>
      <c r="D93" s="225" t="s">
        <v>196</v>
      </c>
      <c r="E93" s="40"/>
      <c r="F93" s="226" t="s">
        <v>1437</v>
      </c>
      <c r="G93" s="40"/>
      <c r="H93" s="40"/>
      <c r="I93" s="227"/>
      <c r="J93" s="40"/>
      <c r="K93" s="40"/>
      <c r="L93" s="44"/>
      <c r="M93" s="228"/>
      <c r="N93" s="229"/>
      <c r="O93" s="84"/>
      <c r="P93" s="84"/>
      <c r="Q93" s="84"/>
      <c r="R93" s="84"/>
      <c r="S93" s="84"/>
      <c r="T93" s="85"/>
      <c r="U93" s="38"/>
      <c r="V93" s="38"/>
      <c r="W93" s="38"/>
      <c r="X93" s="38"/>
      <c r="Y93" s="38"/>
      <c r="Z93" s="38"/>
      <c r="AA93" s="38"/>
      <c r="AB93" s="38"/>
      <c r="AC93" s="38"/>
      <c r="AD93" s="38"/>
      <c r="AE93" s="38"/>
      <c r="AT93" s="17" t="s">
        <v>196</v>
      </c>
      <c r="AU93" s="17" t="s">
        <v>84</v>
      </c>
    </row>
    <row r="94" spans="1:47" s="2" customFormat="1" ht="12">
      <c r="A94" s="38"/>
      <c r="B94" s="39"/>
      <c r="C94" s="40"/>
      <c r="D94" s="225" t="s">
        <v>216</v>
      </c>
      <c r="E94" s="40"/>
      <c r="F94" s="251" t="s">
        <v>1441</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216</v>
      </c>
      <c r="AU94" s="17" t="s">
        <v>84</v>
      </c>
    </row>
    <row r="95" spans="1:63" s="12" customFormat="1" ht="22.8" customHeight="1">
      <c r="A95" s="12"/>
      <c r="B95" s="196"/>
      <c r="C95" s="197"/>
      <c r="D95" s="198" t="s">
        <v>75</v>
      </c>
      <c r="E95" s="210" t="s">
        <v>1442</v>
      </c>
      <c r="F95" s="210" t="s">
        <v>1443</v>
      </c>
      <c r="G95" s="197"/>
      <c r="H95" s="197"/>
      <c r="I95" s="200"/>
      <c r="J95" s="211">
        <f>BK95</f>
        <v>0</v>
      </c>
      <c r="K95" s="197"/>
      <c r="L95" s="202"/>
      <c r="M95" s="203"/>
      <c r="N95" s="204"/>
      <c r="O95" s="204"/>
      <c r="P95" s="205">
        <f>SUM(P96:P98)</f>
        <v>0</v>
      </c>
      <c r="Q95" s="204"/>
      <c r="R95" s="205">
        <f>SUM(R96:R98)</f>
        <v>0</v>
      </c>
      <c r="S95" s="204"/>
      <c r="T95" s="206">
        <f>SUM(T96:T98)</f>
        <v>0</v>
      </c>
      <c r="U95" s="12"/>
      <c r="V95" s="12"/>
      <c r="W95" s="12"/>
      <c r="X95" s="12"/>
      <c r="Y95" s="12"/>
      <c r="Z95" s="12"/>
      <c r="AA95" s="12"/>
      <c r="AB95" s="12"/>
      <c r="AC95" s="12"/>
      <c r="AD95" s="12"/>
      <c r="AE95" s="12"/>
      <c r="AR95" s="207" t="s">
        <v>223</v>
      </c>
      <c r="AT95" s="208" t="s">
        <v>75</v>
      </c>
      <c r="AU95" s="208" t="s">
        <v>22</v>
      </c>
      <c r="AY95" s="207" t="s">
        <v>186</v>
      </c>
      <c r="BK95" s="209">
        <f>SUM(BK96:BK98)</f>
        <v>0</v>
      </c>
    </row>
    <row r="96" spans="1:65" s="2" customFormat="1" ht="14.4" customHeight="1">
      <c r="A96" s="38"/>
      <c r="B96" s="39"/>
      <c r="C96" s="212" t="s">
        <v>84</v>
      </c>
      <c r="D96" s="212" t="s">
        <v>189</v>
      </c>
      <c r="E96" s="213" t="s">
        <v>1444</v>
      </c>
      <c r="F96" s="214" t="s">
        <v>1445</v>
      </c>
      <c r="G96" s="215" t="s">
        <v>1438</v>
      </c>
      <c r="H96" s="216">
        <v>1</v>
      </c>
      <c r="I96" s="217"/>
      <c r="J96" s="218">
        <f>ROUND(I96*H96,2)</f>
        <v>0</v>
      </c>
      <c r="K96" s="214" t="s">
        <v>193</v>
      </c>
      <c r="L96" s="44"/>
      <c r="M96" s="219" t="s">
        <v>20</v>
      </c>
      <c r="N96" s="220" t="s">
        <v>47</v>
      </c>
      <c r="O96" s="84"/>
      <c r="P96" s="221">
        <f>O96*H96</f>
        <v>0</v>
      </c>
      <c r="Q96" s="221">
        <v>0</v>
      </c>
      <c r="R96" s="221">
        <f>Q96*H96</f>
        <v>0</v>
      </c>
      <c r="S96" s="221">
        <v>0</v>
      </c>
      <c r="T96" s="222">
        <f>S96*H96</f>
        <v>0</v>
      </c>
      <c r="U96" s="38"/>
      <c r="V96" s="38"/>
      <c r="W96" s="38"/>
      <c r="X96" s="38"/>
      <c r="Y96" s="38"/>
      <c r="Z96" s="38"/>
      <c r="AA96" s="38"/>
      <c r="AB96" s="38"/>
      <c r="AC96" s="38"/>
      <c r="AD96" s="38"/>
      <c r="AE96" s="38"/>
      <c r="AR96" s="223" t="s">
        <v>1439</v>
      </c>
      <c r="AT96" s="223" t="s">
        <v>189</v>
      </c>
      <c r="AU96" s="223" t="s">
        <v>84</v>
      </c>
      <c r="AY96" s="17" t="s">
        <v>186</v>
      </c>
      <c r="BE96" s="224">
        <f>IF(N96="základní",J96,0)</f>
        <v>0</v>
      </c>
      <c r="BF96" s="224">
        <f>IF(N96="snížená",J96,0)</f>
        <v>0</v>
      </c>
      <c r="BG96" s="224">
        <f>IF(N96="zákl. přenesená",J96,0)</f>
        <v>0</v>
      </c>
      <c r="BH96" s="224">
        <f>IF(N96="sníž. přenesená",J96,0)</f>
        <v>0</v>
      </c>
      <c r="BI96" s="224">
        <f>IF(N96="nulová",J96,0)</f>
        <v>0</v>
      </c>
      <c r="BJ96" s="17" t="s">
        <v>22</v>
      </c>
      <c r="BK96" s="224">
        <f>ROUND(I96*H96,2)</f>
        <v>0</v>
      </c>
      <c r="BL96" s="17" t="s">
        <v>1439</v>
      </c>
      <c r="BM96" s="223" t="s">
        <v>1446</v>
      </c>
    </row>
    <row r="97" spans="1:47" s="2" customFormat="1" ht="12">
      <c r="A97" s="38"/>
      <c r="B97" s="39"/>
      <c r="C97" s="40"/>
      <c r="D97" s="225" t="s">
        <v>196</v>
      </c>
      <c r="E97" s="40"/>
      <c r="F97" s="226" t="s">
        <v>1445</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196</v>
      </c>
      <c r="AU97" s="17" t="s">
        <v>84</v>
      </c>
    </row>
    <row r="98" spans="1:47" s="2" customFormat="1" ht="12">
      <c r="A98" s="38"/>
      <c r="B98" s="39"/>
      <c r="C98" s="40"/>
      <c r="D98" s="225" t="s">
        <v>216</v>
      </c>
      <c r="E98" s="40"/>
      <c r="F98" s="251" t="s">
        <v>1447</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216</v>
      </c>
      <c r="AU98" s="17" t="s">
        <v>84</v>
      </c>
    </row>
    <row r="99" spans="1:63" s="12" customFormat="1" ht="22.8" customHeight="1">
      <c r="A99" s="12"/>
      <c r="B99" s="196"/>
      <c r="C99" s="197"/>
      <c r="D99" s="198" t="s">
        <v>75</v>
      </c>
      <c r="E99" s="210" t="s">
        <v>1448</v>
      </c>
      <c r="F99" s="210" t="s">
        <v>1449</v>
      </c>
      <c r="G99" s="197"/>
      <c r="H99" s="197"/>
      <c r="I99" s="200"/>
      <c r="J99" s="211">
        <f>BK99</f>
        <v>0</v>
      </c>
      <c r="K99" s="197"/>
      <c r="L99" s="202"/>
      <c r="M99" s="203"/>
      <c r="N99" s="204"/>
      <c r="O99" s="204"/>
      <c r="P99" s="205">
        <f>SUM(P100:P102)</f>
        <v>0</v>
      </c>
      <c r="Q99" s="204"/>
      <c r="R99" s="205">
        <f>SUM(R100:R102)</f>
        <v>0</v>
      </c>
      <c r="S99" s="204"/>
      <c r="T99" s="206">
        <f>SUM(T100:T102)</f>
        <v>0</v>
      </c>
      <c r="U99" s="12"/>
      <c r="V99" s="12"/>
      <c r="W99" s="12"/>
      <c r="X99" s="12"/>
      <c r="Y99" s="12"/>
      <c r="Z99" s="12"/>
      <c r="AA99" s="12"/>
      <c r="AB99" s="12"/>
      <c r="AC99" s="12"/>
      <c r="AD99" s="12"/>
      <c r="AE99" s="12"/>
      <c r="AR99" s="207" t="s">
        <v>223</v>
      </c>
      <c r="AT99" s="208" t="s">
        <v>75</v>
      </c>
      <c r="AU99" s="208" t="s">
        <v>22</v>
      </c>
      <c r="AY99" s="207" t="s">
        <v>186</v>
      </c>
      <c r="BK99" s="209">
        <f>SUM(BK100:BK102)</f>
        <v>0</v>
      </c>
    </row>
    <row r="100" spans="1:65" s="2" customFormat="1" ht="14.4" customHeight="1">
      <c r="A100" s="38"/>
      <c r="B100" s="39"/>
      <c r="C100" s="212" t="s">
        <v>210</v>
      </c>
      <c r="D100" s="212" t="s">
        <v>189</v>
      </c>
      <c r="E100" s="213" t="s">
        <v>1450</v>
      </c>
      <c r="F100" s="214" t="s">
        <v>1451</v>
      </c>
      <c r="G100" s="215" t="s">
        <v>1438</v>
      </c>
      <c r="H100" s="216">
        <v>1</v>
      </c>
      <c r="I100" s="217"/>
      <c r="J100" s="218">
        <f>ROUND(I100*H100,2)</f>
        <v>0</v>
      </c>
      <c r="K100" s="214" t="s">
        <v>193</v>
      </c>
      <c r="L100" s="44"/>
      <c r="M100" s="219" t="s">
        <v>20</v>
      </c>
      <c r="N100" s="220" t="s">
        <v>47</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1439</v>
      </c>
      <c r="AT100" s="223" t="s">
        <v>189</v>
      </c>
      <c r="AU100" s="223" t="s">
        <v>84</v>
      </c>
      <c r="AY100" s="17" t="s">
        <v>186</v>
      </c>
      <c r="BE100" s="224">
        <f>IF(N100="základní",J100,0)</f>
        <v>0</v>
      </c>
      <c r="BF100" s="224">
        <f>IF(N100="snížená",J100,0)</f>
        <v>0</v>
      </c>
      <c r="BG100" s="224">
        <f>IF(N100="zákl. přenesená",J100,0)</f>
        <v>0</v>
      </c>
      <c r="BH100" s="224">
        <f>IF(N100="sníž. přenesená",J100,0)</f>
        <v>0</v>
      </c>
      <c r="BI100" s="224">
        <f>IF(N100="nulová",J100,0)</f>
        <v>0</v>
      </c>
      <c r="BJ100" s="17" t="s">
        <v>22</v>
      </c>
      <c r="BK100" s="224">
        <f>ROUND(I100*H100,2)</f>
        <v>0</v>
      </c>
      <c r="BL100" s="17" t="s">
        <v>1439</v>
      </c>
      <c r="BM100" s="223" t="s">
        <v>1452</v>
      </c>
    </row>
    <row r="101" spans="1:47" s="2" customFormat="1" ht="12">
      <c r="A101" s="38"/>
      <c r="B101" s="39"/>
      <c r="C101" s="40"/>
      <c r="D101" s="225" t="s">
        <v>196</v>
      </c>
      <c r="E101" s="40"/>
      <c r="F101" s="226" t="s">
        <v>1451</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196</v>
      </c>
      <c r="AU101" s="17" t="s">
        <v>84</v>
      </c>
    </row>
    <row r="102" spans="1:47" s="2" customFormat="1" ht="12">
      <c r="A102" s="38"/>
      <c r="B102" s="39"/>
      <c r="C102" s="40"/>
      <c r="D102" s="225" t="s">
        <v>216</v>
      </c>
      <c r="E102" s="40"/>
      <c r="F102" s="251" t="s">
        <v>1453</v>
      </c>
      <c r="G102" s="40"/>
      <c r="H102" s="40"/>
      <c r="I102" s="227"/>
      <c r="J102" s="40"/>
      <c r="K102" s="40"/>
      <c r="L102" s="44"/>
      <c r="M102" s="255"/>
      <c r="N102" s="256"/>
      <c r="O102" s="257"/>
      <c r="P102" s="257"/>
      <c r="Q102" s="257"/>
      <c r="R102" s="257"/>
      <c r="S102" s="257"/>
      <c r="T102" s="258"/>
      <c r="U102" s="38"/>
      <c r="V102" s="38"/>
      <c r="W102" s="38"/>
      <c r="X102" s="38"/>
      <c r="Y102" s="38"/>
      <c r="Z102" s="38"/>
      <c r="AA102" s="38"/>
      <c r="AB102" s="38"/>
      <c r="AC102" s="38"/>
      <c r="AD102" s="38"/>
      <c r="AE102" s="38"/>
      <c r="AT102" s="17" t="s">
        <v>216</v>
      </c>
      <c r="AU102" s="17" t="s">
        <v>84</v>
      </c>
    </row>
    <row r="103" spans="1:31" s="2" customFormat="1" ht="6.95" customHeight="1">
      <c r="A103" s="38"/>
      <c r="B103" s="59"/>
      <c r="C103" s="60"/>
      <c r="D103" s="60"/>
      <c r="E103" s="60"/>
      <c r="F103" s="60"/>
      <c r="G103" s="60"/>
      <c r="H103" s="60"/>
      <c r="I103" s="60"/>
      <c r="J103" s="60"/>
      <c r="K103" s="60"/>
      <c r="L103" s="44"/>
      <c r="M103" s="38"/>
      <c r="O103" s="38"/>
      <c r="P103" s="38"/>
      <c r="Q103" s="38"/>
      <c r="R103" s="38"/>
      <c r="S103" s="38"/>
      <c r="T103" s="38"/>
      <c r="U103" s="38"/>
      <c r="V103" s="38"/>
      <c r="W103" s="38"/>
      <c r="X103" s="38"/>
      <c r="Y103" s="38"/>
      <c r="Z103" s="38"/>
      <c r="AA103" s="38"/>
      <c r="AB103" s="38"/>
      <c r="AC103" s="38"/>
      <c r="AD103" s="38"/>
      <c r="AE103" s="38"/>
    </row>
  </sheetData>
  <sheetProtection password="CC35" sheet="1" objects="1" scenarios="1" formatColumns="0" formatRows="0" autoFilter="0"/>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131</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1456</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1457</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ROUND(J88,2)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ROUND((SUM(BE88:BE159)),2)</f>
        <v>0</v>
      </c>
      <c r="G35" s="38"/>
      <c r="H35" s="38"/>
      <c r="I35" s="157">
        <v>0.21</v>
      </c>
      <c r="J35" s="156">
        <f>ROUND(((SUM(BE88:BE159))*I35),2)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ROUND((SUM(BF88:BF159)),2)</f>
        <v>0</v>
      </c>
      <c r="G36" s="38"/>
      <c r="H36" s="38"/>
      <c r="I36" s="157">
        <v>0.15</v>
      </c>
      <c r="J36" s="156">
        <f>ROUND(((SUM(BF88:BF159))*I36),2)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ROUND((SUM(BG88:BG159)),2)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ROUND((SUM(BH88:BH159)),2)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ROUND((SUM(BI88:BI159)),2)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1456</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SO 190.1 - Stálé dopravní značení (část SO 101)</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J88</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J89</f>
        <v>0</v>
      </c>
      <c r="K64" s="175"/>
      <c r="L64" s="179"/>
      <c r="S64" s="9"/>
      <c r="T64" s="9"/>
      <c r="U64" s="9"/>
      <c r="V64" s="9"/>
      <c r="W64" s="9"/>
      <c r="X64" s="9"/>
      <c r="Y64" s="9"/>
      <c r="Z64" s="9"/>
      <c r="AA64" s="9"/>
      <c r="AB64" s="9"/>
      <c r="AC64" s="9"/>
      <c r="AD64" s="9"/>
      <c r="AE64" s="9"/>
    </row>
    <row r="65" spans="1:31" s="10" customFormat="1" ht="19.9" customHeight="1">
      <c r="A65" s="10"/>
      <c r="B65" s="180"/>
      <c r="C65" s="125"/>
      <c r="D65" s="181" t="s">
        <v>169</v>
      </c>
      <c r="E65" s="182"/>
      <c r="F65" s="182"/>
      <c r="G65" s="182"/>
      <c r="H65" s="182"/>
      <c r="I65" s="182"/>
      <c r="J65" s="183">
        <f>J90</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232</v>
      </c>
      <c r="E66" s="182"/>
      <c r="F66" s="182"/>
      <c r="G66" s="182"/>
      <c r="H66" s="182"/>
      <c r="I66" s="182"/>
      <c r="J66" s="183">
        <f>J155</f>
        <v>0</v>
      </c>
      <c r="K66" s="125"/>
      <c r="L66" s="184"/>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40"/>
      <c r="J67" s="40"/>
      <c r="K67" s="40"/>
      <c r="L67" s="144"/>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60"/>
      <c r="J68" s="60"/>
      <c r="K68" s="60"/>
      <c r="L68" s="144"/>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62"/>
      <c r="J72" s="62"/>
      <c r="K72" s="62"/>
      <c r="L72" s="144"/>
      <c r="S72" s="38"/>
      <c r="T72" s="38"/>
      <c r="U72" s="38"/>
      <c r="V72" s="38"/>
      <c r="W72" s="38"/>
      <c r="X72" s="38"/>
      <c r="Y72" s="38"/>
      <c r="Z72" s="38"/>
      <c r="AA72" s="38"/>
      <c r="AB72" s="38"/>
      <c r="AC72" s="38"/>
      <c r="AD72" s="38"/>
      <c r="AE72" s="38"/>
    </row>
    <row r="73" spans="1:31" s="2" customFormat="1" ht="24.95" customHeight="1">
      <c r="A73" s="38"/>
      <c r="B73" s="39"/>
      <c r="C73" s="23" t="s">
        <v>171</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6.5" customHeight="1">
      <c r="A76" s="38"/>
      <c r="B76" s="39"/>
      <c r="C76" s="40"/>
      <c r="D76" s="40"/>
      <c r="E76" s="169" t="str">
        <f>E7</f>
        <v>Úprava bezmotorové komunikace A2 a A26</v>
      </c>
      <c r="F76" s="32"/>
      <c r="G76" s="32"/>
      <c r="H76" s="32"/>
      <c r="I76" s="40"/>
      <c r="J76" s="40"/>
      <c r="K76" s="40"/>
      <c r="L76" s="144"/>
      <c r="S76" s="38"/>
      <c r="T76" s="38"/>
      <c r="U76" s="38"/>
      <c r="V76" s="38"/>
      <c r="W76" s="38"/>
      <c r="X76" s="38"/>
      <c r="Y76" s="38"/>
      <c r="Z76" s="38"/>
      <c r="AA76" s="38"/>
      <c r="AB76" s="38"/>
      <c r="AC76" s="38"/>
      <c r="AD76" s="38"/>
      <c r="AE76" s="38"/>
    </row>
    <row r="77" spans="2:12" s="1" customFormat="1" ht="12" customHeight="1">
      <c r="B77" s="21"/>
      <c r="C77" s="32" t="s">
        <v>161</v>
      </c>
      <c r="D77" s="22"/>
      <c r="E77" s="22"/>
      <c r="F77" s="22"/>
      <c r="G77" s="22"/>
      <c r="H77" s="22"/>
      <c r="I77" s="22"/>
      <c r="J77" s="22"/>
      <c r="K77" s="22"/>
      <c r="L77" s="20"/>
    </row>
    <row r="78" spans="1:31" s="2" customFormat="1" ht="16.5" customHeight="1">
      <c r="A78" s="38"/>
      <c r="B78" s="39"/>
      <c r="C78" s="40"/>
      <c r="D78" s="40"/>
      <c r="E78" s="169" t="s">
        <v>1456</v>
      </c>
      <c r="F78" s="40"/>
      <c r="G78" s="40"/>
      <c r="H78" s="40"/>
      <c r="I78" s="40"/>
      <c r="J78" s="40"/>
      <c r="K78" s="40"/>
      <c r="L78" s="144"/>
      <c r="S78" s="38"/>
      <c r="T78" s="38"/>
      <c r="U78" s="38"/>
      <c r="V78" s="38"/>
      <c r="W78" s="38"/>
      <c r="X78" s="38"/>
      <c r="Y78" s="38"/>
      <c r="Z78" s="38"/>
      <c r="AA78" s="38"/>
      <c r="AB78" s="38"/>
      <c r="AC78" s="38"/>
      <c r="AD78" s="38"/>
      <c r="AE78" s="38"/>
    </row>
    <row r="79" spans="1:31" s="2" customFormat="1" ht="12" customHeight="1">
      <c r="A79" s="38"/>
      <c r="B79" s="39"/>
      <c r="C79" s="32" t="s">
        <v>163</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6.5" customHeight="1">
      <c r="A80" s="38"/>
      <c r="B80" s="39"/>
      <c r="C80" s="40"/>
      <c r="D80" s="40"/>
      <c r="E80" s="69" t="str">
        <f>E11</f>
        <v>SO 190.1 - Stálé dopravní značení (část SO 101)</v>
      </c>
      <c r="F80" s="40"/>
      <c r="G80" s="40"/>
      <c r="H80" s="40"/>
      <c r="I80" s="40"/>
      <c r="J80" s="40"/>
      <c r="K80" s="40"/>
      <c r="L80" s="144"/>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2" customHeight="1">
      <c r="A82" s="38"/>
      <c r="B82" s="39"/>
      <c r="C82" s="32" t="s">
        <v>23</v>
      </c>
      <c r="D82" s="40"/>
      <c r="E82" s="40"/>
      <c r="F82" s="27" t="str">
        <f>F14</f>
        <v>k. ú. Libeň [730891]</v>
      </c>
      <c r="G82" s="40"/>
      <c r="H82" s="40"/>
      <c r="I82" s="32" t="s">
        <v>25</v>
      </c>
      <c r="J82" s="72" t="str">
        <f>IF(J14="","",J14)</f>
        <v>27. 8. 2020</v>
      </c>
      <c r="K82" s="40"/>
      <c r="L82" s="14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25.65" customHeight="1">
      <c r="A84" s="38"/>
      <c r="B84" s="39"/>
      <c r="C84" s="32" t="s">
        <v>29</v>
      </c>
      <c r="D84" s="40"/>
      <c r="E84" s="40"/>
      <c r="F84" s="27" t="str">
        <f>E17</f>
        <v>Městská část Praha 8</v>
      </c>
      <c r="G84" s="40"/>
      <c r="H84" s="40"/>
      <c r="I84" s="32" t="s">
        <v>35</v>
      </c>
      <c r="J84" s="36" t="str">
        <f>E23</f>
        <v>Atelier PROMIKA s.r.o.</v>
      </c>
      <c r="K84" s="40"/>
      <c r="L84" s="144"/>
      <c r="S84" s="38"/>
      <c r="T84" s="38"/>
      <c r="U84" s="38"/>
      <c r="V84" s="38"/>
      <c r="W84" s="38"/>
      <c r="X84" s="38"/>
      <c r="Y84" s="38"/>
      <c r="Z84" s="38"/>
      <c r="AA84" s="38"/>
      <c r="AB84" s="38"/>
      <c r="AC84" s="38"/>
      <c r="AD84" s="38"/>
      <c r="AE84" s="38"/>
    </row>
    <row r="85" spans="1:31" s="2" customFormat="1" ht="15.15" customHeight="1">
      <c r="A85" s="38"/>
      <c r="B85" s="39"/>
      <c r="C85" s="32" t="s">
        <v>33</v>
      </c>
      <c r="D85" s="40"/>
      <c r="E85" s="40"/>
      <c r="F85" s="27" t="str">
        <f>IF(E20="","",E20)</f>
        <v>Vyplň údaj</v>
      </c>
      <c r="G85" s="40"/>
      <c r="H85" s="40"/>
      <c r="I85" s="32" t="s">
        <v>38</v>
      </c>
      <c r="J85" s="36" t="str">
        <f>E26</f>
        <v xml:space="preserve"> </v>
      </c>
      <c r="K85" s="40"/>
      <c r="L85" s="144"/>
      <c r="S85" s="38"/>
      <c r="T85" s="38"/>
      <c r="U85" s="38"/>
      <c r="V85" s="38"/>
      <c r="W85" s="38"/>
      <c r="X85" s="38"/>
      <c r="Y85" s="38"/>
      <c r="Z85" s="38"/>
      <c r="AA85" s="38"/>
      <c r="AB85" s="38"/>
      <c r="AC85" s="38"/>
      <c r="AD85" s="38"/>
      <c r="AE85" s="38"/>
    </row>
    <row r="86" spans="1:31" s="2" customFormat="1" ht="10.3" customHeight="1">
      <c r="A86" s="38"/>
      <c r="B86" s="39"/>
      <c r="C86" s="40"/>
      <c r="D86" s="40"/>
      <c r="E86" s="40"/>
      <c r="F86" s="40"/>
      <c r="G86" s="40"/>
      <c r="H86" s="40"/>
      <c r="I86" s="40"/>
      <c r="J86" s="40"/>
      <c r="K86" s="40"/>
      <c r="L86" s="144"/>
      <c r="S86" s="38"/>
      <c r="T86" s="38"/>
      <c r="U86" s="38"/>
      <c r="V86" s="38"/>
      <c r="W86" s="38"/>
      <c r="X86" s="38"/>
      <c r="Y86" s="38"/>
      <c r="Z86" s="38"/>
      <c r="AA86" s="38"/>
      <c r="AB86" s="38"/>
      <c r="AC86" s="38"/>
      <c r="AD86" s="38"/>
      <c r="AE86" s="38"/>
    </row>
    <row r="87" spans="1:31" s="11" customFormat="1" ht="29.25" customHeight="1">
      <c r="A87" s="185"/>
      <c r="B87" s="186"/>
      <c r="C87" s="187" t="s">
        <v>172</v>
      </c>
      <c r="D87" s="188" t="s">
        <v>61</v>
      </c>
      <c r="E87" s="188" t="s">
        <v>57</v>
      </c>
      <c r="F87" s="188" t="s">
        <v>58</v>
      </c>
      <c r="G87" s="188" t="s">
        <v>173</v>
      </c>
      <c r="H87" s="188" t="s">
        <v>174</v>
      </c>
      <c r="I87" s="188" t="s">
        <v>175</v>
      </c>
      <c r="J87" s="188" t="s">
        <v>167</v>
      </c>
      <c r="K87" s="189" t="s">
        <v>176</v>
      </c>
      <c r="L87" s="190"/>
      <c r="M87" s="92" t="s">
        <v>20</v>
      </c>
      <c r="N87" s="93" t="s">
        <v>46</v>
      </c>
      <c r="O87" s="93" t="s">
        <v>177</v>
      </c>
      <c r="P87" s="93" t="s">
        <v>178</v>
      </c>
      <c r="Q87" s="93" t="s">
        <v>179</v>
      </c>
      <c r="R87" s="93" t="s">
        <v>180</v>
      </c>
      <c r="S87" s="93" t="s">
        <v>181</v>
      </c>
      <c r="T87" s="94" t="s">
        <v>182</v>
      </c>
      <c r="U87" s="185"/>
      <c r="V87" s="185"/>
      <c r="W87" s="185"/>
      <c r="X87" s="185"/>
      <c r="Y87" s="185"/>
      <c r="Z87" s="185"/>
      <c r="AA87" s="185"/>
      <c r="AB87" s="185"/>
      <c r="AC87" s="185"/>
      <c r="AD87" s="185"/>
      <c r="AE87" s="185"/>
    </row>
    <row r="88" spans="1:63" s="2" customFormat="1" ht="22.8" customHeight="1">
      <c r="A88" s="38"/>
      <c r="B88" s="39"/>
      <c r="C88" s="99" t="s">
        <v>183</v>
      </c>
      <c r="D88" s="40"/>
      <c r="E88" s="40"/>
      <c r="F88" s="40"/>
      <c r="G88" s="40"/>
      <c r="H88" s="40"/>
      <c r="I88" s="40"/>
      <c r="J88" s="191">
        <f>BK88</f>
        <v>0</v>
      </c>
      <c r="K88" s="40"/>
      <c r="L88" s="44"/>
      <c r="M88" s="95"/>
      <c r="N88" s="192"/>
      <c r="O88" s="96"/>
      <c r="P88" s="193">
        <f>P89</f>
        <v>0</v>
      </c>
      <c r="Q88" s="96"/>
      <c r="R88" s="193">
        <f>R89</f>
        <v>1.37241</v>
      </c>
      <c r="S88" s="96"/>
      <c r="T88" s="194">
        <f>T89</f>
        <v>0.17600000000000002</v>
      </c>
      <c r="U88" s="38"/>
      <c r="V88" s="38"/>
      <c r="W88" s="38"/>
      <c r="X88" s="38"/>
      <c r="Y88" s="38"/>
      <c r="Z88" s="38"/>
      <c r="AA88" s="38"/>
      <c r="AB88" s="38"/>
      <c r="AC88" s="38"/>
      <c r="AD88" s="38"/>
      <c r="AE88" s="38"/>
      <c r="AT88" s="17" t="s">
        <v>75</v>
      </c>
      <c r="AU88" s="17" t="s">
        <v>144</v>
      </c>
      <c r="BK88" s="195">
        <f>BK89</f>
        <v>0</v>
      </c>
    </row>
    <row r="89" spans="1:63" s="12" customFormat="1" ht="25.9" customHeight="1">
      <c r="A89" s="12"/>
      <c r="B89" s="196"/>
      <c r="C89" s="197"/>
      <c r="D89" s="198" t="s">
        <v>75</v>
      </c>
      <c r="E89" s="199" t="s">
        <v>184</v>
      </c>
      <c r="F89" s="199" t="s">
        <v>185</v>
      </c>
      <c r="G89" s="197"/>
      <c r="H89" s="197"/>
      <c r="I89" s="200"/>
      <c r="J89" s="201">
        <f>BK89</f>
        <v>0</v>
      </c>
      <c r="K89" s="197"/>
      <c r="L89" s="202"/>
      <c r="M89" s="203"/>
      <c r="N89" s="204"/>
      <c r="O89" s="204"/>
      <c r="P89" s="205">
        <f>P90+P155</f>
        <v>0</v>
      </c>
      <c r="Q89" s="204"/>
      <c r="R89" s="205">
        <f>R90+R155</f>
        <v>1.37241</v>
      </c>
      <c r="S89" s="204"/>
      <c r="T89" s="206">
        <f>T90+T155</f>
        <v>0.17600000000000002</v>
      </c>
      <c r="U89" s="12"/>
      <c r="V89" s="12"/>
      <c r="W89" s="12"/>
      <c r="X89" s="12"/>
      <c r="Y89" s="12"/>
      <c r="Z89" s="12"/>
      <c r="AA89" s="12"/>
      <c r="AB89" s="12"/>
      <c r="AC89" s="12"/>
      <c r="AD89" s="12"/>
      <c r="AE89" s="12"/>
      <c r="AR89" s="207" t="s">
        <v>22</v>
      </c>
      <c r="AT89" s="208" t="s">
        <v>75</v>
      </c>
      <c r="AU89" s="208" t="s">
        <v>76</v>
      </c>
      <c r="AY89" s="207" t="s">
        <v>186</v>
      </c>
      <c r="BK89" s="209">
        <f>BK90+BK155</f>
        <v>0</v>
      </c>
    </row>
    <row r="90" spans="1:63" s="12" customFormat="1" ht="22.8" customHeight="1">
      <c r="A90" s="12"/>
      <c r="B90" s="196"/>
      <c r="C90" s="197"/>
      <c r="D90" s="198" t="s">
        <v>75</v>
      </c>
      <c r="E90" s="210" t="s">
        <v>187</v>
      </c>
      <c r="F90" s="210" t="s">
        <v>188</v>
      </c>
      <c r="G90" s="197"/>
      <c r="H90" s="197"/>
      <c r="I90" s="200"/>
      <c r="J90" s="211">
        <f>BK90</f>
        <v>0</v>
      </c>
      <c r="K90" s="197"/>
      <c r="L90" s="202"/>
      <c r="M90" s="203"/>
      <c r="N90" s="204"/>
      <c r="O90" s="204"/>
      <c r="P90" s="205">
        <f>SUM(P91:P154)</f>
        <v>0</v>
      </c>
      <c r="Q90" s="204"/>
      <c r="R90" s="205">
        <f>SUM(R91:R154)</f>
        <v>1.37241</v>
      </c>
      <c r="S90" s="204"/>
      <c r="T90" s="206">
        <f>SUM(T91:T154)</f>
        <v>0.17600000000000002</v>
      </c>
      <c r="U90" s="12"/>
      <c r="V90" s="12"/>
      <c r="W90" s="12"/>
      <c r="X90" s="12"/>
      <c r="Y90" s="12"/>
      <c r="Z90" s="12"/>
      <c r="AA90" s="12"/>
      <c r="AB90" s="12"/>
      <c r="AC90" s="12"/>
      <c r="AD90" s="12"/>
      <c r="AE90" s="12"/>
      <c r="AR90" s="207" t="s">
        <v>22</v>
      </c>
      <c r="AT90" s="208" t="s">
        <v>75</v>
      </c>
      <c r="AU90" s="208" t="s">
        <v>22</v>
      </c>
      <c r="AY90" s="207" t="s">
        <v>186</v>
      </c>
      <c r="BK90" s="209">
        <f>SUM(BK91:BK154)</f>
        <v>0</v>
      </c>
    </row>
    <row r="91" spans="1:65" s="2" customFormat="1" ht="24.15" customHeight="1">
      <c r="A91" s="38"/>
      <c r="B91" s="39"/>
      <c r="C91" s="212" t="s">
        <v>22</v>
      </c>
      <c r="D91" s="212" t="s">
        <v>189</v>
      </c>
      <c r="E91" s="213" t="s">
        <v>1458</v>
      </c>
      <c r="F91" s="214" t="s">
        <v>1459</v>
      </c>
      <c r="G91" s="215" t="s">
        <v>236</v>
      </c>
      <c r="H91" s="216">
        <v>22</v>
      </c>
      <c r="I91" s="217"/>
      <c r="J91" s="218">
        <f>ROUND(I91*H91,2)</f>
        <v>0</v>
      </c>
      <c r="K91" s="214" t="s">
        <v>193</v>
      </c>
      <c r="L91" s="44"/>
      <c r="M91" s="219" t="s">
        <v>20</v>
      </c>
      <c r="N91" s="220" t="s">
        <v>47</v>
      </c>
      <c r="O91" s="84"/>
      <c r="P91" s="221">
        <f>O91*H91</f>
        <v>0</v>
      </c>
      <c r="Q91" s="221">
        <v>0.0007</v>
      </c>
      <c r="R91" s="221">
        <f>Q91*H91</f>
        <v>0.0154</v>
      </c>
      <c r="S91" s="221">
        <v>0</v>
      </c>
      <c r="T91" s="222">
        <f>S91*H91</f>
        <v>0</v>
      </c>
      <c r="U91" s="38"/>
      <c r="V91" s="38"/>
      <c r="W91" s="38"/>
      <c r="X91" s="38"/>
      <c r="Y91" s="38"/>
      <c r="Z91" s="38"/>
      <c r="AA91" s="38"/>
      <c r="AB91" s="38"/>
      <c r="AC91" s="38"/>
      <c r="AD91" s="38"/>
      <c r="AE91" s="38"/>
      <c r="AR91" s="223" t="s">
        <v>194</v>
      </c>
      <c r="AT91" s="223" t="s">
        <v>189</v>
      </c>
      <c r="AU91" s="223" t="s">
        <v>84</v>
      </c>
      <c r="AY91" s="17" t="s">
        <v>186</v>
      </c>
      <c r="BE91" s="224">
        <f>IF(N91="základní",J91,0)</f>
        <v>0</v>
      </c>
      <c r="BF91" s="224">
        <f>IF(N91="snížená",J91,0)</f>
        <v>0</v>
      </c>
      <c r="BG91" s="224">
        <f>IF(N91="zákl. přenesená",J91,0)</f>
        <v>0</v>
      </c>
      <c r="BH91" s="224">
        <f>IF(N91="sníž. přenesená",J91,0)</f>
        <v>0</v>
      </c>
      <c r="BI91" s="224">
        <f>IF(N91="nulová",J91,0)</f>
        <v>0</v>
      </c>
      <c r="BJ91" s="17" t="s">
        <v>22</v>
      </c>
      <c r="BK91" s="224">
        <f>ROUND(I91*H91,2)</f>
        <v>0</v>
      </c>
      <c r="BL91" s="17" t="s">
        <v>194</v>
      </c>
      <c r="BM91" s="223" t="s">
        <v>1460</v>
      </c>
    </row>
    <row r="92" spans="1:47" s="2" customFormat="1" ht="12">
      <c r="A92" s="38"/>
      <c r="B92" s="39"/>
      <c r="C92" s="40"/>
      <c r="D92" s="225" t="s">
        <v>196</v>
      </c>
      <c r="E92" s="40"/>
      <c r="F92" s="226" t="s">
        <v>1461</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196</v>
      </c>
      <c r="AU92" s="17" t="s">
        <v>84</v>
      </c>
    </row>
    <row r="93" spans="1:51" s="13" customFormat="1" ht="12">
      <c r="A93" s="13"/>
      <c r="B93" s="230"/>
      <c r="C93" s="231"/>
      <c r="D93" s="225" t="s">
        <v>198</v>
      </c>
      <c r="E93" s="232" t="s">
        <v>20</v>
      </c>
      <c r="F93" s="233" t="s">
        <v>1462</v>
      </c>
      <c r="G93" s="231"/>
      <c r="H93" s="232" t="s">
        <v>20</v>
      </c>
      <c r="I93" s="234"/>
      <c r="J93" s="231"/>
      <c r="K93" s="231"/>
      <c r="L93" s="235"/>
      <c r="M93" s="236"/>
      <c r="N93" s="237"/>
      <c r="O93" s="237"/>
      <c r="P93" s="237"/>
      <c r="Q93" s="237"/>
      <c r="R93" s="237"/>
      <c r="S93" s="237"/>
      <c r="T93" s="238"/>
      <c r="U93" s="13"/>
      <c r="V93" s="13"/>
      <c r="W93" s="13"/>
      <c r="X93" s="13"/>
      <c r="Y93" s="13"/>
      <c r="Z93" s="13"/>
      <c r="AA93" s="13"/>
      <c r="AB93" s="13"/>
      <c r="AC93" s="13"/>
      <c r="AD93" s="13"/>
      <c r="AE93" s="13"/>
      <c r="AT93" s="239" t="s">
        <v>198</v>
      </c>
      <c r="AU93" s="239" t="s">
        <v>84</v>
      </c>
      <c r="AV93" s="13" t="s">
        <v>22</v>
      </c>
      <c r="AW93" s="13" t="s">
        <v>37</v>
      </c>
      <c r="AX93" s="13" t="s">
        <v>76</v>
      </c>
      <c r="AY93" s="239" t="s">
        <v>186</v>
      </c>
    </row>
    <row r="94" spans="1:51" s="14" customFormat="1" ht="12">
      <c r="A94" s="14"/>
      <c r="B94" s="240"/>
      <c r="C94" s="241"/>
      <c r="D94" s="225" t="s">
        <v>198</v>
      </c>
      <c r="E94" s="242" t="s">
        <v>20</v>
      </c>
      <c r="F94" s="243" t="s">
        <v>1463</v>
      </c>
      <c r="G94" s="241"/>
      <c r="H94" s="244">
        <v>2</v>
      </c>
      <c r="I94" s="245"/>
      <c r="J94" s="241"/>
      <c r="K94" s="241"/>
      <c r="L94" s="246"/>
      <c r="M94" s="247"/>
      <c r="N94" s="248"/>
      <c r="O94" s="248"/>
      <c r="P94" s="248"/>
      <c r="Q94" s="248"/>
      <c r="R94" s="248"/>
      <c r="S94" s="248"/>
      <c r="T94" s="249"/>
      <c r="U94" s="14"/>
      <c r="V94" s="14"/>
      <c r="W94" s="14"/>
      <c r="X94" s="14"/>
      <c r="Y94" s="14"/>
      <c r="Z94" s="14"/>
      <c r="AA94" s="14"/>
      <c r="AB94" s="14"/>
      <c r="AC94" s="14"/>
      <c r="AD94" s="14"/>
      <c r="AE94" s="14"/>
      <c r="AT94" s="250" t="s">
        <v>198</v>
      </c>
      <c r="AU94" s="250" t="s">
        <v>84</v>
      </c>
      <c r="AV94" s="14" t="s">
        <v>84</v>
      </c>
      <c r="AW94" s="14" t="s">
        <v>37</v>
      </c>
      <c r="AX94" s="14" t="s">
        <v>76</v>
      </c>
      <c r="AY94" s="250" t="s">
        <v>186</v>
      </c>
    </row>
    <row r="95" spans="1:51" s="14" customFormat="1" ht="12">
      <c r="A95" s="14"/>
      <c r="B95" s="240"/>
      <c r="C95" s="241"/>
      <c r="D95" s="225" t="s">
        <v>198</v>
      </c>
      <c r="E95" s="242" t="s">
        <v>20</v>
      </c>
      <c r="F95" s="243" t="s">
        <v>1464</v>
      </c>
      <c r="G95" s="241"/>
      <c r="H95" s="244">
        <v>3</v>
      </c>
      <c r="I95" s="245"/>
      <c r="J95" s="241"/>
      <c r="K95" s="241"/>
      <c r="L95" s="246"/>
      <c r="M95" s="247"/>
      <c r="N95" s="248"/>
      <c r="O95" s="248"/>
      <c r="P95" s="248"/>
      <c r="Q95" s="248"/>
      <c r="R95" s="248"/>
      <c r="S95" s="248"/>
      <c r="T95" s="249"/>
      <c r="U95" s="14"/>
      <c r="V95" s="14"/>
      <c r="W95" s="14"/>
      <c r="X95" s="14"/>
      <c r="Y95" s="14"/>
      <c r="Z95" s="14"/>
      <c r="AA95" s="14"/>
      <c r="AB95" s="14"/>
      <c r="AC95" s="14"/>
      <c r="AD95" s="14"/>
      <c r="AE95" s="14"/>
      <c r="AT95" s="250" t="s">
        <v>198</v>
      </c>
      <c r="AU95" s="250" t="s">
        <v>84</v>
      </c>
      <c r="AV95" s="14" t="s">
        <v>84</v>
      </c>
      <c r="AW95" s="14" t="s">
        <v>37</v>
      </c>
      <c r="AX95" s="14" t="s">
        <v>76</v>
      </c>
      <c r="AY95" s="250" t="s">
        <v>186</v>
      </c>
    </row>
    <row r="96" spans="1:51" s="14" customFormat="1" ht="12">
      <c r="A96" s="14"/>
      <c r="B96" s="240"/>
      <c r="C96" s="241"/>
      <c r="D96" s="225" t="s">
        <v>198</v>
      </c>
      <c r="E96" s="242" t="s">
        <v>20</v>
      </c>
      <c r="F96" s="243" t="s">
        <v>1465</v>
      </c>
      <c r="G96" s="241"/>
      <c r="H96" s="244">
        <v>6</v>
      </c>
      <c r="I96" s="245"/>
      <c r="J96" s="241"/>
      <c r="K96" s="241"/>
      <c r="L96" s="246"/>
      <c r="M96" s="247"/>
      <c r="N96" s="248"/>
      <c r="O96" s="248"/>
      <c r="P96" s="248"/>
      <c r="Q96" s="248"/>
      <c r="R96" s="248"/>
      <c r="S96" s="248"/>
      <c r="T96" s="249"/>
      <c r="U96" s="14"/>
      <c r="V96" s="14"/>
      <c r="W96" s="14"/>
      <c r="X96" s="14"/>
      <c r="Y96" s="14"/>
      <c r="Z96" s="14"/>
      <c r="AA96" s="14"/>
      <c r="AB96" s="14"/>
      <c r="AC96" s="14"/>
      <c r="AD96" s="14"/>
      <c r="AE96" s="14"/>
      <c r="AT96" s="250" t="s">
        <v>198</v>
      </c>
      <c r="AU96" s="250" t="s">
        <v>84</v>
      </c>
      <c r="AV96" s="14" t="s">
        <v>84</v>
      </c>
      <c r="AW96" s="14" t="s">
        <v>37</v>
      </c>
      <c r="AX96" s="14" t="s">
        <v>76</v>
      </c>
      <c r="AY96" s="250" t="s">
        <v>186</v>
      </c>
    </row>
    <row r="97" spans="1:51" s="14" customFormat="1" ht="12">
      <c r="A97" s="14"/>
      <c r="B97" s="240"/>
      <c r="C97" s="241"/>
      <c r="D97" s="225" t="s">
        <v>198</v>
      </c>
      <c r="E97" s="242" t="s">
        <v>20</v>
      </c>
      <c r="F97" s="243" t="s">
        <v>1466</v>
      </c>
      <c r="G97" s="241"/>
      <c r="H97" s="244">
        <v>3</v>
      </c>
      <c r="I97" s="245"/>
      <c r="J97" s="241"/>
      <c r="K97" s="241"/>
      <c r="L97" s="246"/>
      <c r="M97" s="247"/>
      <c r="N97" s="248"/>
      <c r="O97" s="248"/>
      <c r="P97" s="248"/>
      <c r="Q97" s="248"/>
      <c r="R97" s="248"/>
      <c r="S97" s="248"/>
      <c r="T97" s="249"/>
      <c r="U97" s="14"/>
      <c r="V97" s="14"/>
      <c r="W97" s="14"/>
      <c r="X97" s="14"/>
      <c r="Y97" s="14"/>
      <c r="Z97" s="14"/>
      <c r="AA97" s="14"/>
      <c r="AB97" s="14"/>
      <c r="AC97" s="14"/>
      <c r="AD97" s="14"/>
      <c r="AE97" s="14"/>
      <c r="AT97" s="250" t="s">
        <v>198</v>
      </c>
      <c r="AU97" s="250" t="s">
        <v>84</v>
      </c>
      <c r="AV97" s="14" t="s">
        <v>84</v>
      </c>
      <c r="AW97" s="14" t="s">
        <v>37</v>
      </c>
      <c r="AX97" s="14" t="s">
        <v>76</v>
      </c>
      <c r="AY97" s="250" t="s">
        <v>186</v>
      </c>
    </row>
    <row r="98" spans="1:51" s="14" customFormat="1" ht="12">
      <c r="A98" s="14"/>
      <c r="B98" s="240"/>
      <c r="C98" s="241"/>
      <c r="D98" s="225" t="s">
        <v>198</v>
      </c>
      <c r="E98" s="242" t="s">
        <v>20</v>
      </c>
      <c r="F98" s="243" t="s">
        <v>1467</v>
      </c>
      <c r="G98" s="241"/>
      <c r="H98" s="244">
        <v>2</v>
      </c>
      <c r="I98" s="245"/>
      <c r="J98" s="241"/>
      <c r="K98" s="241"/>
      <c r="L98" s="246"/>
      <c r="M98" s="247"/>
      <c r="N98" s="248"/>
      <c r="O98" s="248"/>
      <c r="P98" s="248"/>
      <c r="Q98" s="248"/>
      <c r="R98" s="248"/>
      <c r="S98" s="248"/>
      <c r="T98" s="249"/>
      <c r="U98" s="14"/>
      <c r="V98" s="14"/>
      <c r="W98" s="14"/>
      <c r="X98" s="14"/>
      <c r="Y98" s="14"/>
      <c r="Z98" s="14"/>
      <c r="AA98" s="14"/>
      <c r="AB98" s="14"/>
      <c r="AC98" s="14"/>
      <c r="AD98" s="14"/>
      <c r="AE98" s="14"/>
      <c r="AT98" s="250" t="s">
        <v>198</v>
      </c>
      <c r="AU98" s="250" t="s">
        <v>84</v>
      </c>
      <c r="AV98" s="14" t="s">
        <v>84</v>
      </c>
      <c r="AW98" s="14" t="s">
        <v>37</v>
      </c>
      <c r="AX98" s="14" t="s">
        <v>76</v>
      </c>
      <c r="AY98" s="250" t="s">
        <v>186</v>
      </c>
    </row>
    <row r="99" spans="1:51" s="14" customFormat="1" ht="12">
      <c r="A99" s="14"/>
      <c r="B99" s="240"/>
      <c r="C99" s="241"/>
      <c r="D99" s="225" t="s">
        <v>198</v>
      </c>
      <c r="E99" s="242" t="s">
        <v>20</v>
      </c>
      <c r="F99" s="243" t="s">
        <v>1468</v>
      </c>
      <c r="G99" s="241"/>
      <c r="H99" s="244">
        <v>2</v>
      </c>
      <c r="I99" s="245"/>
      <c r="J99" s="241"/>
      <c r="K99" s="241"/>
      <c r="L99" s="246"/>
      <c r="M99" s="247"/>
      <c r="N99" s="248"/>
      <c r="O99" s="248"/>
      <c r="P99" s="248"/>
      <c r="Q99" s="248"/>
      <c r="R99" s="248"/>
      <c r="S99" s="248"/>
      <c r="T99" s="249"/>
      <c r="U99" s="14"/>
      <c r="V99" s="14"/>
      <c r="W99" s="14"/>
      <c r="X99" s="14"/>
      <c r="Y99" s="14"/>
      <c r="Z99" s="14"/>
      <c r="AA99" s="14"/>
      <c r="AB99" s="14"/>
      <c r="AC99" s="14"/>
      <c r="AD99" s="14"/>
      <c r="AE99" s="14"/>
      <c r="AT99" s="250" t="s">
        <v>198</v>
      </c>
      <c r="AU99" s="250" t="s">
        <v>84</v>
      </c>
      <c r="AV99" s="14" t="s">
        <v>84</v>
      </c>
      <c r="AW99" s="14" t="s">
        <v>37</v>
      </c>
      <c r="AX99" s="14" t="s">
        <v>76</v>
      </c>
      <c r="AY99" s="250" t="s">
        <v>186</v>
      </c>
    </row>
    <row r="100" spans="1:51" s="14" customFormat="1" ht="12">
      <c r="A100" s="14"/>
      <c r="B100" s="240"/>
      <c r="C100" s="241"/>
      <c r="D100" s="225" t="s">
        <v>198</v>
      </c>
      <c r="E100" s="242" t="s">
        <v>20</v>
      </c>
      <c r="F100" s="243" t="s">
        <v>1469</v>
      </c>
      <c r="G100" s="241"/>
      <c r="H100" s="244">
        <v>2</v>
      </c>
      <c r="I100" s="245"/>
      <c r="J100" s="241"/>
      <c r="K100" s="241"/>
      <c r="L100" s="246"/>
      <c r="M100" s="247"/>
      <c r="N100" s="248"/>
      <c r="O100" s="248"/>
      <c r="P100" s="248"/>
      <c r="Q100" s="248"/>
      <c r="R100" s="248"/>
      <c r="S100" s="248"/>
      <c r="T100" s="249"/>
      <c r="U100" s="14"/>
      <c r="V100" s="14"/>
      <c r="W100" s="14"/>
      <c r="X100" s="14"/>
      <c r="Y100" s="14"/>
      <c r="Z100" s="14"/>
      <c r="AA100" s="14"/>
      <c r="AB100" s="14"/>
      <c r="AC100" s="14"/>
      <c r="AD100" s="14"/>
      <c r="AE100" s="14"/>
      <c r="AT100" s="250" t="s">
        <v>198</v>
      </c>
      <c r="AU100" s="250" t="s">
        <v>84</v>
      </c>
      <c r="AV100" s="14" t="s">
        <v>84</v>
      </c>
      <c r="AW100" s="14" t="s">
        <v>37</v>
      </c>
      <c r="AX100" s="14" t="s">
        <v>76</v>
      </c>
      <c r="AY100" s="250" t="s">
        <v>186</v>
      </c>
    </row>
    <row r="101" spans="1:51" s="14" customFormat="1" ht="12">
      <c r="A101" s="14"/>
      <c r="B101" s="240"/>
      <c r="C101" s="241"/>
      <c r="D101" s="225" t="s">
        <v>198</v>
      </c>
      <c r="E101" s="242" t="s">
        <v>20</v>
      </c>
      <c r="F101" s="243" t="s">
        <v>1470</v>
      </c>
      <c r="G101" s="241"/>
      <c r="H101" s="244">
        <v>2</v>
      </c>
      <c r="I101" s="245"/>
      <c r="J101" s="241"/>
      <c r="K101" s="241"/>
      <c r="L101" s="246"/>
      <c r="M101" s="247"/>
      <c r="N101" s="248"/>
      <c r="O101" s="248"/>
      <c r="P101" s="248"/>
      <c r="Q101" s="248"/>
      <c r="R101" s="248"/>
      <c r="S101" s="248"/>
      <c r="T101" s="249"/>
      <c r="U101" s="14"/>
      <c r="V101" s="14"/>
      <c r="W101" s="14"/>
      <c r="X101" s="14"/>
      <c r="Y101" s="14"/>
      <c r="Z101" s="14"/>
      <c r="AA101" s="14"/>
      <c r="AB101" s="14"/>
      <c r="AC101" s="14"/>
      <c r="AD101" s="14"/>
      <c r="AE101" s="14"/>
      <c r="AT101" s="250" t="s">
        <v>198</v>
      </c>
      <c r="AU101" s="250" t="s">
        <v>84</v>
      </c>
      <c r="AV101" s="14" t="s">
        <v>84</v>
      </c>
      <c r="AW101" s="14" t="s">
        <v>37</v>
      </c>
      <c r="AX101" s="14" t="s">
        <v>76</v>
      </c>
      <c r="AY101" s="250" t="s">
        <v>186</v>
      </c>
    </row>
    <row r="102" spans="1:65" s="2" customFormat="1" ht="14.4" customHeight="1">
      <c r="A102" s="38"/>
      <c r="B102" s="39"/>
      <c r="C102" s="260" t="s">
        <v>84</v>
      </c>
      <c r="D102" s="260" t="s">
        <v>921</v>
      </c>
      <c r="E102" s="261" t="s">
        <v>1471</v>
      </c>
      <c r="F102" s="262" t="s">
        <v>1472</v>
      </c>
      <c r="G102" s="263" t="s">
        <v>236</v>
      </c>
      <c r="H102" s="264">
        <v>7</v>
      </c>
      <c r="I102" s="265"/>
      <c r="J102" s="266">
        <f>ROUND(I102*H102,2)</f>
        <v>0</v>
      </c>
      <c r="K102" s="262" t="s">
        <v>193</v>
      </c>
      <c r="L102" s="267"/>
      <c r="M102" s="268" t="s">
        <v>20</v>
      </c>
      <c r="N102" s="269" t="s">
        <v>47</v>
      </c>
      <c r="O102" s="84"/>
      <c r="P102" s="221">
        <f>O102*H102</f>
        <v>0</v>
      </c>
      <c r="Q102" s="221">
        <v>0.0005</v>
      </c>
      <c r="R102" s="221">
        <f>Q102*H102</f>
        <v>0.0035</v>
      </c>
      <c r="S102" s="221">
        <v>0</v>
      </c>
      <c r="T102" s="222">
        <f>S102*H102</f>
        <v>0</v>
      </c>
      <c r="U102" s="38"/>
      <c r="V102" s="38"/>
      <c r="W102" s="38"/>
      <c r="X102" s="38"/>
      <c r="Y102" s="38"/>
      <c r="Z102" s="38"/>
      <c r="AA102" s="38"/>
      <c r="AB102" s="38"/>
      <c r="AC102" s="38"/>
      <c r="AD102" s="38"/>
      <c r="AE102" s="38"/>
      <c r="AR102" s="223" t="s">
        <v>279</v>
      </c>
      <c r="AT102" s="223" t="s">
        <v>921</v>
      </c>
      <c r="AU102" s="223" t="s">
        <v>84</v>
      </c>
      <c r="AY102" s="17" t="s">
        <v>186</v>
      </c>
      <c r="BE102" s="224">
        <f>IF(N102="základní",J102,0)</f>
        <v>0</v>
      </c>
      <c r="BF102" s="224">
        <f>IF(N102="snížená",J102,0)</f>
        <v>0</v>
      </c>
      <c r="BG102" s="224">
        <f>IF(N102="zákl. přenesená",J102,0)</f>
        <v>0</v>
      </c>
      <c r="BH102" s="224">
        <f>IF(N102="sníž. přenesená",J102,0)</f>
        <v>0</v>
      </c>
      <c r="BI102" s="224">
        <f>IF(N102="nulová",J102,0)</f>
        <v>0</v>
      </c>
      <c r="BJ102" s="17" t="s">
        <v>22</v>
      </c>
      <c r="BK102" s="224">
        <f>ROUND(I102*H102,2)</f>
        <v>0</v>
      </c>
      <c r="BL102" s="17" t="s">
        <v>194</v>
      </c>
      <c r="BM102" s="223" t="s">
        <v>1473</v>
      </c>
    </row>
    <row r="103" spans="1:47" s="2" customFormat="1" ht="12">
      <c r="A103" s="38"/>
      <c r="B103" s="39"/>
      <c r="C103" s="40"/>
      <c r="D103" s="225" t="s">
        <v>196</v>
      </c>
      <c r="E103" s="40"/>
      <c r="F103" s="226" t="s">
        <v>1472</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196</v>
      </c>
      <c r="AU103" s="17" t="s">
        <v>84</v>
      </c>
    </row>
    <row r="104" spans="1:51" s="13" customFormat="1" ht="12">
      <c r="A104" s="13"/>
      <c r="B104" s="230"/>
      <c r="C104" s="231"/>
      <c r="D104" s="225" t="s">
        <v>198</v>
      </c>
      <c r="E104" s="232" t="s">
        <v>20</v>
      </c>
      <c r="F104" s="233" t="s">
        <v>1462</v>
      </c>
      <c r="G104" s="231"/>
      <c r="H104" s="232" t="s">
        <v>20</v>
      </c>
      <c r="I104" s="234"/>
      <c r="J104" s="231"/>
      <c r="K104" s="231"/>
      <c r="L104" s="235"/>
      <c r="M104" s="236"/>
      <c r="N104" s="237"/>
      <c r="O104" s="237"/>
      <c r="P104" s="237"/>
      <c r="Q104" s="237"/>
      <c r="R104" s="237"/>
      <c r="S104" s="237"/>
      <c r="T104" s="238"/>
      <c r="U104" s="13"/>
      <c r="V104" s="13"/>
      <c r="W104" s="13"/>
      <c r="X104" s="13"/>
      <c r="Y104" s="13"/>
      <c r="Z104" s="13"/>
      <c r="AA104" s="13"/>
      <c r="AB104" s="13"/>
      <c r="AC104" s="13"/>
      <c r="AD104" s="13"/>
      <c r="AE104" s="13"/>
      <c r="AT104" s="239" t="s">
        <v>198</v>
      </c>
      <c r="AU104" s="239" t="s">
        <v>84</v>
      </c>
      <c r="AV104" s="13" t="s">
        <v>22</v>
      </c>
      <c r="AW104" s="13" t="s">
        <v>37</v>
      </c>
      <c r="AX104" s="13" t="s">
        <v>76</v>
      </c>
      <c r="AY104" s="239" t="s">
        <v>186</v>
      </c>
    </row>
    <row r="105" spans="1:51" s="14" customFormat="1" ht="12">
      <c r="A105" s="14"/>
      <c r="B105" s="240"/>
      <c r="C105" s="241"/>
      <c r="D105" s="225" t="s">
        <v>198</v>
      </c>
      <c r="E105" s="242" t="s">
        <v>20</v>
      </c>
      <c r="F105" s="243" t="s">
        <v>1463</v>
      </c>
      <c r="G105" s="241"/>
      <c r="H105" s="244">
        <v>2</v>
      </c>
      <c r="I105" s="245"/>
      <c r="J105" s="241"/>
      <c r="K105" s="241"/>
      <c r="L105" s="246"/>
      <c r="M105" s="247"/>
      <c r="N105" s="248"/>
      <c r="O105" s="248"/>
      <c r="P105" s="248"/>
      <c r="Q105" s="248"/>
      <c r="R105" s="248"/>
      <c r="S105" s="248"/>
      <c r="T105" s="249"/>
      <c r="U105" s="14"/>
      <c r="V105" s="14"/>
      <c r="W105" s="14"/>
      <c r="X105" s="14"/>
      <c r="Y105" s="14"/>
      <c r="Z105" s="14"/>
      <c r="AA105" s="14"/>
      <c r="AB105" s="14"/>
      <c r="AC105" s="14"/>
      <c r="AD105" s="14"/>
      <c r="AE105" s="14"/>
      <c r="AT105" s="250" t="s">
        <v>198</v>
      </c>
      <c r="AU105" s="250" t="s">
        <v>84</v>
      </c>
      <c r="AV105" s="14" t="s">
        <v>84</v>
      </c>
      <c r="AW105" s="14" t="s">
        <v>37</v>
      </c>
      <c r="AX105" s="14" t="s">
        <v>76</v>
      </c>
      <c r="AY105" s="250" t="s">
        <v>186</v>
      </c>
    </row>
    <row r="106" spans="1:51" s="14" customFormat="1" ht="12">
      <c r="A106" s="14"/>
      <c r="B106" s="240"/>
      <c r="C106" s="241"/>
      <c r="D106" s="225" t="s">
        <v>198</v>
      </c>
      <c r="E106" s="242" t="s">
        <v>20</v>
      </c>
      <c r="F106" s="243" t="s">
        <v>1474</v>
      </c>
      <c r="G106" s="241"/>
      <c r="H106" s="244">
        <v>1</v>
      </c>
      <c r="I106" s="245"/>
      <c r="J106" s="241"/>
      <c r="K106" s="241"/>
      <c r="L106" s="246"/>
      <c r="M106" s="247"/>
      <c r="N106" s="248"/>
      <c r="O106" s="248"/>
      <c r="P106" s="248"/>
      <c r="Q106" s="248"/>
      <c r="R106" s="248"/>
      <c r="S106" s="248"/>
      <c r="T106" s="249"/>
      <c r="U106" s="14"/>
      <c r="V106" s="14"/>
      <c r="W106" s="14"/>
      <c r="X106" s="14"/>
      <c r="Y106" s="14"/>
      <c r="Z106" s="14"/>
      <c r="AA106" s="14"/>
      <c r="AB106" s="14"/>
      <c r="AC106" s="14"/>
      <c r="AD106" s="14"/>
      <c r="AE106" s="14"/>
      <c r="AT106" s="250" t="s">
        <v>198</v>
      </c>
      <c r="AU106" s="250" t="s">
        <v>84</v>
      </c>
      <c r="AV106" s="14" t="s">
        <v>84</v>
      </c>
      <c r="AW106" s="14" t="s">
        <v>37</v>
      </c>
      <c r="AX106" s="14" t="s">
        <v>76</v>
      </c>
      <c r="AY106" s="250" t="s">
        <v>186</v>
      </c>
    </row>
    <row r="107" spans="1:51" s="14" customFormat="1" ht="12">
      <c r="A107" s="14"/>
      <c r="B107" s="240"/>
      <c r="C107" s="241"/>
      <c r="D107" s="225" t="s">
        <v>198</v>
      </c>
      <c r="E107" s="242" t="s">
        <v>20</v>
      </c>
      <c r="F107" s="243" t="s">
        <v>1475</v>
      </c>
      <c r="G107" s="241"/>
      <c r="H107" s="244">
        <v>1</v>
      </c>
      <c r="I107" s="245"/>
      <c r="J107" s="241"/>
      <c r="K107" s="241"/>
      <c r="L107" s="246"/>
      <c r="M107" s="247"/>
      <c r="N107" s="248"/>
      <c r="O107" s="248"/>
      <c r="P107" s="248"/>
      <c r="Q107" s="248"/>
      <c r="R107" s="248"/>
      <c r="S107" s="248"/>
      <c r="T107" s="249"/>
      <c r="U107" s="14"/>
      <c r="V107" s="14"/>
      <c r="W107" s="14"/>
      <c r="X107" s="14"/>
      <c r="Y107" s="14"/>
      <c r="Z107" s="14"/>
      <c r="AA107" s="14"/>
      <c r="AB107" s="14"/>
      <c r="AC107" s="14"/>
      <c r="AD107" s="14"/>
      <c r="AE107" s="14"/>
      <c r="AT107" s="250" t="s">
        <v>198</v>
      </c>
      <c r="AU107" s="250" t="s">
        <v>84</v>
      </c>
      <c r="AV107" s="14" t="s">
        <v>84</v>
      </c>
      <c r="AW107" s="14" t="s">
        <v>37</v>
      </c>
      <c r="AX107" s="14" t="s">
        <v>76</v>
      </c>
      <c r="AY107" s="250" t="s">
        <v>186</v>
      </c>
    </row>
    <row r="108" spans="1:51" s="14" customFormat="1" ht="12">
      <c r="A108" s="14"/>
      <c r="B108" s="240"/>
      <c r="C108" s="241"/>
      <c r="D108" s="225" t="s">
        <v>198</v>
      </c>
      <c r="E108" s="242" t="s">
        <v>20</v>
      </c>
      <c r="F108" s="243" t="s">
        <v>1468</v>
      </c>
      <c r="G108" s="241"/>
      <c r="H108" s="244">
        <v>2</v>
      </c>
      <c r="I108" s="245"/>
      <c r="J108" s="241"/>
      <c r="K108" s="241"/>
      <c r="L108" s="246"/>
      <c r="M108" s="247"/>
      <c r="N108" s="248"/>
      <c r="O108" s="248"/>
      <c r="P108" s="248"/>
      <c r="Q108" s="248"/>
      <c r="R108" s="248"/>
      <c r="S108" s="248"/>
      <c r="T108" s="249"/>
      <c r="U108" s="14"/>
      <c r="V108" s="14"/>
      <c r="W108" s="14"/>
      <c r="X108" s="14"/>
      <c r="Y108" s="14"/>
      <c r="Z108" s="14"/>
      <c r="AA108" s="14"/>
      <c r="AB108" s="14"/>
      <c r="AC108" s="14"/>
      <c r="AD108" s="14"/>
      <c r="AE108" s="14"/>
      <c r="AT108" s="250" t="s">
        <v>198</v>
      </c>
      <c r="AU108" s="250" t="s">
        <v>84</v>
      </c>
      <c r="AV108" s="14" t="s">
        <v>84</v>
      </c>
      <c r="AW108" s="14" t="s">
        <v>37</v>
      </c>
      <c r="AX108" s="14" t="s">
        <v>76</v>
      </c>
      <c r="AY108" s="250" t="s">
        <v>186</v>
      </c>
    </row>
    <row r="109" spans="1:51" s="14" customFormat="1" ht="12">
      <c r="A109" s="14"/>
      <c r="B109" s="240"/>
      <c r="C109" s="241"/>
      <c r="D109" s="225" t="s">
        <v>198</v>
      </c>
      <c r="E109" s="242" t="s">
        <v>20</v>
      </c>
      <c r="F109" s="243" t="s">
        <v>1476</v>
      </c>
      <c r="G109" s="241"/>
      <c r="H109" s="244">
        <v>1</v>
      </c>
      <c r="I109" s="245"/>
      <c r="J109" s="241"/>
      <c r="K109" s="241"/>
      <c r="L109" s="246"/>
      <c r="M109" s="247"/>
      <c r="N109" s="248"/>
      <c r="O109" s="248"/>
      <c r="P109" s="248"/>
      <c r="Q109" s="248"/>
      <c r="R109" s="248"/>
      <c r="S109" s="248"/>
      <c r="T109" s="249"/>
      <c r="U109" s="14"/>
      <c r="V109" s="14"/>
      <c r="W109" s="14"/>
      <c r="X109" s="14"/>
      <c r="Y109" s="14"/>
      <c r="Z109" s="14"/>
      <c r="AA109" s="14"/>
      <c r="AB109" s="14"/>
      <c r="AC109" s="14"/>
      <c r="AD109" s="14"/>
      <c r="AE109" s="14"/>
      <c r="AT109" s="250" t="s">
        <v>198</v>
      </c>
      <c r="AU109" s="250" t="s">
        <v>84</v>
      </c>
      <c r="AV109" s="14" t="s">
        <v>84</v>
      </c>
      <c r="AW109" s="14" t="s">
        <v>37</v>
      </c>
      <c r="AX109" s="14" t="s">
        <v>76</v>
      </c>
      <c r="AY109" s="250" t="s">
        <v>186</v>
      </c>
    </row>
    <row r="110" spans="1:65" s="2" customFormat="1" ht="24.15" customHeight="1">
      <c r="A110" s="38"/>
      <c r="B110" s="39"/>
      <c r="C110" s="260" t="s">
        <v>210</v>
      </c>
      <c r="D110" s="260" t="s">
        <v>921</v>
      </c>
      <c r="E110" s="261" t="s">
        <v>1477</v>
      </c>
      <c r="F110" s="262" t="s">
        <v>1478</v>
      </c>
      <c r="G110" s="263" t="s">
        <v>236</v>
      </c>
      <c r="H110" s="264">
        <v>9</v>
      </c>
      <c r="I110" s="265"/>
      <c r="J110" s="266">
        <f>ROUND(I110*H110,2)</f>
        <v>0</v>
      </c>
      <c r="K110" s="262" t="s">
        <v>193</v>
      </c>
      <c r="L110" s="267"/>
      <c r="M110" s="268" t="s">
        <v>20</v>
      </c>
      <c r="N110" s="269" t="s">
        <v>47</v>
      </c>
      <c r="O110" s="84"/>
      <c r="P110" s="221">
        <f>O110*H110</f>
        <v>0</v>
      </c>
      <c r="Q110" s="221">
        <v>0.0025</v>
      </c>
      <c r="R110" s="221">
        <f>Q110*H110</f>
        <v>0.0225</v>
      </c>
      <c r="S110" s="221">
        <v>0</v>
      </c>
      <c r="T110" s="222">
        <f>S110*H110</f>
        <v>0</v>
      </c>
      <c r="U110" s="38"/>
      <c r="V110" s="38"/>
      <c r="W110" s="38"/>
      <c r="X110" s="38"/>
      <c r="Y110" s="38"/>
      <c r="Z110" s="38"/>
      <c r="AA110" s="38"/>
      <c r="AB110" s="38"/>
      <c r="AC110" s="38"/>
      <c r="AD110" s="38"/>
      <c r="AE110" s="38"/>
      <c r="AR110" s="223" t="s">
        <v>279</v>
      </c>
      <c r="AT110" s="223" t="s">
        <v>921</v>
      </c>
      <c r="AU110" s="223" t="s">
        <v>84</v>
      </c>
      <c r="AY110" s="17" t="s">
        <v>186</v>
      </c>
      <c r="BE110" s="224">
        <f>IF(N110="základní",J110,0)</f>
        <v>0</v>
      </c>
      <c r="BF110" s="224">
        <f>IF(N110="snížená",J110,0)</f>
        <v>0</v>
      </c>
      <c r="BG110" s="224">
        <f>IF(N110="zákl. přenesená",J110,0)</f>
        <v>0</v>
      </c>
      <c r="BH110" s="224">
        <f>IF(N110="sníž. přenesená",J110,0)</f>
        <v>0</v>
      </c>
      <c r="BI110" s="224">
        <f>IF(N110="nulová",J110,0)</f>
        <v>0</v>
      </c>
      <c r="BJ110" s="17" t="s">
        <v>22</v>
      </c>
      <c r="BK110" s="224">
        <f>ROUND(I110*H110,2)</f>
        <v>0</v>
      </c>
      <c r="BL110" s="17" t="s">
        <v>194</v>
      </c>
      <c r="BM110" s="223" t="s">
        <v>1479</v>
      </c>
    </row>
    <row r="111" spans="1:47" s="2" customFormat="1" ht="12">
      <c r="A111" s="38"/>
      <c r="B111" s="39"/>
      <c r="C111" s="40"/>
      <c r="D111" s="225" t="s">
        <v>196</v>
      </c>
      <c r="E111" s="40"/>
      <c r="F111" s="226" t="s">
        <v>1478</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196</v>
      </c>
      <c r="AU111" s="17" t="s">
        <v>84</v>
      </c>
    </row>
    <row r="112" spans="1:51" s="13" customFormat="1" ht="12">
      <c r="A112" s="13"/>
      <c r="B112" s="230"/>
      <c r="C112" s="231"/>
      <c r="D112" s="225" t="s">
        <v>198</v>
      </c>
      <c r="E112" s="232" t="s">
        <v>20</v>
      </c>
      <c r="F112" s="233" t="s">
        <v>1462</v>
      </c>
      <c r="G112" s="231"/>
      <c r="H112" s="232" t="s">
        <v>20</v>
      </c>
      <c r="I112" s="234"/>
      <c r="J112" s="231"/>
      <c r="K112" s="231"/>
      <c r="L112" s="235"/>
      <c r="M112" s="236"/>
      <c r="N112" s="237"/>
      <c r="O112" s="237"/>
      <c r="P112" s="237"/>
      <c r="Q112" s="237"/>
      <c r="R112" s="237"/>
      <c r="S112" s="237"/>
      <c r="T112" s="238"/>
      <c r="U112" s="13"/>
      <c r="V112" s="13"/>
      <c r="W112" s="13"/>
      <c r="X112" s="13"/>
      <c r="Y112" s="13"/>
      <c r="Z112" s="13"/>
      <c r="AA112" s="13"/>
      <c r="AB112" s="13"/>
      <c r="AC112" s="13"/>
      <c r="AD112" s="13"/>
      <c r="AE112" s="13"/>
      <c r="AT112" s="239" t="s">
        <v>198</v>
      </c>
      <c r="AU112" s="239" t="s">
        <v>84</v>
      </c>
      <c r="AV112" s="13" t="s">
        <v>22</v>
      </c>
      <c r="AW112" s="13" t="s">
        <v>37</v>
      </c>
      <c r="AX112" s="13" t="s">
        <v>76</v>
      </c>
      <c r="AY112" s="239" t="s">
        <v>186</v>
      </c>
    </row>
    <row r="113" spans="1:51" s="14" customFormat="1" ht="12">
      <c r="A113" s="14"/>
      <c r="B113" s="240"/>
      <c r="C113" s="241"/>
      <c r="D113" s="225" t="s">
        <v>198</v>
      </c>
      <c r="E113" s="242" t="s">
        <v>20</v>
      </c>
      <c r="F113" s="243" t="s">
        <v>1480</v>
      </c>
      <c r="G113" s="241"/>
      <c r="H113" s="244">
        <v>2</v>
      </c>
      <c r="I113" s="245"/>
      <c r="J113" s="241"/>
      <c r="K113" s="241"/>
      <c r="L113" s="246"/>
      <c r="M113" s="247"/>
      <c r="N113" s="248"/>
      <c r="O113" s="248"/>
      <c r="P113" s="248"/>
      <c r="Q113" s="248"/>
      <c r="R113" s="248"/>
      <c r="S113" s="248"/>
      <c r="T113" s="249"/>
      <c r="U113" s="14"/>
      <c r="V113" s="14"/>
      <c r="W113" s="14"/>
      <c r="X113" s="14"/>
      <c r="Y113" s="14"/>
      <c r="Z113" s="14"/>
      <c r="AA113" s="14"/>
      <c r="AB113" s="14"/>
      <c r="AC113" s="14"/>
      <c r="AD113" s="14"/>
      <c r="AE113" s="14"/>
      <c r="AT113" s="250" t="s">
        <v>198</v>
      </c>
      <c r="AU113" s="250" t="s">
        <v>84</v>
      </c>
      <c r="AV113" s="14" t="s">
        <v>84</v>
      </c>
      <c r="AW113" s="14" t="s">
        <v>37</v>
      </c>
      <c r="AX113" s="14" t="s">
        <v>76</v>
      </c>
      <c r="AY113" s="250" t="s">
        <v>186</v>
      </c>
    </row>
    <row r="114" spans="1:51" s="14" customFormat="1" ht="12">
      <c r="A114" s="14"/>
      <c r="B114" s="240"/>
      <c r="C114" s="241"/>
      <c r="D114" s="225" t="s">
        <v>198</v>
      </c>
      <c r="E114" s="242" t="s">
        <v>20</v>
      </c>
      <c r="F114" s="243" t="s">
        <v>1481</v>
      </c>
      <c r="G114" s="241"/>
      <c r="H114" s="244">
        <v>6</v>
      </c>
      <c r="I114" s="245"/>
      <c r="J114" s="241"/>
      <c r="K114" s="241"/>
      <c r="L114" s="246"/>
      <c r="M114" s="247"/>
      <c r="N114" s="248"/>
      <c r="O114" s="248"/>
      <c r="P114" s="248"/>
      <c r="Q114" s="248"/>
      <c r="R114" s="248"/>
      <c r="S114" s="248"/>
      <c r="T114" s="249"/>
      <c r="U114" s="14"/>
      <c r="V114" s="14"/>
      <c r="W114" s="14"/>
      <c r="X114" s="14"/>
      <c r="Y114" s="14"/>
      <c r="Z114" s="14"/>
      <c r="AA114" s="14"/>
      <c r="AB114" s="14"/>
      <c r="AC114" s="14"/>
      <c r="AD114" s="14"/>
      <c r="AE114" s="14"/>
      <c r="AT114" s="250" t="s">
        <v>198</v>
      </c>
      <c r="AU114" s="250" t="s">
        <v>84</v>
      </c>
      <c r="AV114" s="14" t="s">
        <v>84</v>
      </c>
      <c r="AW114" s="14" t="s">
        <v>37</v>
      </c>
      <c r="AX114" s="14" t="s">
        <v>76</v>
      </c>
      <c r="AY114" s="250" t="s">
        <v>186</v>
      </c>
    </row>
    <row r="115" spans="1:51" s="14" customFormat="1" ht="12">
      <c r="A115" s="14"/>
      <c r="B115" s="240"/>
      <c r="C115" s="241"/>
      <c r="D115" s="225" t="s">
        <v>198</v>
      </c>
      <c r="E115" s="242" t="s">
        <v>20</v>
      </c>
      <c r="F115" s="243" t="s">
        <v>1476</v>
      </c>
      <c r="G115" s="241"/>
      <c r="H115" s="244">
        <v>1</v>
      </c>
      <c r="I115" s="245"/>
      <c r="J115" s="241"/>
      <c r="K115" s="241"/>
      <c r="L115" s="246"/>
      <c r="M115" s="247"/>
      <c r="N115" s="248"/>
      <c r="O115" s="248"/>
      <c r="P115" s="248"/>
      <c r="Q115" s="248"/>
      <c r="R115" s="248"/>
      <c r="S115" s="248"/>
      <c r="T115" s="249"/>
      <c r="U115" s="14"/>
      <c r="V115" s="14"/>
      <c r="W115" s="14"/>
      <c r="X115" s="14"/>
      <c r="Y115" s="14"/>
      <c r="Z115" s="14"/>
      <c r="AA115" s="14"/>
      <c r="AB115" s="14"/>
      <c r="AC115" s="14"/>
      <c r="AD115" s="14"/>
      <c r="AE115" s="14"/>
      <c r="AT115" s="250" t="s">
        <v>198</v>
      </c>
      <c r="AU115" s="250" t="s">
        <v>84</v>
      </c>
      <c r="AV115" s="14" t="s">
        <v>84</v>
      </c>
      <c r="AW115" s="14" t="s">
        <v>37</v>
      </c>
      <c r="AX115" s="14" t="s">
        <v>76</v>
      </c>
      <c r="AY115" s="250" t="s">
        <v>186</v>
      </c>
    </row>
    <row r="116" spans="1:65" s="2" customFormat="1" ht="24.15" customHeight="1">
      <c r="A116" s="38"/>
      <c r="B116" s="39"/>
      <c r="C116" s="260" t="s">
        <v>194</v>
      </c>
      <c r="D116" s="260" t="s">
        <v>921</v>
      </c>
      <c r="E116" s="261" t="s">
        <v>1482</v>
      </c>
      <c r="F116" s="262" t="s">
        <v>1483</v>
      </c>
      <c r="G116" s="263" t="s">
        <v>236</v>
      </c>
      <c r="H116" s="264">
        <v>2</v>
      </c>
      <c r="I116" s="265"/>
      <c r="J116" s="266">
        <f>ROUND(I116*H116,2)</f>
        <v>0</v>
      </c>
      <c r="K116" s="262" t="s">
        <v>193</v>
      </c>
      <c r="L116" s="267"/>
      <c r="M116" s="268" t="s">
        <v>20</v>
      </c>
      <c r="N116" s="269" t="s">
        <v>47</v>
      </c>
      <c r="O116" s="84"/>
      <c r="P116" s="221">
        <f>O116*H116</f>
        <v>0</v>
      </c>
      <c r="Q116" s="221">
        <v>0.0036</v>
      </c>
      <c r="R116" s="221">
        <f>Q116*H116</f>
        <v>0.0072</v>
      </c>
      <c r="S116" s="221">
        <v>0</v>
      </c>
      <c r="T116" s="222">
        <f>S116*H116</f>
        <v>0</v>
      </c>
      <c r="U116" s="38"/>
      <c r="V116" s="38"/>
      <c r="W116" s="38"/>
      <c r="X116" s="38"/>
      <c r="Y116" s="38"/>
      <c r="Z116" s="38"/>
      <c r="AA116" s="38"/>
      <c r="AB116" s="38"/>
      <c r="AC116" s="38"/>
      <c r="AD116" s="38"/>
      <c r="AE116" s="38"/>
      <c r="AR116" s="223" t="s">
        <v>279</v>
      </c>
      <c r="AT116" s="223" t="s">
        <v>921</v>
      </c>
      <c r="AU116" s="223" t="s">
        <v>84</v>
      </c>
      <c r="AY116" s="17" t="s">
        <v>186</v>
      </c>
      <c r="BE116" s="224">
        <f>IF(N116="základní",J116,0)</f>
        <v>0</v>
      </c>
      <c r="BF116" s="224">
        <f>IF(N116="snížená",J116,0)</f>
        <v>0</v>
      </c>
      <c r="BG116" s="224">
        <f>IF(N116="zákl. přenesená",J116,0)</f>
        <v>0</v>
      </c>
      <c r="BH116" s="224">
        <f>IF(N116="sníž. přenesená",J116,0)</f>
        <v>0</v>
      </c>
      <c r="BI116" s="224">
        <f>IF(N116="nulová",J116,0)</f>
        <v>0</v>
      </c>
      <c r="BJ116" s="17" t="s">
        <v>22</v>
      </c>
      <c r="BK116" s="224">
        <f>ROUND(I116*H116,2)</f>
        <v>0</v>
      </c>
      <c r="BL116" s="17" t="s">
        <v>194</v>
      </c>
      <c r="BM116" s="223" t="s">
        <v>1484</v>
      </c>
    </row>
    <row r="117" spans="1:47" s="2" customFormat="1" ht="12">
      <c r="A117" s="38"/>
      <c r="B117" s="39"/>
      <c r="C117" s="40"/>
      <c r="D117" s="225" t="s">
        <v>196</v>
      </c>
      <c r="E117" s="40"/>
      <c r="F117" s="226" t="s">
        <v>1483</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196</v>
      </c>
      <c r="AU117" s="17" t="s">
        <v>84</v>
      </c>
    </row>
    <row r="118" spans="1:51" s="13" customFormat="1" ht="12">
      <c r="A118" s="13"/>
      <c r="B118" s="230"/>
      <c r="C118" s="231"/>
      <c r="D118" s="225" t="s">
        <v>198</v>
      </c>
      <c r="E118" s="232" t="s">
        <v>20</v>
      </c>
      <c r="F118" s="233" t="s">
        <v>1462</v>
      </c>
      <c r="G118" s="231"/>
      <c r="H118" s="232" t="s">
        <v>20</v>
      </c>
      <c r="I118" s="234"/>
      <c r="J118" s="231"/>
      <c r="K118" s="231"/>
      <c r="L118" s="235"/>
      <c r="M118" s="236"/>
      <c r="N118" s="237"/>
      <c r="O118" s="237"/>
      <c r="P118" s="237"/>
      <c r="Q118" s="237"/>
      <c r="R118" s="237"/>
      <c r="S118" s="237"/>
      <c r="T118" s="238"/>
      <c r="U118" s="13"/>
      <c r="V118" s="13"/>
      <c r="W118" s="13"/>
      <c r="X118" s="13"/>
      <c r="Y118" s="13"/>
      <c r="Z118" s="13"/>
      <c r="AA118" s="13"/>
      <c r="AB118" s="13"/>
      <c r="AC118" s="13"/>
      <c r="AD118" s="13"/>
      <c r="AE118" s="13"/>
      <c r="AT118" s="239" t="s">
        <v>198</v>
      </c>
      <c r="AU118" s="239" t="s">
        <v>84</v>
      </c>
      <c r="AV118" s="13" t="s">
        <v>22</v>
      </c>
      <c r="AW118" s="13" t="s">
        <v>37</v>
      </c>
      <c r="AX118" s="13" t="s">
        <v>76</v>
      </c>
      <c r="AY118" s="239" t="s">
        <v>186</v>
      </c>
    </row>
    <row r="119" spans="1:51" s="14" customFormat="1" ht="12">
      <c r="A119" s="14"/>
      <c r="B119" s="240"/>
      <c r="C119" s="241"/>
      <c r="D119" s="225" t="s">
        <v>198</v>
      </c>
      <c r="E119" s="242" t="s">
        <v>20</v>
      </c>
      <c r="F119" s="243" t="s">
        <v>1475</v>
      </c>
      <c r="G119" s="241"/>
      <c r="H119" s="244">
        <v>1</v>
      </c>
      <c r="I119" s="245"/>
      <c r="J119" s="241"/>
      <c r="K119" s="241"/>
      <c r="L119" s="246"/>
      <c r="M119" s="247"/>
      <c r="N119" s="248"/>
      <c r="O119" s="248"/>
      <c r="P119" s="248"/>
      <c r="Q119" s="248"/>
      <c r="R119" s="248"/>
      <c r="S119" s="248"/>
      <c r="T119" s="249"/>
      <c r="U119" s="14"/>
      <c r="V119" s="14"/>
      <c r="W119" s="14"/>
      <c r="X119" s="14"/>
      <c r="Y119" s="14"/>
      <c r="Z119" s="14"/>
      <c r="AA119" s="14"/>
      <c r="AB119" s="14"/>
      <c r="AC119" s="14"/>
      <c r="AD119" s="14"/>
      <c r="AE119" s="14"/>
      <c r="AT119" s="250" t="s">
        <v>198</v>
      </c>
      <c r="AU119" s="250" t="s">
        <v>84</v>
      </c>
      <c r="AV119" s="14" t="s">
        <v>84</v>
      </c>
      <c r="AW119" s="14" t="s">
        <v>37</v>
      </c>
      <c r="AX119" s="14" t="s">
        <v>76</v>
      </c>
      <c r="AY119" s="250" t="s">
        <v>186</v>
      </c>
    </row>
    <row r="120" spans="1:51" s="14" customFormat="1" ht="12">
      <c r="A120" s="14"/>
      <c r="B120" s="240"/>
      <c r="C120" s="241"/>
      <c r="D120" s="225" t="s">
        <v>198</v>
      </c>
      <c r="E120" s="242" t="s">
        <v>20</v>
      </c>
      <c r="F120" s="243" t="s">
        <v>1485</v>
      </c>
      <c r="G120" s="241"/>
      <c r="H120" s="244">
        <v>1</v>
      </c>
      <c r="I120" s="245"/>
      <c r="J120" s="241"/>
      <c r="K120" s="241"/>
      <c r="L120" s="246"/>
      <c r="M120" s="247"/>
      <c r="N120" s="248"/>
      <c r="O120" s="248"/>
      <c r="P120" s="248"/>
      <c r="Q120" s="248"/>
      <c r="R120" s="248"/>
      <c r="S120" s="248"/>
      <c r="T120" s="249"/>
      <c r="U120" s="14"/>
      <c r="V120" s="14"/>
      <c r="W120" s="14"/>
      <c r="X120" s="14"/>
      <c r="Y120" s="14"/>
      <c r="Z120" s="14"/>
      <c r="AA120" s="14"/>
      <c r="AB120" s="14"/>
      <c r="AC120" s="14"/>
      <c r="AD120" s="14"/>
      <c r="AE120" s="14"/>
      <c r="AT120" s="250" t="s">
        <v>198</v>
      </c>
      <c r="AU120" s="250" t="s">
        <v>84</v>
      </c>
      <c r="AV120" s="14" t="s">
        <v>84</v>
      </c>
      <c r="AW120" s="14" t="s">
        <v>37</v>
      </c>
      <c r="AX120" s="14" t="s">
        <v>76</v>
      </c>
      <c r="AY120" s="250" t="s">
        <v>186</v>
      </c>
    </row>
    <row r="121" spans="1:65" s="2" customFormat="1" ht="24.15" customHeight="1">
      <c r="A121" s="38"/>
      <c r="B121" s="39"/>
      <c r="C121" s="260" t="s">
        <v>223</v>
      </c>
      <c r="D121" s="260" t="s">
        <v>921</v>
      </c>
      <c r="E121" s="261" t="s">
        <v>1486</v>
      </c>
      <c r="F121" s="262" t="s">
        <v>1487</v>
      </c>
      <c r="G121" s="263" t="s">
        <v>236</v>
      </c>
      <c r="H121" s="264">
        <v>2</v>
      </c>
      <c r="I121" s="265"/>
      <c r="J121" s="266">
        <f>ROUND(I121*H121,2)</f>
        <v>0</v>
      </c>
      <c r="K121" s="262" t="s">
        <v>193</v>
      </c>
      <c r="L121" s="267"/>
      <c r="M121" s="268" t="s">
        <v>20</v>
      </c>
      <c r="N121" s="269" t="s">
        <v>47</v>
      </c>
      <c r="O121" s="84"/>
      <c r="P121" s="221">
        <f>O121*H121</f>
        <v>0</v>
      </c>
      <c r="Q121" s="221">
        <v>0.0056</v>
      </c>
      <c r="R121" s="221">
        <f>Q121*H121</f>
        <v>0.0112</v>
      </c>
      <c r="S121" s="221">
        <v>0</v>
      </c>
      <c r="T121" s="222">
        <f>S121*H121</f>
        <v>0</v>
      </c>
      <c r="U121" s="38"/>
      <c r="V121" s="38"/>
      <c r="W121" s="38"/>
      <c r="X121" s="38"/>
      <c r="Y121" s="38"/>
      <c r="Z121" s="38"/>
      <c r="AA121" s="38"/>
      <c r="AB121" s="38"/>
      <c r="AC121" s="38"/>
      <c r="AD121" s="38"/>
      <c r="AE121" s="38"/>
      <c r="AR121" s="223" t="s">
        <v>279</v>
      </c>
      <c r="AT121" s="223" t="s">
        <v>921</v>
      </c>
      <c r="AU121" s="223" t="s">
        <v>84</v>
      </c>
      <c r="AY121" s="17" t="s">
        <v>186</v>
      </c>
      <c r="BE121" s="224">
        <f>IF(N121="základní",J121,0)</f>
        <v>0</v>
      </c>
      <c r="BF121" s="224">
        <f>IF(N121="snížená",J121,0)</f>
        <v>0</v>
      </c>
      <c r="BG121" s="224">
        <f>IF(N121="zákl. přenesená",J121,0)</f>
        <v>0</v>
      </c>
      <c r="BH121" s="224">
        <f>IF(N121="sníž. přenesená",J121,0)</f>
        <v>0</v>
      </c>
      <c r="BI121" s="224">
        <f>IF(N121="nulová",J121,0)</f>
        <v>0</v>
      </c>
      <c r="BJ121" s="17" t="s">
        <v>22</v>
      </c>
      <c r="BK121" s="224">
        <f>ROUND(I121*H121,2)</f>
        <v>0</v>
      </c>
      <c r="BL121" s="17" t="s">
        <v>194</v>
      </c>
      <c r="BM121" s="223" t="s">
        <v>1488</v>
      </c>
    </row>
    <row r="122" spans="1:47" s="2" customFormat="1" ht="12">
      <c r="A122" s="38"/>
      <c r="B122" s="39"/>
      <c r="C122" s="40"/>
      <c r="D122" s="225" t="s">
        <v>196</v>
      </c>
      <c r="E122" s="40"/>
      <c r="F122" s="226" t="s">
        <v>1487</v>
      </c>
      <c r="G122" s="40"/>
      <c r="H122" s="40"/>
      <c r="I122" s="227"/>
      <c r="J122" s="40"/>
      <c r="K122" s="40"/>
      <c r="L122" s="44"/>
      <c r="M122" s="228"/>
      <c r="N122" s="229"/>
      <c r="O122" s="84"/>
      <c r="P122" s="84"/>
      <c r="Q122" s="84"/>
      <c r="R122" s="84"/>
      <c r="S122" s="84"/>
      <c r="T122" s="85"/>
      <c r="U122" s="38"/>
      <c r="V122" s="38"/>
      <c r="W122" s="38"/>
      <c r="X122" s="38"/>
      <c r="Y122" s="38"/>
      <c r="Z122" s="38"/>
      <c r="AA122" s="38"/>
      <c r="AB122" s="38"/>
      <c r="AC122" s="38"/>
      <c r="AD122" s="38"/>
      <c r="AE122" s="38"/>
      <c r="AT122" s="17" t="s">
        <v>196</v>
      </c>
      <c r="AU122" s="17" t="s">
        <v>84</v>
      </c>
    </row>
    <row r="123" spans="1:51" s="13" customFormat="1" ht="12">
      <c r="A123" s="13"/>
      <c r="B123" s="230"/>
      <c r="C123" s="231"/>
      <c r="D123" s="225" t="s">
        <v>198</v>
      </c>
      <c r="E123" s="232" t="s">
        <v>20</v>
      </c>
      <c r="F123" s="233" t="s">
        <v>1462</v>
      </c>
      <c r="G123" s="231"/>
      <c r="H123" s="232" t="s">
        <v>20</v>
      </c>
      <c r="I123" s="234"/>
      <c r="J123" s="231"/>
      <c r="K123" s="231"/>
      <c r="L123" s="235"/>
      <c r="M123" s="236"/>
      <c r="N123" s="237"/>
      <c r="O123" s="237"/>
      <c r="P123" s="237"/>
      <c r="Q123" s="237"/>
      <c r="R123" s="237"/>
      <c r="S123" s="237"/>
      <c r="T123" s="238"/>
      <c r="U123" s="13"/>
      <c r="V123" s="13"/>
      <c r="W123" s="13"/>
      <c r="X123" s="13"/>
      <c r="Y123" s="13"/>
      <c r="Z123" s="13"/>
      <c r="AA123" s="13"/>
      <c r="AB123" s="13"/>
      <c r="AC123" s="13"/>
      <c r="AD123" s="13"/>
      <c r="AE123" s="13"/>
      <c r="AT123" s="239" t="s">
        <v>198</v>
      </c>
      <c r="AU123" s="239" t="s">
        <v>84</v>
      </c>
      <c r="AV123" s="13" t="s">
        <v>22</v>
      </c>
      <c r="AW123" s="13" t="s">
        <v>37</v>
      </c>
      <c r="AX123" s="13" t="s">
        <v>76</v>
      </c>
      <c r="AY123" s="239" t="s">
        <v>186</v>
      </c>
    </row>
    <row r="124" spans="1:51" s="14" customFormat="1" ht="12">
      <c r="A124" s="14"/>
      <c r="B124" s="240"/>
      <c r="C124" s="241"/>
      <c r="D124" s="225" t="s">
        <v>198</v>
      </c>
      <c r="E124" s="242" t="s">
        <v>20</v>
      </c>
      <c r="F124" s="243" t="s">
        <v>1489</v>
      </c>
      <c r="G124" s="241"/>
      <c r="H124" s="244">
        <v>1</v>
      </c>
      <c r="I124" s="245"/>
      <c r="J124" s="241"/>
      <c r="K124" s="241"/>
      <c r="L124" s="246"/>
      <c r="M124" s="247"/>
      <c r="N124" s="248"/>
      <c r="O124" s="248"/>
      <c r="P124" s="248"/>
      <c r="Q124" s="248"/>
      <c r="R124" s="248"/>
      <c r="S124" s="248"/>
      <c r="T124" s="249"/>
      <c r="U124" s="14"/>
      <c r="V124" s="14"/>
      <c r="W124" s="14"/>
      <c r="X124" s="14"/>
      <c r="Y124" s="14"/>
      <c r="Z124" s="14"/>
      <c r="AA124" s="14"/>
      <c r="AB124" s="14"/>
      <c r="AC124" s="14"/>
      <c r="AD124" s="14"/>
      <c r="AE124" s="14"/>
      <c r="AT124" s="250" t="s">
        <v>198</v>
      </c>
      <c r="AU124" s="250" t="s">
        <v>84</v>
      </c>
      <c r="AV124" s="14" t="s">
        <v>84</v>
      </c>
      <c r="AW124" s="14" t="s">
        <v>37</v>
      </c>
      <c r="AX124" s="14" t="s">
        <v>76</v>
      </c>
      <c r="AY124" s="250" t="s">
        <v>186</v>
      </c>
    </row>
    <row r="125" spans="1:51" s="14" customFormat="1" ht="12">
      <c r="A125" s="14"/>
      <c r="B125" s="240"/>
      <c r="C125" s="241"/>
      <c r="D125" s="225" t="s">
        <v>198</v>
      </c>
      <c r="E125" s="242" t="s">
        <v>20</v>
      </c>
      <c r="F125" s="243" t="s">
        <v>1485</v>
      </c>
      <c r="G125" s="241"/>
      <c r="H125" s="244">
        <v>1</v>
      </c>
      <c r="I125" s="245"/>
      <c r="J125" s="241"/>
      <c r="K125" s="241"/>
      <c r="L125" s="246"/>
      <c r="M125" s="247"/>
      <c r="N125" s="248"/>
      <c r="O125" s="248"/>
      <c r="P125" s="248"/>
      <c r="Q125" s="248"/>
      <c r="R125" s="248"/>
      <c r="S125" s="248"/>
      <c r="T125" s="249"/>
      <c r="U125" s="14"/>
      <c r="V125" s="14"/>
      <c r="W125" s="14"/>
      <c r="X125" s="14"/>
      <c r="Y125" s="14"/>
      <c r="Z125" s="14"/>
      <c r="AA125" s="14"/>
      <c r="AB125" s="14"/>
      <c r="AC125" s="14"/>
      <c r="AD125" s="14"/>
      <c r="AE125" s="14"/>
      <c r="AT125" s="250" t="s">
        <v>198</v>
      </c>
      <c r="AU125" s="250" t="s">
        <v>84</v>
      </c>
      <c r="AV125" s="14" t="s">
        <v>84</v>
      </c>
      <c r="AW125" s="14" t="s">
        <v>37</v>
      </c>
      <c r="AX125" s="14" t="s">
        <v>76</v>
      </c>
      <c r="AY125" s="250" t="s">
        <v>186</v>
      </c>
    </row>
    <row r="126" spans="1:65" s="2" customFormat="1" ht="24.15" customHeight="1">
      <c r="A126" s="38"/>
      <c r="B126" s="39"/>
      <c r="C126" s="260" t="s">
        <v>267</v>
      </c>
      <c r="D126" s="260" t="s">
        <v>921</v>
      </c>
      <c r="E126" s="261" t="s">
        <v>1490</v>
      </c>
      <c r="F126" s="262" t="s">
        <v>1491</v>
      </c>
      <c r="G126" s="263" t="s">
        <v>236</v>
      </c>
      <c r="H126" s="264">
        <v>2</v>
      </c>
      <c r="I126" s="265"/>
      <c r="J126" s="266">
        <f>ROUND(I126*H126,2)</f>
        <v>0</v>
      </c>
      <c r="K126" s="262" t="s">
        <v>193</v>
      </c>
      <c r="L126" s="267"/>
      <c r="M126" s="268" t="s">
        <v>20</v>
      </c>
      <c r="N126" s="269" t="s">
        <v>47</v>
      </c>
      <c r="O126" s="84"/>
      <c r="P126" s="221">
        <f>O126*H126</f>
        <v>0</v>
      </c>
      <c r="Q126" s="221">
        <v>0.0045</v>
      </c>
      <c r="R126" s="221">
        <f>Q126*H126</f>
        <v>0.009</v>
      </c>
      <c r="S126" s="221">
        <v>0</v>
      </c>
      <c r="T126" s="222">
        <f>S126*H126</f>
        <v>0</v>
      </c>
      <c r="U126" s="38"/>
      <c r="V126" s="38"/>
      <c r="W126" s="38"/>
      <c r="X126" s="38"/>
      <c r="Y126" s="38"/>
      <c r="Z126" s="38"/>
      <c r="AA126" s="38"/>
      <c r="AB126" s="38"/>
      <c r="AC126" s="38"/>
      <c r="AD126" s="38"/>
      <c r="AE126" s="38"/>
      <c r="AR126" s="223" t="s">
        <v>279</v>
      </c>
      <c r="AT126" s="223" t="s">
        <v>921</v>
      </c>
      <c r="AU126" s="223" t="s">
        <v>84</v>
      </c>
      <c r="AY126" s="17" t="s">
        <v>186</v>
      </c>
      <c r="BE126" s="224">
        <f>IF(N126="základní",J126,0)</f>
        <v>0</v>
      </c>
      <c r="BF126" s="224">
        <f>IF(N126="snížená",J126,0)</f>
        <v>0</v>
      </c>
      <c r="BG126" s="224">
        <f>IF(N126="zákl. přenesená",J126,0)</f>
        <v>0</v>
      </c>
      <c r="BH126" s="224">
        <f>IF(N126="sníž. přenesená",J126,0)</f>
        <v>0</v>
      </c>
      <c r="BI126" s="224">
        <f>IF(N126="nulová",J126,0)</f>
        <v>0</v>
      </c>
      <c r="BJ126" s="17" t="s">
        <v>22</v>
      </c>
      <c r="BK126" s="224">
        <f>ROUND(I126*H126,2)</f>
        <v>0</v>
      </c>
      <c r="BL126" s="17" t="s">
        <v>194</v>
      </c>
      <c r="BM126" s="223" t="s">
        <v>1492</v>
      </c>
    </row>
    <row r="127" spans="1:47" s="2" customFormat="1" ht="12">
      <c r="A127" s="38"/>
      <c r="B127" s="39"/>
      <c r="C127" s="40"/>
      <c r="D127" s="225" t="s">
        <v>196</v>
      </c>
      <c r="E127" s="40"/>
      <c r="F127" s="226" t="s">
        <v>1491</v>
      </c>
      <c r="G127" s="40"/>
      <c r="H127" s="40"/>
      <c r="I127" s="227"/>
      <c r="J127" s="40"/>
      <c r="K127" s="40"/>
      <c r="L127" s="44"/>
      <c r="M127" s="228"/>
      <c r="N127" s="229"/>
      <c r="O127" s="84"/>
      <c r="P127" s="84"/>
      <c r="Q127" s="84"/>
      <c r="R127" s="84"/>
      <c r="S127" s="84"/>
      <c r="T127" s="85"/>
      <c r="U127" s="38"/>
      <c r="V127" s="38"/>
      <c r="W127" s="38"/>
      <c r="X127" s="38"/>
      <c r="Y127" s="38"/>
      <c r="Z127" s="38"/>
      <c r="AA127" s="38"/>
      <c r="AB127" s="38"/>
      <c r="AC127" s="38"/>
      <c r="AD127" s="38"/>
      <c r="AE127" s="38"/>
      <c r="AT127" s="17" t="s">
        <v>196</v>
      </c>
      <c r="AU127" s="17" t="s">
        <v>84</v>
      </c>
    </row>
    <row r="128" spans="1:51" s="13" customFormat="1" ht="12">
      <c r="A128" s="13"/>
      <c r="B128" s="230"/>
      <c r="C128" s="231"/>
      <c r="D128" s="225" t="s">
        <v>198</v>
      </c>
      <c r="E128" s="232" t="s">
        <v>20</v>
      </c>
      <c r="F128" s="233" t="s">
        <v>1462</v>
      </c>
      <c r="G128" s="231"/>
      <c r="H128" s="232" t="s">
        <v>20</v>
      </c>
      <c r="I128" s="234"/>
      <c r="J128" s="231"/>
      <c r="K128" s="231"/>
      <c r="L128" s="235"/>
      <c r="M128" s="236"/>
      <c r="N128" s="237"/>
      <c r="O128" s="237"/>
      <c r="P128" s="237"/>
      <c r="Q128" s="237"/>
      <c r="R128" s="237"/>
      <c r="S128" s="237"/>
      <c r="T128" s="238"/>
      <c r="U128" s="13"/>
      <c r="V128" s="13"/>
      <c r="W128" s="13"/>
      <c r="X128" s="13"/>
      <c r="Y128" s="13"/>
      <c r="Z128" s="13"/>
      <c r="AA128" s="13"/>
      <c r="AB128" s="13"/>
      <c r="AC128" s="13"/>
      <c r="AD128" s="13"/>
      <c r="AE128" s="13"/>
      <c r="AT128" s="239" t="s">
        <v>198</v>
      </c>
      <c r="AU128" s="239" t="s">
        <v>84</v>
      </c>
      <c r="AV128" s="13" t="s">
        <v>22</v>
      </c>
      <c r="AW128" s="13" t="s">
        <v>37</v>
      </c>
      <c r="AX128" s="13" t="s">
        <v>76</v>
      </c>
      <c r="AY128" s="239" t="s">
        <v>186</v>
      </c>
    </row>
    <row r="129" spans="1:51" s="14" customFormat="1" ht="12">
      <c r="A129" s="14"/>
      <c r="B129" s="240"/>
      <c r="C129" s="241"/>
      <c r="D129" s="225" t="s">
        <v>198</v>
      </c>
      <c r="E129" s="242" t="s">
        <v>20</v>
      </c>
      <c r="F129" s="243" t="s">
        <v>1475</v>
      </c>
      <c r="G129" s="241"/>
      <c r="H129" s="244">
        <v>1</v>
      </c>
      <c r="I129" s="245"/>
      <c r="J129" s="241"/>
      <c r="K129" s="241"/>
      <c r="L129" s="246"/>
      <c r="M129" s="247"/>
      <c r="N129" s="248"/>
      <c r="O129" s="248"/>
      <c r="P129" s="248"/>
      <c r="Q129" s="248"/>
      <c r="R129" s="248"/>
      <c r="S129" s="248"/>
      <c r="T129" s="249"/>
      <c r="U129" s="14"/>
      <c r="V129" s="14"/>
      <c r="W129" s="14"/>
      <c r="X129" s="14"/>
      <c r="Y129" s="14"/>
      <c r="Z129" s="14"/>
      <c r="AA129" s="14"/>
      <c r="AB129" s="14"/>
      <c r="AC129" s="14"/>
      <c r="AD129" s="14"/>
      <c r="AE129" s="14"/>
      <c r="AT129" s="250" t="s">
        <v>198</v>
      </c>
      <c r="AU129" s="250" t="s">
        <v>84</v>
      </c>
      <c r="AV129" s="14" t="s">
        <v>84</v>
      </c>
      <c r="AW129" s="14" t="s">
        <v>37</v>
      </c>
      <c r="AX129" s="14" t="s">
        <v>76</v>
      </c>
      <c r="AY129" s="250" t="s">
        <v>186</v>
      </c>
    </row>
    <row r="130" spans="1:51" s="14" customFormat="1" ht="12">
      <c r="A130" s="14"/>
      <c r="B130" s="240"/>
      <c r="C130" s="241"/>
      <c r="D130" s="225" t="s">
        <v>198</v>
      </c>
      <c r="E130" s="242" t="s">
        <v>20</v>
      </c>
      <c r="F130" s="243" t="s">
        <v>1489</v>
      </c>
      <c r="G130" s="241"/>
      <c r="H130" s="244">
        <v>1</v>
      </c>
      <c r="I130" s="245"/>
      <c r="J130" s="241"/>
      <c r="K130" s="241"/>
      <c r="L130" s="246"/>
      <c r="M130" s="247"/>
      <c r="N130" s="248"/>
      <c r="O130" s="248"/>
      <c r="P130" s="248"/>
      <c r="Q130" s="248"/>
      <c r="R130" s="248"/>
      <c r="S130" s="248"/>
      <c r="T130" s="249"/>
      <c r="U130" s="14"/>
      <c r="V130" s="14"/>
      <c r="W130" s="14"/>
      <c r="X130" s="14"/>
      <c r="Y130" s="14"/>
      <c r="Z130" s="14"/>
      <c r="AA130" s="14"/>
      <c r="AB130" s="14"/>
      <c r="AC130" s="14"/>
      <c r="AD130" s="14"/>
      <c r="AE130" s="14"/>
      <c r="AT130" s="250" t="s">
        <v>198</v>
      </c>
      <c r="AU130" s="250" t="s">
        <v>84</v>
      </c>
      <c r="AV130" s="14" t="s">
        <v>84</v>
      </c>
      <c r="AW130" s="14" t="s">
        <v>37</v>
      </c>
      <c r="AX130" s="14" t="s">
        <v>76</v>
      </c>
      <c r="AY130" s="250" t="s">
        <v>186</v>
      </c>
    </row>
    <row r="131" spans="1:65" s="2" customFormat="1" ht="24.15" customHeight="1">
      <c r="A131" s="38"/>
      <c r="B131" s="39"/>
      <c r="C131" s="212" t="s">
        <v>273</v>
      </c>
      <c r="D131" s="212" t="s">
        <v>189</v>
      </c>
      <c r="E131" s="213" t="s">
        <v>1493</v>
      </c>
      <c r="F131" s="214" t="s">
        <v>1494</v>
      </c>
      <c r="G131" s="215" t="s">
        <v>236</v>
      </c>
      <c r="H131" s="216">
        <v>11</v>
      </c>
      <c r="I131" s="217"/>
      <c r="J131" s="218">
        <f>ROUND(I131*H131,2)</f>
        <v>0</v>
      </c>
      <c r="K131" s="214" t="s">
        <v>193</v>
      </c>
      <c r="L131" s="44"/>
      <c r="M131" s="219" t="s">
        <v>20</v>
      </c>
      <c r="N131" s="220" t="s">
        <v>47</v>
      </c>
      <c r="O131" s="84"/>
      <c r="P131" s="221">
        <f>O131*H131</f>
        <v>0</v>
      </c>
      <c r="Q131" s="221">
        <v>0.11241</v>
      </c>
      <c r="R131" s="221">
        <f>Q131*H131</f>
        <v>1.23651</v>
      </c>
      <c r="S131" s="221">
        <v>0</v>
      </c>
      <c r="T131" s="222">
        <f>S131*H131</f>
        <v>0</v>
      </c>
      <c r="U131" s="38"/>
      <c r="V131" s="38"/>
      <c r="W131" s="38"/>
      <c r="X131" s="38"/>
      <c r="Y131" s="38"/>
      <c r="Z131" s="38"/>
      <c r="AA131" s="38"/>
      <c r="AB131" s="38"/>
      <c r="AC131" s="38"/>
      <c r="AD131" s="38"/>
      <c r="AE131" s="38"/>
      <c r="AR131" s="223" t="s">
        <v>194</v>
      </c>
      <c r="AT131" s="223" t="s">
        <v>189</v>
      </c>
      <c r="AU131" s="223" t="s">
        <v>84</v>
      </c>
      <c r="AY131" s="17" t="s">
        <v>186</v>
      </c>
      <c r="BE131" s="224">
        <f>IF(N131="základní",J131,0)</f>
        <v>0</v>
      </c>
      <c r="BF131" s="224">
        <f>IF(N131="snížená",J131,0)</f>
        <v>0</v>
      </c>
      <c r="BG131" s="224">
        <f>IF(N131="zákl. přenesená",J131,0)</f>
        <v>0</v>
      </c>
      <c r="BH131" s="224">
        <f>IF(N131="sníž. přenesená",J131,0)</f>
        <v>0</v>
      </c>
      <c r="BI131" s="224">
        <f>IF(N131="nulová",J131,0)</f>
        <v>0</v>
      </c>
      <c r="BJ131" s="17" t="s">
        <v>22</v>
      </c>
      <c r="BK131" s="224">
        <f>ROUND(I131*H131,2)</f>
        <v>0</v>
      </c>
      <c r="BL131" s="17" t="s">
        <v>194</v>
      </c>
      <c r="BM131" s="223" t="s">
        <v>1495</v>
      </c>
    </row>
    <row r="132" spans="1:47" s="2" customFormat="1" ht="12">
      <c r="A132" s="38"/>
      <c r="B132" s="39"/>
      <c r="C132" s="40"/>
      <c r="D132" s="225" t="s">
        <v>196</v>
      </c>
      <c r="E132" s="40"/>
      <c r="F132" s="226" t="s">
        <v>1496</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196</v>
      </c>
      <c r="AU132" s="17" t="s">
        <v>84</v>
      </c>
    </row>
    <row r="133" spans="1:51" s="13" customFormat="1" ht="12">
      <c r="A133" s="13"/>
      <c r="B133" s="230"/>
      <c r="C133" s="231"/>
      <c r="D133" s="225" t="s">
        <v>198</v>
      </c>
      <c r="E133" s="232" t="s">
        <v>20</v>
      </c>
      <c r="F133" s="233" t="s">
        <v>1462</v>
      </c>
      <c r="G133" s="231"/>
      <c r="H133" s="232" t="s">
        <v>20</v>
      </c>
      <c r="I133" s="234"/>
      <c r="J133" s="231"/>
      <c r="K133" s="231"/>
      <c r="L133" s="235"/>
      <c r="M133" s="236"/>
      <c r="N133" s="237"/>
      <c r="O133" s="237"/>
      <c r="P133" s="237"/>
      <c r="Q133" s="237"/>
      <c r="R133" s="237"/>
      <c r="S133" s="237"/>
      <c r="T133" s="238"/>
      <c r="U133" s="13"/>
      <c r="V133" s="13"/>
      <c r="W133" s="13"/>
      <c r="X133" s="13"/>
      <c r="Y133" s="13"/>
      <c r="Z133" s="13"/>
      <c r="AA133" s="13"/>
      <c r="AB133" s="13"/>
      <c r="AC133" s="13"/>
      <c r="AD133" s="13"/>
      <c r="AE133" s="13"/>
      <c r="AT133" s="239" t="s">
        <v>198</v>
      </c>
      <c r="AU133" s="239" t="s">
        <v>84</v>
      </c>
      <c r="AV133" s="13" t="s">
        <v>22</v>
      </c>
      <c r="AW133" s="13" t="s">
        <v>37</v>
      </c>
      <c r="AX133" s="13" t="s">
        <v>76</v>
      </c>
      <c r="AY133" s="239" t="s">
        <v>186</v>
      </c>
    </row>
    <row r="134" spans="1:51" s="14" customFormat="1" ht="12">
      <c r="A134" s="14"/>
      <c r="B134" s="240"/>
      <c r="C134" s="241"/>
      <c r="D134" s="225" t="s">
        <v>198</v>
      </c>
      <c r="E134" s="242" t="s">
        <v>20</v>
      </c>
      <c r="F134" s="243" t="s">
        <v>1497</v>
      </c>
      <c r="G134" s="241"/>
      <c r="H134" s="244">
        <v>1</v>
      </c>
      <c r="I134" s="245"/>
      <c r="J134" s="241"/>
      <c r="K134" s="241"/>
      <c r="L134" s="246"/>
      <c r="M134" s="247"/>
      <c r="N134" s="248"/>
      <c r="O134" s="248"/>
      <c r="P134" s="248"/>
      <c r="Q134" s="248"/>
      <c r="R134" s="248"/>
      <c r="S134" s="248"/>
      <c r="T134" s="249"/>
      <c r="U134" s="14"/>
      <c r="V134" s="14"/>
      <c r="W134" s="14"/>
      <c r="X134" s="14"/>
      <c r="Y134" s="14"/>
      <c r="Z134" s="14"/>
      <c r="AA134" s="14"/>
      <c r="AB134" s="14"/>
      <c r="AC134" s="14"/>
      <c r="AD134" s="14"/>
      <c r="AE134" s="14"/>
      <c r="AT134" s="250" t="s">
        <v>198</v>
      </c>
      <c r="AU134" s="250" t="s">
        <v>84</v>
      </c>
      <c r="AV134" s="14" t="s">
        <v>84</v>
      </c>
      <c r="AW134" s="14" t="s">
        <v>37</v>
      </c>
      <c r="AX134" s="14" t="s">
        <v>76</v>
      </c>
      <c r="AY134" s="250" t="s">
        <v>186</v>
      </c>
    </row>
    <row r="135" spans="1:51" s="14" customFormat="1" ht="12">
      <c r="A135" s="14"/>
      <c r="B135" s="240"/>
      <c r="C135" s="241"/>
      <c r="D135" s="225" t="s">
        <v>198</v>
      </c>
      <c r="E135" s="242" t="s">
        <v>20</v>
      </c>
      <c r="F135" s="243" t="s">
        <v>1474</v>
      </c>
      <c r="G135" s="241"/>
      <c r="H135" s="244">
        <v>1</v>
      </c>
      <c r="I135" s="245"/>
      <c r="J135" s="241"/>
      <c r="K135" s="241"/>
      <c r="L135" s="246"/>
      <c r="M135" s="247"/>
      <c r="N135" s="248"/>
      <c r="O135" s="248"/>
      <c r="P135" s="248"/>
      <c r="Q135" s="248"/>
      <c r="R135" s="248"/>
      <c r="S135" s="248"/>
      <c r="T135" s="249"/>
      <c r="U135" s="14"/>
      <c r="V135" s="14"/>
      <c r="W135" s="14"/>
      <c r="X135" s="14"/>
      <c r="Y135" s="14"/>
      <c r="Z135" s="14"/>
      <c r="AA135" s="14"/>
      <c r="AB135" s="14"/>
      <c r="AC135" s="14"/>
      <c r="AD135" s="14"/>
      <c r="AE135" s="14"/>
      <c r="AT135" s="250" t="s">
        <v>198</v>
      </c>
      <c r="AU135" s="250" t="s">
        <v>84</v>
      </c>
      <c r="AV135" s="14" t="s">
        <v>84</v>
      </c>
      <c r="AW135" s="14" t="s">
        <v>37</v>
      </c>
      <c r="AX135" s="14" t="s">
        <v>76</v>
      </c>
      <c r="AY135" s="250" t="s">
        <v>186</v>
      </c>
    </row>
    <row r="136" spans="1:51" s="14" customFormat="1" ht="12">
      <c r="A136" s="14"/>
      <c r="B136" s="240"/>
      <c r="C136" s="241"/>
      <c r="D136" s="225" t="s">
        <v>198</v>
      </c>
      <c r="E136" s="242" t="s">
        <v>20</v>
      </c>
      <c r="F136" s="243" t="s">
        <v>1498</v>
      </c>
      <c r="G136" s="241"/>
      <c r="H136" s="244">
        <v>3</v>
      </c>
      <c r="I136" s="245"/>
      <c r="J136" s="241"/>
      <c r="K136" s="241"/>
      <c r="L136" s="246"/>
      <c r="M136" s="247"/>
      <c r="N136" s="248"/>
      <c r="O136" s="248"/>
      <c r="P136" s="248"/>
      <c r="Q136" s="248"/>
      <c r="R136" s="248"/>
      <c r="S136" s="248"/>
      <c r="T136" s="249"/>
      <c r="U136" s="14"/>
      <c r="V136" s="14"/>
      <c r="W136" s="14"/>
      <c r="X136" s="14"/>
      <c r="Y136" s="14"/>
      <c r="Z136" s="14"/>
      <c r="AA136" s="14"/>
      <c r="AB136" s="14"/>
      <c r="AC136" s="14"/>
      <c r="AD136" s="14"/>
      <c r="AE136" s="14"/>
      <c r="AT136" s="250" t="s">
        <v>198</v>
      </c>
      <c r="AU136" s="250" t="s">
        <v>84</v>
      </c>
      <c r="AV136" s="14" t="s">
        <v>84</v>
      </c>
      <c r="AW136" s="14" t="s">
        <v>37</v>
      </c>
      <c r="AX136" s="14" t="s">
        <v>76</v>
      </c>
      <c r="AY136" s="250" t="s">
        <v>186</v>
      </c>
    </row>
    <row r="137" spans="1:51" s="14" customFormat="1" ht="12">
      <c r="A137" s="14"/>
      <c r="B137" s="240"/>
      <c r="C137" s="241"/>
      <c r="D137" s="225" t="s">
        <v>198</v>
      </c>
      <c r="E137" s="242" t="s">
        <v>20</v>
      </c>
      <c r="F137" s="243" t="s">
        <v>1475</v>
      </c>
      <c r="G137" s="241"/>
      <c r="H137" s="244">
        <v>1</v>
      </c>
      <c r="I137" s="245"/>
      <c r="J137" s="241"/>
      <c r="K137" s="241"/>
      <c r="L137" s="246"/>
      <c r="M137" s="247"/>
      <c r="N137" s="248"/>
      <c r="O137" s="248"/>
      <c r="P137" s="248"/>
      <c r="Q137" s="248"/>
      <c r="R137" s="248"/>
      <c r="S137" s="248"/>
      <c r="T137" s="249"/>
      <c r="U137" s="14"/>
      <c r="V137" s="14"/>
      <c r="W137" s="14"/>
      <c r="X137" s="14"/>
      <c r="Y137" s="14"/>
      <c r="Z137" s="14"/>
      <c r="AA137" s="14"/>
      <c r="AB137" s="14"/>
      <c r="AC137" s="14"/>
      <c r="AD137" s="14"/>
      <c r="AE137" s="14"/>
      <c r="AT137" s="250" t="s">
        <v>198</v>
      </c>
      <c r="AU137" s="250" t="s">
        <v>84</v>
      </c>
      <c r="AV137" s="14" t="s">
        <v>84</v>
      </c>
      <c r="AW137" s="14" t="s">
        <v>37</v>
      </c>
      <c r="AX137" s="14" t="s">
        <v>76</v>
      </c>
      <c r="AY137" s="250" t="s">
        <v>186</v>
      </c>
    </row>
    <row r="138" spans="1:51" s="14" customFormat="1" ht="12">
      <c r="A138" s="14"/>
      <c r="B138" s="240"/>
      <c r="C138" s="241"/>
      <c r="D138" s="225" t="s">
        <v>198</v>
      </c>
      <c r="E138" s="242" t="s">
        <v>20</v>
      </c>
      <c r="F138" s="243" t="s">
        <v>1489</v>
      </c>
      <c r="G138" s="241"/>
      <c r="H138" s="244">
        <v>1</v>
      </c>
      <c r="I138" s="245"/>
      <c r="J138" s="241"/>
      <c r="K138" s="241"/>
      <c r="L138" s="246"/>
      <c r="M138" s="247"/>
      <c r="N138" s="248"/>
      <c r="O138" s="248"/>
      <c r="P138" s="248"/>
      <c r="Q138" s="248"/>
      <c r="R138" s="248"/>
      <c r="S138" s="248"/>
      <c r="T138" s="249"/>
      <c r="U138" s="14"/>
      <c r="V138" s="14"/>
      <c r="W138" s="14"/>
      <c r="X138" s="14"/>
      <c r="Y138" s="14"/>
      <c r="Z138" s="14"/>
      <c r="AA138" s="14"/>
      <c r="AB138" s="14"/>
      <c r="AC138" s="14"/>
      <c r="AD138" s="14"/>
      <c r="AE138" s="14"/>
      <c r="AT138" s="250" t="s">
        <v>198</v>
      </c>
      <c r="AU138" s="250" t="s">
        <v>84</v>
      </c>
      <c r="AV138" s="14" t="s">
        <v>84</v>
      </c>
      <c r="AW138" s="14" t="s">
        <v>37</v>
      </c>
      <c r="AX138" s="14" t="s">
        <v>76</v>
      </c>
      <c r="AY138" s="250" t="s">
        <v>186</v>
      </c>
    </row>
    <row r="139" spans="1:51" s="14" customFormat="1" ht="12">
      <c r="A139" s="14"/>
      <c r="B139" s="240"/>
      <c r="C139" s="241"/>
      <c r="D139" s="225" t="s">
        <v>198</v>
      </c>
      <c r="E139" s="242" t="s">
        <v>20</v>
      </c>
      <c r="F139" s="243" t="s">
        <v>1499</v>
      </c>
      <c r="G139" s="241"/>
      <c r="H139" s="244">
        <v>2</v>
      </c>
      <c r="I139" s="245"/>
      <c r="J139" s="241"/>
      <c r="K139" s="241"/>
      <c r="L139" s="246"/>
      <c r="M139" s="247"/>
      <c r="N139" s="248"/>
      <c r="O139" s="248"/>
      <c r="P139" s="248"/>
      <c r="Q139" s="248"/>
      <c r="R139" s="248"/>
      <c r="S139" s="248"/>
      <c r="T139" s="249"/>
      <c r="U139" s="14"/>
      <c r="V139" s="14"/>
      <c r="W139" s="14"/>
      <c r="X139" s="14"/>
      <c r="Y139" s="14"/>
      <c r="Z139" s="14"/>
      <c r="AA139" s="14"/>
      <c r="AB139" s="14"/>
      <c r="AC139" s="14"/>
      <c r="AD139" s="14"/>
      <c r="AE139" s="14"/>
      <c r="AT139" s="250" t="s">
        <v>198</v>
      </c>
      <c r="AU139" s="250" t="s">
        <v>84</v>
      </c>
      <c r="AV139" s="14" t="s">
        <v>84</v>
      </c>
      <c r="AW139" s="14" t="s">
        <v>37</v>
      </c>
      <c r="AX139" s="14" t="s">
        <v>76</v>
      </c>
      <c r="AY139" s="250" t="s">
        <v>186</v>
      </c>
    </row>
    <row r="140" spans="1:51" s="14" customFormat="1" ht="12">
      <c r="A140" s="14"/>
      <c r="B140" s="240"/>
      <c r="C140" s="241"/>
      <c r="D140" s="225" t="s">
        <v>198</v>
      </c>
      <c r="E140" s="242" t="s">
        <v>20</v>
      </c>
      <c r="F140" s="243" t="s">
        <v>1485</v>
      </c>
      <c r="G140" s="241"/>
      <c r="H140" s="244">
        <v>1</v>
      </c>
      <c r="I140" s="245"/>
      <c r="J140" s="241"/>
      <c r="K140" s="241"/>
      <c r="L140" s="246"/>
      <c r="M140" s="247"/>
      <c r="N140" s="248"/>
      <c r="O140" s="248"/>
      <c r="P140" s="248"/>
      <c r="Q140" s="248"/>
      <c r="R140" s="248"/>
      <c r="S140" s="248"/>
      <c r="T140" s="249"/>
      <c r="U140" s="14"/>
      <c r="V140" s="14"/>
      <c r="W140" s="14"/>
      <c r="X140" s="14"/>
      <c r="Y140" s="14"/>
      <c r="Z140" s="14"/>
      <c r="AA140" s="14"/>
      <c r="AB140" s="14"/>
      <c r="AC140" s="14"/>
      <c r="AD140" s="14"/>
      <c r="AE140" s="14"/>
      <c r="AT140" s="250" t="s">
        <v>198</v>
      </c>
      <c r="AU140" s="250" t="s">
        <v>84</v>
      </c>
      <c r="AV140" s="14" t="s">
        <v>84</v>
      </c>
      <c r="AW140" s="14" t="s">
        <v>37</v>
      </c>
      <c r="AX140" s="14" t="s">
        <v>76</v>
      </c>
      <c r="AY140" s="250" t="s">
        <v>186</v>
      </c>
    </row>
    <row r="141" spans="1:51" s="14" customFormat="1" ht="12">
      <c r="A141" s="14"/>
      <c r="B141" s="240"/>
      <c r="C141" s="241"/>
      <c r="D141" s="225" t="s">
        <v>198</v>
      </c>
      <c r="E141" s="242" t="s">
        <v>20</v>
      </c>
      <c r="F141" s="243" t="s">
        <v>1476</v>
      </c>
      <c r="G141" s="241"/>
      <c r="H141" s="244">
        <v>1</v>
      </c>
      <c r="I141" s="245"/>
      <c r="J141" s="241"/>
      <c r="K141" s="241"/>
      <c r="L141" s="246"/>
      <c r="M141" s="247"/>
      <c r="N141" s="248"/>
      <c r="O141" s="248"/>
      <c r="P141" s="248"/>
      <c r="Q141" s="248"/>
      <c r="R141" s="248"/>
      <c r="S141" s="248"/>
      <c r="T141" s="249"/>
      <c r="U141" s="14"/>
      <c r="V141" s="14"/>
      <c r="W141" s="14"/>
      <c r="X141" s="14"/>
      <c r="Y141" s="14"/>
      <c r="Z141" s="14"/>
      <c r="AA141" s="14"/>
      <c r="AB141" s="14"/>
      <c r="AC141" s="14"/>
      <c r="AD141" s="14"/>
      <c r="AE141" s="14"/>
      <c r="AT141" s="250" t="s">
        <v>198</v>
      </c>
      <c r="AU141" s="250" t="s">
        <v>84</v>
      </c>
      <c r="AV141" s="14" t="s">
        <v>84</v>
      </c>
      <c r="AW141" s="14" t="s">
        <v>37</v>
      </c>
      <c r="AX141" s="14" t="s">
        <v>76</v>
      </c>
      <c r="AY141" s="250" t="s">
        <v>186</v>
      </c>
    </row>
    <row r="142" spans="1:65" s="2" customFormat="1" ht="14.4" customHeight="1">
      <c r="A142" s="38"/>
      <c r="B142" s="39"/>
      <c r="C142" s="260" t="s">
        <v>279</v>
      </c>
      <c r="D142" s="260" t="s">
        <v>921</v>
      </c>
      <c r="E142" s="261" t="s">
        <v>1500</v>
      </c>
      <c r="F142" s="262" t="s">
        <v>1501</v>
      </c>
      <c r="G142" s="263" t="s">
        <v>236</v>
      </c>
      <c r="H142" s="264">
        <v>11</v>
      </c>
      <c r="I142" s="265"/>
      <c r="J142" s="266">
        <f>ROUND(I142*H142,2)</f>
        <v>0</v>
      </c>
      <c r="K142" s="262" t="s">
        <v>193</v>
      </c>
      <c r="L142" s="267"/>
      <c r="M142" s="268" t="s">
        <v>20</v>
      </c>
      <c r="N142" s="269" t="s">
        <v>47</v>
      </c>
      <c r="O142" s="84"/>
      <c r="P142" s="221">
        <f>O142*H142</f>
        <v>0</v>
      </c>
      <c r="Q142" s="221">
        <v>0.0061</v>
      </c>
      <c r="R142" s="221">
        <f>Q142*H142</f>
        <v>0.0671</v>
      </c>
      <c r="S142" s="221">
        <v>0</v>
      </c>
      <c r="T142" s="222">
        <f>S142*H142</f>
        <v>0</v>
      </c>
      <c r="U142" s="38"/>
      <c r="V142" s="38"/>
      <c r="W142" s="38"/>
      <c r="X142" s="38"/>
      <c r="Y142" s="38"/>
      <c r="Z142" s="38"/>
      <c r="AA142" s="38"/>
      <c r="AB142" s="38"/>
      <c r="AC142" s="38"/>
      <c r="AD142" s="38"/>
      <c r="AE142" s="38"/>
      <c r="AR142" s="223" t="s">
        <v>279</v>
      </c>
      <c r="AT142" s="223" t="s">
        <v>921</v>
      </c>
      <c r="AU142" s="223" t="s">
        <v>84</v>
      </c>
      <c r="AY142" s="17" t="s">
        <v>186</v>
      </c>
      <c r="BE142" s="224">
        <f>IF(N142="základní",J142,0)</f>
        <v>0</v>
      </c>
      <c r="BF142" s="224">
        <f>IF(N142="snížená",J142,0)</f>
        <v>0</v>
      </c>
      <c r="BG142" s="224">
        <f>IF(N142="zákl. přenesená",J142,0)</f>
        <v>0</v>
      </c>
      <c r="BH142" s="224">
        <f>IF(N142="sníž. přenesená",J142,0)</f>
        <v>0</v>
      </c>
      <c r="BI142" s="224">
        <f>IF(N142="nulová",J142,0)</f>
        <v>0</v>
      </c>
      <c r="BJ142" s="17" t="s">
        <v>22</v>
      </c>
      <c r="BK142" s="224">
        <f>ROUND(I142*H142,2)</f>
        <v>0</v>
      </c>
      <c r="BL142" s="17" t="s">
        <v>194</v>
      </c>
      <c r="BM142" s="223" t="s">
        <v>1502</v>
      </c>
    </row>
    <row r="143" spans="1:47" s="2" customFormat="1" ht="12">
      <c r="A143" s="38"/>
      <c r="B143" s="39"/>
      <c r="C143" s="40"/>
      <c r="D143" s="225" t="s">
        <v>196</v>
      </c>
      <c r="E143" s="40"/>
      <c r="F143" s="226" t="s">
        <v>1501</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196</v>
      </c>
      <c r="AU143" s="17" t="s">
        <v>84</v>
      </c>
    </row>
    <row r="144" spans="1:65" s="2" customFormat="1" ht="24.15" customHeight="1">
      <c r="A144" s="38"/>
      <c r="B144" s="39"/>
      <c r="C144" s="212" t="s">
        <v>187</v>
      </c>
      <c r="D144" s="212" t="s">
        <v>189</v>
      </c>
      <c r="E144" s="213" t="s">
        <v>1503</v>
      </c>
      <c r="F144" s="214" t="s">
        <v>1504</v>
      </c>
      <c r="G144" s="215" t="s">
        <v>236</v>
      </c>
      <c r="H144" s="216">
        <v>2</v>
      </c>
      <c r="I144" s="217"/>
      <c r="J144" s="218">
        <f>ROUND(I144*H144,2)</f>
        <v>0</v>
      </c>
      <c r="K144" s="214" t="s">
        <v>193</v>
      </c>
      <c r="L144" s="44"/>
      <c r="M144" s="219" t="s">
        <v>20</v>
      </c>
      <c r="N144" s="220" t="s">
        <v>47</v>
      </c>
      <c r="O144" s="84"/>
      <c r="P144" s="221">
        <f>O144*H144</f>
        <v>0</v>
      </c>
      <c r="Q144" s="221">
        <v>0</v>
      </c>
      <c r="R144" s="221">
        <f>Q144*H144</f>
        <v>0</v>
      </c>
      <c r="S144" s="221">
        <v>0.082</v>
      </c>
      <c r="T144" s="222">
        <f>S144*H144</f>
        <v>0.164</v>
      </c>
      <c r="U144" s="38"/>
      <c r="V144" s="38"/>
      <c r="W144" s="38"/>
      <c r="X144" s="38"/>
      <c r="Y144" s="38"/>
      <c r="Z144" s="38"/>
      <c r="AA144" s="38"/>
      <c r="AB144" s="38"/>
      <c r="AC144" s="38"/>
      <c r="AD144" s="38"/>
      <c r="AE144" s="38"/>
      <c r="AR144" s="223" t="s">
        <v>194</v>
      </c>
      <c r="AT144" s="223" t="s">
        <v>189</v>
      </c>
      <c r="AU144" s="223" t="s">
        <v>84</v>
      </c>
      <c r="AY144" s="17" t="s">
        <v>186</v>
      </c>
      <c r="BE144" s="224">
        <f>IF(N144="základní",J144,0)</f>
        <v>0</v>
      </c>
      <c r="BF144" s="224">
        <f>IF(N144="snížená",J144,0)</f>
        <v>0</v>
      </c>
      <c r="BG144" s="224">
        <f>IF(N144="zákl. přenesená",J144,0)</f>
        <v>0</v>
      </c>
      <c r="BH144" s="224">
        <f>IF(N144="sníž. přenesená",J144,0)</f>
        <v>0</v>
      </c>
      <c r="BI144" s="224">
        <f>IF(N144="nulová",J144,0)</f>
        <v>0</v>
      </c>
      <c r="BJ144" s="17" t="s">
        <v>22</v>
      </c>
      <c r="BK144" s="224">
        <f>ROUND(I144*H144,2)</f>
        <v>0</v>
      </c>
      <c r="BL144" s="17" t="s">
        <v>194</v>
      </c>
      <c r="BM144" s="223" t="s">
        <v>1505</v>
      </c>
    </row>
    <row r="145" spans="1:47" s="2" customFormat="1" ht="12">
      <c r="A145" s="38"/>
      <c r="B145" s="39"/>
      <c r="C145" s="40"/>
      <c r="D145" s="225" t="s">
        <v>196</v>
      </c>
      <c r="E145" s="40"/>
      <c r="F145" s="226" t="s">
        <v>1506</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196</v>
      </c>
      <c r="AU145" s="17" t="s">
        <v>84</v>
      </c>
    </row>
    <row r="146" spans="1:47" s="2" customFormat="1" ht="12">
      <c r="A146" s="38"/>
      <c r="B146" s="39"/>
      <c r="C146" s="40"/>
      <c r="D146" s="225" t="s">
        <v>216</v>
      </c>
      <c r="E146" s="40"/>
      <c r="F146" s="251" t="s">
        <v>1507</v>
      </c>
      <c r="G146" s="40"/>
      <c r="H146" s="40"/>
      <c r="I146" s="227"/>
      <c r="J146" s="40"/>
      <c r="K146" s="40"/>
      <c r="L146" s="44"/>
      <c r="M146" s="228"/>
      <c r="N146" s="229"/>
      <c r="O146" s="84"/>
      <c r="P146" s="84"/>
      <c r="Q146" s="84"/>
      <c r="R146" s="84"/>
      <c r="S146" s="84"/>
      <c r="T146" s="85"/>
      <c r="U146" s="38"/>
      <c r="V146" s="38"/>
      <c r="W146" s="38"/>
      <c r="X146" s="38"/>
      <c r="Y146" s="38"/>
      <c r="Z146" s="38"/>
      <c r="AA146" s="38"/>
      <c r="AB146" s="38"/>
      <c r="AC146" s="38"/>
      <c r="AD146" s="38"/>
      <c r="AE146" s="38"/>
      <c r="AT146" s="17" t="s">
        <v>216</v>
      </c>
      <c r="AU146" s="17" t="s">
        <v>84</v>
      </c>
    </row>
    <row r="147" spans="1:51" s="13" customFormat="1" ht="12">
      <c r="A147" s="13"/>
      <c r="B147" s="230"/>
      <c r="C147" s="231"/>
      <c r="D147" s="225" t="s">
        <v>198</v>
      </c>
      <c r="E147" s="232" t="s">
        <v>20</v>
      </c>
      <c r="F147" s="233" t="s">
        <v>1508</v>
      </c>
      <c r="G147" s="231"/>
      <c r="H147" s="232" t="s">
        <v>20</v>
      </c>
      <c r="I147" s="234"/>
      <c r="J147" s="231"/>
      <c r="K147" s="231"/>
      <c r="L147" s="235"/>
      <c r="M147" s="236"/>
      <c r="N147" s="237"/>
      <c r="O147" s="237"/>
      <c r="P147" s="237"/>
      <c r="Q147" s="237"/>
      <c r="R147" s="237"/>
      <c r="S147" s="237"/>
      <c r="T147" s="238"/>
      <c r="U147" s="13"/>
      <c r="V147" s="13"/>
      <c r="W147" s="13"/>
      <c r="X147" s="13"/>
      <c r="Y147" s="13"/>
      <c r="Z147" s="13"/>
      <c r="AA147" s="13"/>
      <c r="AB147" s="13"/>
      <c r="AC147" s="13"/>
      <c r="AD147" s="13"/>
      <c r="AE147" s="13"/>
      <c r="AT147" s="239" t="s">
        <v>198</v>
      </c>
      <c r="AU147" s="239" t="s">
        <v>84</v>
      </c>
      <c r="AV147" s="13" t="s">
        <v>22</v>
      </c>
      <c r="AW147" s="13" t="s">
        <v>37</v>
      </c>
      <c r="AX147" s="13" t="s">
        <v>76</v>
      </c>
      <c r="AY147" s="239" t="s">
        <v>186</v>
      </c>
    </row>
    <row r="148" spans="1:51" s="14" customFormat="1" ht="12">
      <c r="A148" s="14"/>
      <c r="B148" s="240"/>
      <c r="C148" s="241"/>
      <c r="D148" s="225" t="s">
        <v>198</v>
      </c>
      <c r="E148" s="242" t="s">
        <v>20</v>
      </c>
      <c r="F148" s="243" t="s">
        <v>1509</v>
      </c>
      <c r="G148" s="241"/>
      <c r="H148" s="244">
        <v>2</v>
      </c>
      <c r="I148" s="245"/>
      <c r="J148" s="241"/>
      <c r="K148" s="241"/>
      <c r="L148" s="246"/>
      <c r="M148" s="247"/>
      <c r="N148" s="248"/>
      <c r="O148" s="248"/>
      <c r="P148" s="248"/>
      <c r="Q148" s="248"/>
      <c r="R148" s="248"/>
      <c r="S148" s="248"/>
      <c r="T148" s="249"/>
      <c r="U148" s="14"/>
      <c r="V148" s="14"/>
      <c r="W148" s="14"/>
      <c r="X148" s="14"/>
      <c r="Y148" s="14"/>
      <c r="Z148" s="14"/>
      <c r="AA148" s="14"/>
      <c r="AB148" s="14"/>
      <c r="AC148" s="14"/>
      <c r="AD148" s="14"/>
      <c r="AE148" s="14"/>
      <c r="AT148" s="250" t="s">
        <v>198</v>
      </c>
      <c r="AU148" s="250" t="s">
        <v>84</v>
      </c>
      <c r="AV148" s="14" t="s">
        <v>84</v>
      </c>
      <c r="AW148" s="14" t="s">
        <v>37</v>
      </c>
      <c r="AX148" s="14" t="s">
        <v>76</v>
      </c>
      <c r="AY148" s="250" t="s">
        <v>186</v>
      </c>
    </row>
    <row r="149" spans="1:65" s="2" customFormat="1" ht="24.15" customHeight="1">
      <c r="A149" s="38"/>
      <c r="B149" s="39"/>
      <c r="C149" s="212" t="s">
        <v>27</v>
      </c>
      <c r="D149" s="212" t="s">
        <v>189</v>
      </c>
      <c r="E149" s="213" t="s">
        <v>1510</v>
      </c>
      <c r="F149" s="214" t="s">
        <v>1511</v>
      </c>
      <c r="G149" s="215" t="s">
        <v>236</v>
      </c>
      <c r="H149" s="216">
        <v>3</v>
      </c>
      <c r="I149" s="217"/>
      <c r="J149" s="218">
        <f>ROUND(I149*H149,2)</f>
        <v>0</v>
      </c>
      <c r="K149" s="214" t="s">
        <v>193</v>
      </c>
      <c r="L149" s="44"/>
      <c r="M149" s="219" t="s">
        <v>20</v>
      </c>
      <c r="N149" s="220" t="s">
        <v>47</v>
      </c>
      <c r="O149" s="84"/>
      <c r="P149" s="221">
        <f>O149*H149</f>
        <v>0</v>
      </c>
      <c r="Q149" s="221">
        <v>0</v>
      </c>
      <c r="R149" s="221">
        <f>Q149*H149</f>
        <v>0</v>
      </c>
      <c r="S149" s="221">
        <v>0.004</v>
      </c>
      <c r="T149" s="222">
        <f>S149*H149</f>
        <v>0.012</v>
      </c>
      <c r="U149" s="38"/>
      <c r="V149" s="38"/>
      <c r="W149" s="38"/>
      <c r="X149" s="38"/>
      <c r="Y149" s="38"/>
      <c r="Z149" s="38"/>
      <c r="AA149" s="38"/>
      <c r="AB149" s="38"/>
      <c r="AC149" s="38"/>
      <c r="AD149" s="38"/>
      <c r="AE149" s="38"/>
      <c r="AR149" s="223" t="s">
        <v>194</v>
      </c>
      <c r="AT149" s="223" t="s">
        <v>189</v>
      </c>
      <c r="AU149" s="223" t="s">
        <v>84</v>
      </c>
      <c r="AY149" s="17" t="s">
        <v>186</v>
      </c>
      <c r="BE149" s="224">
        <f>IF(N149="základní",J149,0)</f>
        <v>0</v>
      </c>
      <c r="BF149" s="224">
        <f>IF(N149="snížená",J149,0)</f>
        <v>0</v>
      </c>
      <c r="BG149" s="224">
        <f>IF(N149="zákl. přenesená",J149,0)</f>
        <v>0</v>
      </c>
      <c r="BH149" s="224">
        <f>IF(N149="sníž. přenesená",J149,0)</f>
        <v>0</v>
      </c>
      <c r="BI149" s="224">
        <f>IF(N149="nulová",J149,0)</f>
        <v>0</v>
      </c>
      <c r="BJ149" s="17" t="s">
        <v>22</v>
      </c>
      <c r="BK149" s="224">
        <f>ROUND(I149*H149,2)</f>
        <v>0</v>
      </c>
      <c r="BL149" s="17" t="s">
        <v>194</v>
      </c>
      <c r="BM149" s="223" t="s">
        <v>1512</v>
      </c>
    </row>
    <row r="150" spans="1:47" s="2" customFormat="1" ht="12">
      <c r="A150" s="38"/>
      <c r="B150" s="39"/>
      <c r="C150" s="40"/>
      <c r="D150" s="225" t="s">
        <v>196</v>
      </c>
      <c r="E150" s="40"/>
      <c r="F150" s="226" t="s">
        <v>1513</v>
      </c>
      <c r="G150" s="40"/>
      <c r="H150" s="40"/>
      <c r="I150" s="227"/>
      <c r="J150" s="40"/>
      <c r="K150" s="40"/>
      <c r="L150" s="44"/>
      <c r="M150" s="228"/>
      <c r="N150" s="229"/>
      <c r="O150" s="84"/>
      <c r="P150" s="84"/>
      <c r="Q150" s="84"/>
      <c r="R150" s="84"/>
      <c r="S150" s="84"/>
      <c r="T150" s="85"/>
      <c r="U150" s="38"/>
      <c r="V150" s="38"/>
      <c r="W150" s="38"/>
      <c r="X150" s="38"/>
      <c r="Y150" s="38"/>
      <c r="Z150" s="38"/>
      <c r="AA150" s="38"/>
      <c r="AB150" s="38"/>
      <c r="AC150" s="38"/>
      <c r="AD150" s="38"/>
      <c r="AE150" s="38"/>
      <c r="AT150" s="17" t="s">
        <v>196</v>
      </c>
      <c r="AU150" s="17" t="s">
        <v>84</v>
      </c>
    </row>
    <row r="151" spans="1:47" s="2" customFormat="1" ht="12">
      <c r="A151" s="38"/>
      <c r="B151" s="39"/>
      <c r="C151" s="40"/>
      <c r="D151" s="225" t="s">
        <v>216</v>
      </c>
      <c r="E151" s="40"/>
      <c r="F151" s="251" t="s">
        <v>1507</v>
      </c>
      <c r="G151" s="40"/>
      <c r="H151" s="40"/>
      <c r="I151" s="227"/>
      <c r="J151" s="40"/>
      <c r="K151" s="40"/>
      <c r="L151" s="44"/>
      <c r="M151" s="228"/>
      <c r="N151" s="229"/>
      <c r="O151" s="84"/>
      <c r="P151" s="84"/>
      <c r="Q151" s="84"/>
      <c r="R151" s="84"/>
      <c r="S151" s="84"/>
      <c r="T151" s="85"/>
      <c r="U151" s="38"/>
      <c r="V151" s="38"/>
      <c r="W151" s="38"/>
      <c r="X151" s="38"/>
      <c r="Y151" s="38"/>
      <c r="Z151" s="38"/>
      <c r="AA151" s="38"/>
      <c r="AB151" s="38"/>
      <c r="AC151" s="38"/>
      <c r="AD151" s="38"/>
      <c r="AE151" s="38"/>
      <c r="AT151" s="17" t="s">
        <v>216</v>
      </c>
      <c r="AU151" s="17" t="s">
        <v>84</v>
      </c>
    </row>
    <row r="152" spans="1:51" s="13" customFormat="1" ht="12">
      <c r="A152" s="13"/>
      <c r="B152" s="230"/>
      <c r="C152" s="231"/>
      <c r="D152" s="225" t="s">
        <v>198</v>
      </c>
      <c r="E152" s="232" t="s">
        <v>20</v>
      </c>
      <c r="F152" s="233" t="s">
        <v>1508</v>
      </c>
      <c r="G152" s="231"/>
      <c r="H152" s="232" t="s">
        <v>20</v>
      </c>
      <c r="I152" s="234"/>
      <c r="J152" s="231"/>
      <c r="K152" s="231"/>
      <c r="L152" s="235"/>
      <c r="M152" s="236"/>
      <c r="N152" s="237"/>
      <c r="O152" s="237"/>
      <c r="P152" s="237"/>
      <c r="Q152" s="237"/>
      <c r="R152" s="237"/>
      <c r="S152" s="237"/>
      <c r="T152" s="238"/>
      <c r="U152" s="13"/>
      <c r="V152" s="13"/>
      <c r="W152" s="13"/>
      <c r="X152" s="13"/>
      <c r="Y152" s="13"/>
      <c r="Z152" s="13"/>
      <c r="AA152" s="13"/>
      <c r="AB152" s="13"/>
      <c r="AC152" s="13"/>
      <c r="AD152" s="13"/>
      <c r="AE152" s="13"/>
      <c r="AT152" s="239" t="s">
        <v>198</v>
      </c>
      <c r="AU152" s="239" t="s">
        <v>84</v>
      </c>
      <c r="AV152" s="13" t="s">
        <v>22</v>
      </c>
      <c r="AW152" s="13" t="s">
        <v>37</v>
      </c>
      <c r="AX152" s="13" t="s">
        <v>76</v>
      </c>
      <c r="AY152" s="239" t="s">
        <v>186</v>
      </c>
    </row>
    <row r="153" spans="1:51" s="14" customFormat="1" ht="12">
      <c r="A153" s="14"/>
      <c r="B153" s="240"/>
      <c r="C153" s="241"/>
      <c r="D153" s="225" t="s">
        <v>198</v>
      </c>
      <c r="E153" s="242" t="s">
        <v>20</v>
      </c>
      <c r="F153" s="243" t="s">
        <v>1514</v>
      </c>
      <c r="G153" s="241"/>
      <c r="H153" s="244">
        <v>2</v>
      </c>
      <c r="I153" s="245"/>
      <c r="J153" s="241"/>
      <c r="K153" s="241"/>
      <c r="L153" s="246"/>
      <c r="M153" s="247"/>
      <c r="N153" s="248"/>
      <c r="O153" s="248"/>
      <c r="P153" s="248"/>
      <c r="Q153" s="248"/>
      <c r="R153" s="248"/>
      <c r="S153" s="248"/>
      <c r="T153" s="249"/>
      <c r="U153" s="14"/>
      <c r="V153" s="14"/>
      <c r="W153" s="14"/>
      <c r="X153" s="14"/>
      <c r="Y153" s="14"/>
      <c r="Z153" s="14"/>
      <c r="AA153" s="14"/>
      <c r="AB153" s="14"/>
      <c r="AC153" s="14"/>
      <c r="AD153" s="14"/>
      <c r="AE153" s="14"/>
      <c r="AT153" s="250" t="s">
        <v>198</v>
      </c>
      <c r="AU153" s="250" t="s">
        <v>84</v>
      </c>
      <c r="AV153" s="14" t="s">
        <v>84</v>
      </c>
      <c r="AW153" s="14" t="s">
        <v>37</v>
      </c>
      <c r="AX153" s="14" t="s">
        <v>76</v>
      </c>
      <c r="AY153" s="250" t="s">
        <v>186</v>
      </c>
    </row>
    <row r="154" spans="1:51" s="14" customFormat="1" ht="12">
      <c r="A154" s="14"/>
      <c r="B154" s="240"/>
      <c r="C154" s="241"/>
      <c r="D154" s="225" t="s">
        <v>198</v>
      </c>
      <c r="E154" s="242" t="s">
        <v>20</v>
      </c>
      <c r="F154" s="243" t="s">
        <v>1515</v>
      </c>
      <c r="G154" s="241"/>
      <c r="H154" s="244">
        <v>1</v>
      </c>
      <c r="I154" s="245"/>
      <c r="J154" s="241"/>
      <c r="K154" s="241"/>
      <c r="L154" s="246"/>
      <c r="M154" s="247"/>
      <c r="N154" s="248"/>
      <c r="O154" s="248"/>
      <c r="P154" s="248"/>
      <c r="Q154" s="248"/>
      <c r="R154" s="248"/>
      <c r="S154" s="248"/>
      <c r="T154" s="249"/>
      <c r="U154" s="14"/>
      <c r="V154" s="14"/>
      <c r="W154" s="14"/>
      <c r="X154" s="14"/>
      <c r="Y154" s="14"/>
      <c r="Z154" s="14"/>
      <c r="AA154" s="14"/>
      <c r="AB154" s="14"/>
      <c r="AC154" s="14"/>
      <c r="AD154" s="14"/>
      <c r="AE154" s="14"/>
      <c r="AT154" s="250" t="s">
        <v>198</v>
      </c>
      <c r="AU154" s="250" t="s">
        <v>84</v>
      </c>
      <c r="AV154" s="14" t="s">
        <v>84</v>
      </c>
      <c r="AW154" s="14" t="s">
        <v>37</v>
      </c>
      <c r="AX154" s="14" t="s">
        <v>76</v>
      </c>
      <c r="AY154" s="250" t="s">
        <v>186</v>
      </c>
    </row>
    <row r="155" spans="1:63" s="12" customFormat="1" ht="22.8" customHeight="1">
      <c r="A155" s="12"/>
      <c r="B155" s="196"/>
      <c r="C155" s="197"/>
      <c r="D155" s="198" t="s">
        <v>75</v>
      </c>
      <c r="E155" s="210" t="s">
        <v>467</v>
      </c>
      <c r="F155" s="210" t="s">
        <v>468</v>
      </c>
      <c r="G155" s="197"/>
      <c r="H155" s="197"/>
      <c r="I155" s="200"/>
      <c r="J155" s="211">
        <f>BK155</f>
        <v>0</v>
      </c>
      <c r="K155" s="197"/>
      <c r="L155" s="202"/>
      <c r="M155" s="203"/>
      <c r="N155" s="204"/>
      <c r="O155" s="204"/>
      <c r="P155" s="205">
        <f>SUM(P156:P159)</f>
        <v>0</v>
      </c>
      <c r="Q155" s="204"/>
      <c r="R155" s="205">
        <f>SUM(R156:R159)</f>
        <v>0</v>
      </c>
      <c r="S155" s="204"/>
      <c r="T155" s="206">
        <f>SUM(T156:T159)</f>
        <v>0</v>
      </c>
      <c r="U155" s="12"/>
      <c r="V155" s="12"/>
      <c r="W155" s="12"/>
      <c r="X155" s="12"/>
      <c r="Y155" s="12"/>
      <c r="Z155" s="12"/>
      <c r="AA155" s="12"/>
      <c r="AB155" s="12"/>
      <c r="AC155" s="12"/>
      <c r="AD155" s="12"/>
      <c r="AE155" s="12"/>
      <c r="AR155" s="207" t="s">
        <v>22</v>
      </c>
      <c r="AT155" s="208" t="s">
        <v>75</v>
      </c>
      <c r="AU155" s="208" t="s">
        <v>22</v>
      </c>
      <c r="AY155" s="207" t="s">
        <v>186</v>
      </c>
      <c r="BK155" s="209">
        <f>SUM(BK156:BK159)</f>
        <v>0</v>
      </c>
    </row>
    <row r="156" spans="1:65" s="2" customFormat="1" ht="24.15" customHeight="1">
      <c r="A156" s="38"/>
      <c r="B156" s="39"/>
      <c r="C156" s="212" t="s">
        <v>296</v>
      </c>
      <c r="D156" s="212" t="s">
        <v>189</v>
      </c>
      <c r="E156" s="213" t="s">
        <v>553</v>
      </c>
      <c r="F156" s="214" t="s">
        <v>554</v>
      </c>
      <c r="G156" s="215" t="s">
        <v>213</v>
      </c>
      <c r="H156" s="216">
        <v>1.372</v>
      </c>
      <c r="I156" s="217"/>
      <c r="J156" s="218">
        <f>ROUND(I156*H156,2)</f>
        <v>0</v>
      </c>
      <c r="K156" s="214" t="s">
        <v>193</v>
      </c>
      <c r="L156" s="44"/>
      <c r="M156" s="219" t="s">
        <v>20</v>
      </c>
      <c r="N156" s="220" t="s">
        <v>47</v>
      </c>
      <c r="O156" s="84"/>
      <c r="P156" s="221">
        <f>O156*H156</f>
        <v>0</v>
      </c>
      <c r="Q156" s="221">
        <v>0</v>
      </c>
      <c r="R156" s="221">
        <f>Q156*H156</f>
        <v>0</v>
      </c>
      <c r="S156" s="221">
        <v>0</v>
      </c>
      <c r="T156" s="222">
        <f>S156*H156</f>
        <v>0</v>
      </c>
      <c r="U156" s="38"/>
      <c r="V156" s="38"/>
      <c r="W156" s="38"/>
      <c r="X156" s="38"/>
      <c r="Y156" s="38"/>
      <c r="Z156" s="38"/>
      <c r="AA156" s="38"/>
      <c r="AB156" s="38"/>
      <c r="AC156" s="38"/>
      <c r="AD156" s="38"/>
      <c r="AE156" s="38"/>
      <c r="AR156" s="223" t="s">
        <v>194</v>
      </c>
      <c r="AT156" s="223" t="s">
        <v>189</v>
      </c>
      <c r="AU156" s="223" t="s">
        <v>84</v>
      </c>
      <c r="AY156" s="17" t="s">
        <v>186</v>
      </c>
      <c r="BE156" s="224">
        <f>IF(N156="základní",J156,0)</f>
        <v>0</v>
      </c>
      <c r="BF156" s="224">
        <f>IF(N156="snížená",J156,0)</f>
        <v>0</v>
      </c>
      <c r="BG156" s="224">
        <f>IF(N156="zákl. přenesená",J156,0)</f>
        <v>0</v>
      </c>
      <c r="BH156" s="224">
        <f>IF(N156="sníž. přenesená",J156,0)</f>
        <v>0</v>
      </c>
      <c r="BI156" s="224">
        <f>IF(N156="nulová",J156,0)</f>
        <v>0</v>
      </c>
      <c r="BJ156" s="17" t="s">
        <v>22</v>
      </c>
      <c r="BK156" s="224">
        <f>ROUND(I156*H156,2)</f>
        <v>0</v>
      </c>
      <c r="BL156" s="17" t="s">
        <v>194</v>
      </c>
      <c r="BM156" s="223" t="s">
        <v>1516</v>
      </c>
    </row>
    <row r="157" spans="1:47" s="2" customFormat="1" ht="12">
      <c r="A157" s="38"/>
      <c r="B157" s="39"/>
      <c r="C157" s="40"/>
      <c r="D157" s="225" t="s">
        <v>196</v>
      </c>
      <c r="E157" s="40"/>
      <c r="F157" s="226" t="s">
        <v>556</v>
      </c>
      <c r="G157" s="40"/>
      <c r="H157" s="40"/>
      <c r="I157" s="227"/>
      <c r="J157" s="40"/>
      <c r="K157" s="40"/>
      <c r="L157" s="44"/>
      <c r="M157" s="228"/>
      <c r="N157" s="229"/>
      <c r="O157" s="84"/>
      <c r="P157" s="84"/>
      <c r="Q157" s="84"/>
      <c r="R157" s="84"/>
      <c r="S157" s="84"/>
      <c r="T157" s="85"/>
      <c r="U157" s="38"/>
      <c r="V157" s="38"/>
      <c r="W157" s="38"/>
      <c r="X157" s="38"/>
      <c r="Y157" s="38"/>
      <c r="Z157" s="38"/>
      <c r="AA157" s="38"/>
      <c r="AB157" s="38"/>
      <c r="AC157" s="38"/>
      <c r="AD157" s="38"/>
      <c r="AE157" s="38"/>
      <c r="AT157" s="17" t="s">
        <v>196</v>
      </c>
      <c r="AU157" s="17" t="s">
        <v>84</v>
      </c>
    </row>
    <row r="158" spans="1:65" s="2" customFormat="1" ht="24.15" customHeight="1">
      <c r="A158" s="38"/>
      <c r="B158" s="39"/>
      <c r="C158" s="212" t="s">
        <v>303</v>
      </c>
      <c r="D158" s="212" t="s">
        <v>189</v>
      </c>
      <c r="E158" s="213" t="s">
        <v>1180</v>
      </c>
      <c r="F158" s="214" t="s">
        <v>1181</v>
      </c>
      <c r="G158" s="215" t="s">
        <v>213</v>
      </c>
      <c r="H158" s="216">
        <v>1.372</v>
      </c>
      <c r="I158" s="217"/>
      <c r="J158" s="218">
        <f>ROUND(I158*H158,2)</f>
        <v>0</v>
      </c>
      <c r="K158" s="214" t="s">
        <v>193</v>
      </c>
      <c r="L158" s="44"/>
      <c r="M158" s="219" t="s">
        <v>20</v>
      </c>
      <c r="N158" s="220" t="s">
        <v>47</v>
      </c>
      <c r="O158" s="84"/>
      <c r="P158" s="221">
        <f>O158*H158</f>
        <v>0</v>
      </c>
      <c r="Q158" s="221">
        <v>0</v>
      </c>
      <c r="R158" s="221">
        <f>Q158*H158</f>
        <v>0</v>
      </c>
      <c r="S158" s="221">
        <v>0</v>
      </c>
      <c r="T158" s="222">
        <f>S158*H158</f>
        <v>0</v>
      </c>
      <c r="U158" s="38"/>
      <c r="V158" s="38"/>
      <c r="W158" s="38"/>
      <c r="X158" s="38"/>
      <c r="Y158" s="38"/>
      <c r="Z158" s="38"/>
      <c r="AA158" s="38"/>
      <c r="AB158" s="38"/>
      <c r="AC158" s="38"/>
      <c r="AD158" s="38"/>
      <c r="AE158" s="38"/>
      <c r="AR158" s="223" t="s">
        <v>194</v>
      </c>
      <c r="AT158" s="223" t="s">
        <v>189</v>
      </c>
      <c r="AU158" s="223" t="s">
        <v>84</v>
      </c>
      <c r="AY158" s="17" t="s">
        <v>186</v>
      </c>
      <c r="BE158" s="224">
        <f>IF(N158="základní",J158,0)</f>
        <v>0</v>
      </c>
      <c r="BF158" s="224">
        <f>IF(N158="snížená",J158,0)</f>
        <v>0</v>
      </c>
      <c r="BG158" s="224">
        <f>IF(N158="zákl. přenesená",J158,0)</f>
        <v>0</v>
      </c>
      <c r="BH158" s="224">
        <f>IF(N158="sníž. přenesená",J158,0)</f>
        <v>0</v>
      </c>
      <c r="BI158" s="224">
        <f>IF(N158="nulová",J158,0)</f>
        <v>0</v>
      </c>
      <c r="BJ158" s="17" t="s">
        <v>22</v>
      </c>
      <c r="BK158" s="224">
        <f>ROUND(I158*H158,2)</f>
        <v>0</v>
      </c>
      <c r="BL158" s="17" t="s">
        <v>194</v>
      </c>
      <c r="BM158" s="223" t="s">
        <v>1517</v>
      </c>
    </row>
    <row r="159" spans="1:47" s="2" customFormat="1" ht="12">
      <c r="A159" s="38"/>
      <c r="B159" s="39"/>
      <c r="C159" s="40"/>
      <c r="D159" s="225" t="s">
        <v>196</v>
      </c>
      <c r="E159" s="40"/>
      <c r="F159" s="226" t="s">
        <v>1183</v>
      </c>
      <c r="G159" s="40"/>
      <c r="H159" s="40"/>
      <c r="I159" s="227"/>
      <c r="J159" s="40"/>
      <c r="K159" s="40"/>
      <c r="L159" s="44"/>
      <c r="M159" s="255"/>
      <c r="N159" s="256"/>
      <c r="O159" s="257"/>
      <c r="P159" s="257"/>
      <c r="Q159" s="257"/>
      <c r="R159" s="257"/>
      <c r="S159" s="257"/>
      <c r="T159" s="258"/>
      <c r="U159" s="38"/>
      <c r="V159" s="38"/>
      <c r="W159" s="38"/>
      <c r="X159" s="38"/>
      <c r="Y159" s="38"/>
      <c r="Z159" s="38"/>
      <c r="AA159" s="38"/>
      <c r="AB159" s="38"/>
      <c r="AC159" s="38"/>
      <c r="AD159" s="38"/>
      <c r="AE159" s="38"/>
      <c r="AT159" s="17" t="s">
        <v>196</v>
      </c>
      <c r="AU159" s="17" t="s">
        <v>84</v>
      </c>
    </row>
    <row r="160" spans="1:31" s="2" customFormat="1" ht="6.95" customHeight="1">
      <c r="A160" s="38"/>
      <c r="B160" s="59"/>
      <c r="C160" s="60"/>
      <c r="D160" s="60"/>
      <c r="E160" s="60"/>
      <c r="F160" s="60"/>
      <c r="G160" s="60"/>
      <c r="H160" s="60"/>
      <c r="I160" s="60"/>
      <c r="J160" s="60"/>
      <c r="K160" s="60"/>
      <c r="L160" s="44"/>
      <c r="M160" s="38"/>
      <c r="O160" s="38"/>
      <c r="P160" s="38"/>
      <c r="Q160" s="38"/>
      <c r="R160" s="38"/>
      <c r="S160" s="38"/>
      <c r="T160" s="38"/>
      <c r="U160" s="38"/>
      <c r="V160" s="38"/>
      <c r="W160" s="38"/>
      <c r="X160" s="38"/>
      <c r="Y160" s="38"/>
      <c r="Z160" s="38"/>
      <c r="AA160" s="38"/>
      <c r="AB160" s="38"/>
      <c r="AC160" s="38"/>
      <c r="AD160" s="38"/>
      <c r="AE160" s="38"/>
    </row>
  </sheetData>
  <sheetProtection password="CC35" sheet="1" objects="1" scenarios="1" formatColumns="0" formatRows="0" autoFilter="0"/>
  <autoFilter ref="C87:K15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134</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1456</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1518</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ROUND(J88,2)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ROUND((SUM(BE88:BE175)),2)</f>
        <v>0</v>
      </c>
      <c r="G35" s="38"/>
      <c r="H35" s="38"/>
      <c r="I35" s="157">
        <v>0.21</v>
      </c>
      <c r="J35" s="156">
        <f>ROUND(((SUM(BE88:BE175))*I35),2)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ROUND((SUM(BF88:BF175)),2)</f>
        <v>0</v>
      </c>
      <c r="G36" s="38"/>
      <c r="H36" s="38"/>
      <c r="I36" s="157">
        <v>0.15</v>
      </c>
      <c r="J36" s="156">
        <f>ROUND(((SUM(BF88:BF175))*I36),2)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ROUND((SUM(BG88:BG175)),2)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ROUND((SUM(BH88:BH175)),2)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ROUND((SUM(BI88:BI175)),2)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1456</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SO 190.2.1 - Stálé dopravní značení (část SO 102.1)</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J88</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J89</f>
        <v>0</v>
      </c>
      <c r="K64" s="175"/>
      <c r="L64" s="179"/>
      <c r="S64" s="9"/>
      <c r="T64" s="9"/>
      <c r="U64" s="9"/>
      <c r="V64" s="9"/>
      <c r="W64" s="9"/>
      <c r="X64" s="9"/>
      <c r="Y64" s="9"/>
      <c r="Z64" s="9"/>
      <c r="AA64" s="9"/>
      <c r="AB64" s="9"/>
      <c r="AC64" s="9"/>
      <c r="AD64" s="9"/>
      <c r="AE64" s="9"/>
    </row>
    <row r="65" spans="1:31" s="10" customFormat="1" ht="19.9" customHeight="1">
      <c r="A65" s="10"/>
      <c r="B65" s="180"/>
      <c r="C65" s="125"/>
      <c r="D65" s="181" t="s">
        <v>169</v>
      </c>
      <c r="E65" s="182"/>
      <c r="F65" s="182"/>
      <c r="G65" s="182"/>
      <c r="H65" s="182"/>
      <c r="I65" s="182"/>
      <c r="J65" s="183">
        <f>J90</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232</v>
      </c>
      <c r="E66" s="182"/>
      <c r="F66" s="182"/>
      <c r="G66" s="182"/>
      <c r="H66" s="182"/>
      <c r="I66" s="182"/>
      <c r="J66" s="183">
        <f>J171</f>
        <v>0</v>
      </c>
      <c r="K66" s="125"/>
      <c r="L66" s="184"/>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40"/>
      <c r="J67" s="40"/>
      <c r="K67" s="40"/>
      <c r="L67" s="144"/>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60"/>
      <c r="J68" s="60"/>
      <c r="K68" s="60"/>
      <c r="L68" s="144"/>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62"/>
      <c r="J72" s="62"/>
      <c r="K72" s="62"/>
      <c r="L72" s="144"/>
      <c r="S72" s="38"/>
      <c r="T72" s="38"/>
      <c r="U72" s="38"/>
      <c r="V72" s="38"/>
      <c r="W72" s="38"/>
      <c r="X72" s="38"/>
      <c r="Y72" s="38"/>
      <c r="Z72" s="38"/>
      <c r="AA72" s="38"/>
      <c r="AB72" s="38"/>
      <c r="AC72" s="38"/>
      <c r="AD72" s="38"/>
      <c r="AE72" s="38"/>
    </row>
    <row r="73" spans="1:31" s="2" customFormat="1" ht="24.95" customHeight="1">
      <c r="A73" s="38"/>
      <c r="B73" s="39"/>
      <c r="C73" s="23" t="s">
        <v>171</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6.5" customHeight="1">
      <c r="A76" s="38"/>
      <c r="B76" s="39"/>
      <c r="C76" s="40"/>
      <c r="D76" s="40"/>
      <c r="E76" s="169" t="str">
        <f>E7</f>
        <v>Úprava bezmotorové komunikace A2 a A26</v>
      </c>
      <c r="F76" s="32"/>
      <c r="G76" s="32"/>
      <c r="H76" s="32"/>
      <c r="I76" s="40"/>
      <c r="J76" s="40"/>
      <c r="K76" s="40"/>
      <c r="L76" s="144"/>
      <c r="S76" s="38"/>
      <c r="T76" s="38"/>
      <c r="U76" s="38"/>
      <c r="V76" s="38"/>
      <c r="W76" s="38"/>
      <c r="X76" s="38"/>
      <c r="Y76" s="38"/>
      <c r="Z76" s="38"/>
      <c r="AA76" s="38"/>
      <c r="AB76" s="38"/>
      <c r="AC76" s="38"/>
      <c r="AD76" s="38"/>
      <c r="AE76" s="38"/>
    </row>
    <row r="77" spans="2:12" s="1" customFormat="1" ht="12" customHeight="1">
      <c r="B77" s="21"/>
      <c r="C77" s="32" t="s">
        <v>161</v>
      </c>
      <c r="D77" s="22"/>
      <c r="E77" s="22"/>
      <c r="F77" s="22"/>
      <c r="G77" s="22"/>
      <c r="H77" s="22"/>
      <c r="I77" s="22"/>
      <c r="J77" s="22"/>
      <c r="K77" s="22"/>
      <c r="L77" s="20"/>
    </row>
    <row r="78" spans="1:31" s="2" customFormat="1" ht="16.5" customHeight="1">
      <c r="A78" s="38"/>
      <c r="B78" s="39"/>
      <c r="C78" s="40"/>
      <c r="D78" s="40"/>
      <c r="E78" s="169" t="s">
        <v>1456</v>
      </c>
      <c r="F78" s="40"/>
      <c r="G78" s="40"/>
      <c r="H78" s="40"/>
      <c r="I78" s="40"/>
      <c r="J78" s="40"/>
      <c r="K78" s="40"/>
      <c r="L78" s="144"/>
      <c r="S78" s="38"/>
      <c r="T78" s="38"/>
      <c r="U78" s="38"/>
      <c r="V78" s="38"/>
      <c r="W78" s="38"/>
      <c r="X78" s="38"/>
      <c r="Y78" s="38"/>
      <c r="Z78" s="38"/>
      <c r="AA78" s="38"/>
      <c r="AB78" s="38"/>
      <c r="AC78" s="38"/>
      <c r="AD78" s="38"/>
      <c r="AE78" s="38"/>
    </row>
    <row r="79" spans="1:31" s="2" customFormat="1" ht="12" customHeight="1">
      <c r="A79" s="38"/>
      <c r="B79" s="39"/>
      <c r="C79" s="32" t="s">
        <v>163</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6.5" customHeight="1">
      <c r="A80" s="38"/>
      <c r="B80" s="39"/>
      <c r="C80" s="40"/>
      <c r="D80" s="40"/>
      <c r="E80" s="69" t="str">
        <f>E11</f>
        <v>SO 190.2.1 - Stálé dopravní značení (část SO 102.1)</v>
      </c>
      <c r="F80" s="40"/>
      <c r="G80" s="40"/>
      <c r="H80" s="40"/>
      <c r="I80" s="40"/>
      <c r="J80" s="40"/>
      <c r="K80" s="40"/>
      <c r="L80" s="144"/>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2" customHeight="1">
      <c r="A82" s="38"/>
      <c r="B82" s="39"/>
      <c r="C82" s="32" t="s">
        <v>23</v>
      </c>
      <c r="D82" s="40"/>
      <c r="E82" s="40"/>
      <c r="F82" s="27" t="str">
        <f>F14</f>
        <v>k. ú. Libeň [730891]</v>
      </c>
      <c r="G82" s="40"/>
      <c r="H82" s="40"/>
      <c r="I82" s="32" t="s">
        <v>25</v>
      </c>
      <c r="J82" s="72" t="str">
        <f>IF(J14="","",J14)</f>
        <v>27. 8. 2020</v>
      </c>
      <c r="K82" s="40"/>
      <c r="L82" s="14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25.65" customHeight="1">
      <c r="A84" s="38"/>
      <c r="B84" s="39"/>
      <c r="C84" s="32" t="s">
        <v>29</v>
      </c>
      <c r="D84" s="40"/>
      <c r="E84" s="40"/>
      <c r="F84" s="27" t="str">
        <f>E17</f>
        <v>Městská část Praha 8</v>
      </c>
      <c r="G84" s="40"/>
      <c r="H84" s="40"/>
      <c r="I84" s="32" t="s">
        <v>35</v>
      </c>
      <c r="J84" s="36" t="str">
        <f>E23</f>
        <v>Atelier PROMIKA s.r.o.</v>
      </c>
      <c r="K84" s="40"/>
      <c r="L84" s="144"/>
      <c r="S84" s="38"/>
      <c r="T84" s="38"/>
      <c r="U84" s="38"/>
      <c r="V84" s="38"/>
      <c r="W84" s="38"/>
      <c r="X84" s="38"/>
      <c r="Y84" s="38"/>
      <c r="Z84" s="38"/>
      <c r="AA84" s="38"/>
      <c r="AB84" s="38"/>
      <c r="AC84" s="38"/>
      <c r="AD84" s="38"/>
      <c r="AE84" s="38"/>
    </row>
    <row r="85" spans="1:31" s="2" customFormat="1" ht="15.15" customHeight="1">
      <c r="A85" s="38"/>
      <c r="B85" s="39"/>
      <c r="C85" s="32" t="s">
        <v>33</v>
      </c>
      <c r="D85" s="40"/>
      <c r="E85" s="40"/>
      <c r="F85" s="27" t="str">
        <f>IF(E20="","",E20)</f>
        <v>Vyplň údaj</v>
      </c>
      <c r="G85" s="40"/>
      <c r="H85" s="40"/>
      <c r="I85" s="32" t="s">
        <v>38</v>
      </c>
      <c r="J85" s="36" t="str">
        <f>E26</f>
        <v xml:space="preserve"> </v>
      </c>
      <c r="K85" s="40"/>
      <c r="L85" s="144"/>
      <c r="S85" s="38"/>
      <c r="T85" s="38"/>
      <c r="U85" s="38"/>
      <c r="V85" s="38"/>
      <c r="W85" s="38"/>
      <c r="X85" s="38"/>
      <c r="Y85" s="38"/>
      <c r="Z85" s="38"/>
      <c r="AA85" s="38"/>
      <c r="AB85" s="38"/>
      <c r="AC85" s="38"/>
      <c r="AD85" s="38"/>
      <c r="AE85" s="38"/>
    </row>
    <row r="86" spans="1:31" s="2" customFormat="1" ht="10.3" customHeight="1">
      <c r="A86" s="38"/>
      <c r="B86" s="39"/>
      <c r="C86" s="40"/>
      <c r="D86" s="40"/>
      <c r="E86" s="40"/>
      <c r="F86" s="40"/>
      <c r="G86" s="40"/>
      <c r="H86" s="40"/>
      <c r="I86" s="40"/>
      <c r="J86" s="40"/>
      <c r="K86" s="40"/>
      <c r="L86" s="144"/>
      <c r="S86" s="38"/>
      <c r="T86" s="38"/>
      <c r="U86" s="38"/>
      <c r="V86" s="38"/>
      <c r="W86" s="38"/>
      <c r="X86" s="38"/>
      <c r="Y86" s="38"/>
      <c r="Z86" s="38"/>
      <c r="AA86" s="38"/>
      <c r="AB86" s="38"/>
      <c r="AC86" s="38"/>
      <c r="AD86" s="38"/>
      <c r="AE86" s="38"/>
    </row>
    <row r="87" spans="1:31" s="11" customFormat="1" ht="29.25" customHeight="1">
      <c r="A87" s="185"/>
      <c r="B87" s="186"/>
      <c r="C87" s="187" t="s">
        <v>172</v>
      </c>
      <c r="D87" s="188" t="s">
        <v>61</v>
      </c>
      <c r="E87" s="188" t="s">
        <v>57</v>
      </c>
      <c r="F87" s="188" t="s">
        <v>58</v>
      </c>
      <c r="G87" s="188" t="s">
        <v>173</v>
      </c>
      <c r="H87" s="188" t="s">
        <v>174</v>
      </c>
      <c r="I87" s="188" t="s">
        <v>175</v>
      </c>
      <c r="J87" s="188" t="s">
        <v>167</v>
      </c>
      <c r="K87" s="189" t="s">
        <v>176</v>
      </c>
      <c r="L87" s="190"/>
      <c r="M87" s="92" t="s">
        <v>20</v>
      </c>
      <c r="N87" s="93" t="s">
        <v>46</v>
      </c>
      <c r="O87" s="93" t="s">
        <v>177</v>
      </c>
      <c r="P87" s="93" t="s">
        <v>178</v>
      </c>
      <c r="Q87" s="93" t="s">
        <v>179</v>
      </c>
      <c r="R87" s="93" t="s">
        <v>180</v>
      </c>
      <c r="S87" s="93" t="s">
        <v>181</v>
      </c>
      <c r="T87" s="94" t="s">
        <v>182</v>
      </c>
      <c r="U87" s="185"/>
      <c r="V87" s="185"/>
      <c r="W87" s="185"/>
      <c r="X87" s="185"/>
      <c r="Y87" s="185"/>
      <c r="Z87" s="185"/>
      <c r="AA87" s="185"/>
      <c r="AB87" s="185"/>
      <c r="AC87" s="185"/>
      <c r="AD87" s="185"/>
      <c r="AE87" s="185"/>
    </row>
    <row r="88" spans="1:63" s="2" customFormat="1" ht="22.8" customHeight="1">
      <c r="A88" s="38"/>
      <c r="B88" s="39"/>
      <c r="C88" s="99" t="s">
        <v>183</v>
      </c>
      <c r="D88" s="40"/>
      <c r="E88" s="40"/>
      <c r="F88" s="40"/>
      <c r="G88" s="40"/>
      <c r="H88" s="40"/>
      <c r="I88" s="40"/>
      <c r="J88" s="191">
        <f>BK88</f>
        <v>0</v>
      </c>
      <c r="K88" s="40"/>
      <c r="L88" s="44"/>
      <c r="M88" s="95"/>
      <c r="N88" s="192"/>
      <c r="O88" s="96"/>
      <c r="P88" s="193">
        <f>P89</f>
        <v>0</v>
      </c>
      <c r="Q88" s="96"/>
      <c r="R88" s="193">
        <f>R89</f>
        <v>0.779442</v>
      </c>
      <c r="S88" s="96"/>
      <c r="T88" s="194">
        <f>T89</f>
        <v>0.42200000000000004</v>
      </c>
      <c r="U88" s="38"/>
      <c r="V88" s="38"/>
      <c r="W88" s="38"/>
      <c r="X88" s="38"/>
      <c r="Y88" s="38"/>
      <c r="Z88" s="38"/>
      <c r="AA88" s="38"/>
      <c r="AB88" s="38"/>
      <c r="AC88" s="38"/>
      <c r="AD88" s="38"/>
      <c r="AE88" s="38"/>
      <c r="AT88" s="17" t="s">
        <v>75</v>
      </c>
      <c r="AU88" s="17" t="s">
        <v>144</v>
      </c>
      <c r="BK88" s="195">
        <f>BK89</f>
        <v>0</v>
      </c>
    </row>
    <row r="89" spans="1:63" s="12" customFormat="1" ht="25.9" customHeight="1">
      <c r="A89" s="12"/>
      <c r="B89" s="196"/>
      <c r="C89" s="197"/>
      <c r="D89" s="198" t="s">
        <v>75</v>
      </c>
      <c r="E89" s="199" t="s">
        <v>184</v>
      </c>
      <c r="F89" s="199" t="s">
        <v>185</v>
      </c>
      <c r="G89" s="197"/>
      <c r="H89" s="197"/>
      <c r="I89" s="200"/>
      <c r="J89" s="201">
        <f>BK89</f>
        <v>0</v>
      </c>
      <c r="K89" s="197"/>
      <c r="L89" s="202"/>
      <c r="M89" s="203"/>
      <c r="N89" s="204"/>
      <c r="O89" s="204"/>
      <c r="P89" s="205">
        <f>P90+P171</f>
        <v>0</v>
      </c>
      <c r="Q89" s="204"/>
      <c r="R89" s="205">
        <f>R90+R171</f>
        <v>0.779442</v>
      </c>
      <c r="S89" s="204"/>
      <c r="T89" s="206">
        <f>T90+T171</f>
        <v>0.42200000000000004</v>
      </c>
      <c r="U89" s="12"/>
      <c r="V89" s="12"/>
      <c r="W89" s="12"/>
      <c r="X89" s="12"/>
      <c r="Y89" s="12"/>
      <c r="Z89" s="12"/>
      <c r="AA89" s="12"/>
      <c r="AB89" s="12"/>
      <c r="AC89" s="12"/>
      <c r="AD89" s="12"/>
      <c r="AE89" s="12"/>
      <c r="AR89" s="207" t="s">
        <v>22</v>
      </c>
      <c r="AT89" s="208" t="s">
        <v>75</v>
      </c>
      <c r="AU89" s="208" t="s">
        <v>76</v>
      </c>
      <c r="AY89" s="207" t="s">
        <v>186</v>
      </c>
      <c r="BK89" s="209">
        <f>BK90+BK171</f>
        <v>0</v>
      </c>
    </row>
    <row r="90" spans="1:63" s="12" customFormat="1" ht="22.8" customHeight="1">
      <c r="A90" s="12"/>
      <c r="B90" s="196"/>
      <c r="C90" s="197"/>
      <c r="D90" s="198" t="s">
        <v>75</v>
      </c>
      <c r="E90" s="210" t="s">
        <v>187</v>
      </c>
      <c r="F90" s="210" t="s">
        <v>188</v>
      </c>
      <c r="G90" s="197"/>
      <c r="H90" s="197"/>
      <c r="I90" s="200"/>
      <c r="J90" s="211">
        <f>BK90</f>
        <v>0</v>
      </c>
      <c r="K90" s="197"/>
      <c r="L90" s="202"/>
      <c r="M90" s="203"/>
      <c r="N90" s="204"/>
      <c r="O90" s="204"/>
      <c r="P90" s="205">
        <f>SUM(P91:P170)</f>
        <v>0</v>
      </c>
      <c r="Q90" s="204"/>
      <c r="R90" s="205">
        <f>SUM(R91:R170)</f>
        <v>0.779442</v>
      </c>
      <c r="S90" s="204"/>
      <c r="T90" s="206">
        <f>SUM(T91:T170)</f>
        <v>0.42200000000000004</v>
      </c>
      <c r="U90" s="12"/>
      <c r="V90" s="12"/>
      <c r="W90" s="12"/>
      <c r="X90" s="12"/>
      <c r="Y90" s="12"/>
      <c r="Z90" s="12"/>
      <c r="AA90" s="12"/>
      <c r="AB90" s="12"/>
      <c r="AC90" s="12"/>
      <c r="AD90" s="12"/>
      <c r="AE90" s="12"/>
      <c r="AR90" s="207" t="s">
        <v>22</v>
      </c>
      <c r="AT90" s="208" t="s">
        <v>75</v>
      </c>
      <c r="AU90" s="208" t="s">
        <v>22</v>
      </c>
      <c r="AY90" s="207" t="s">
        <v>186</v>
      </c>
      <c r="BK90" s="209">
        <f>SUM(BK91:BK170)</f>
        <v>0</v>
      </c>
    </row>
    <row r="91" spans="1:65" s="2" customFormat="1" ht="24.15" customHeight="1">
      <c r="A91" s="38"/>
      <c r="B91" s="39"/>
      <c r="C91" s="212" t="s">
        <v>22</v>
      </c>
      <c r="D91" s="212" t="s">
        <v>189</v>
      </c>
      <c r="E91" s="213" t="s">
        <v>1458</v>
      </c>
      <c r="F91" s="214" t="s">
        <v>1459</v>
      </c>
      <c r="G91" s="215" t="s">
        <v>236</v>
      </c>
      <c r="H91" s="216">
        <v>10</v>
      </c>
      <c r="I91" s="217"/>
      <c r="J91" s="218">
        <f>ROUND(I91*H91,2)</f>
        <v>0</v>
      </c>
      <c r="K91" s="214" t="s">
        <v>193</v>
      </c>
      <c r="L91" s="44"/>
      <c r="M91" s="219" t="s">
        <v>20</v>
      </c>
      <c r="N91" s="220" t="s">
        <v>47</v>
      </c>
      <c r="O91" s="84"/>
      <c r="P91" s="221">
        <f>O91*H91</f>
        <v>0</v>
      </c>
      <c r="Q91" s="221">
        <v>0.0007</v>
      </c>
      <c r="R91" s="221">
        <f>Q91*H91</f>
        <v>0.007</v>
      </c>
      <c r="S91" s="221">
        <v>0</v>
      </c>
      <c r="T91" s="222">
        <f>S91*H91</f>
        <v>0</v>
      </c>
      <c r="U91" s="38"/>
      <c r="V91" s="38"/>
      <c r="W91" s="38"/>
      <c r="X91" s="38"/>
      <c r="Y91" s="38"/>
      <c r="Z91" s="38"/>
      <c r="AA91" s="38"/>
      <c r="AB91" s="38"/>
      <c r="AC91" s="38"/>
      <c r="AD91" s="38"/>
      <c r="AE91" s="38"/>
      <c r="AR91" s="223" t="s">
        <v>194</v>
      </c>
      <c r="AT91" s="223" t="s">
        <v>189</v>
      </c>
      <c r="AU91" s="223" t="s">
        <v>84</v>
      </c>
      <c r="AY91" s="17" t="s">
        <v>186</v>
      </c>
      <c r="BE91" s="224">
        <f>IF(N91="základní",J91,0)</f>
        <v>0</v>
      </c>
      <c r="BF91" s="224">
        <f>IF(N91="snížená",J91,0)</f>
        <v>0</v>
      </c>
      <c r="BG91" s="224">
        <f>IF(N91="zákl. přenesená",J91,0)</f>
        <v>0</v>
      </c>
      <c r="BH91" s="224">
        <f>IF(N91="sníž. přenesená",J91,0)</f>
        <v>0</v>
      </c>
      <c r="BI91" s="224">
        <f>IF(N91="nulová",J91,0)</f>
        <v>0</v>
      </c>
      <c r="BJ91" s="17" t="s">
        <v>22</v>
      </c>
      <c r="BK91" s="224">
        <f>ROUND(I91*H91,2)</f>
        <v>0</v>
      </c>
      <c r="BL91" s="17" t="s">
        <v>194</v>
      </c>
      <c r="BM91" s="223" t="s">
        <v>1460</v>
      </c>
    </row>
    <row r="92" spans="1:47" s="2" customFormat="1" ht="12">
      <c r="A92" s="38"/>
      <c r="B92" s="39"/>
      <c r="C92" s="40"/>
      <c r="D92" s="225" t="s">
        <v>196</v>
      </c>
      <c r="E92" s="40"/>
      <c r="F92" s="226" t="s">
        <v>1461</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196</v>
      </c>
      <c r="AU92" s="17" t="s">
        <v>84</v>
      </c>
    </row>
    <row r="93" spans="1:51" s="13" customFormat="1" ht="12">
      <c r="A93" s="13"/>
      <c r="B93" s="230"/>
      <c r="C93" s="231"/>
      <c r="D93" s="225" t="s">
        <v>198</v>
      </c>
      <c r="E93" s="232" t="s">
        <v>20</v>
      </c>
      <c r="F93" s="233" t="s">
        <v>1508</v>
      </c>
      <c r="G93" s="231"/>
      <c r="H93" s="232" t="s">
        <v>20</v>
      </c>
      <c r="I93" s="234"/>
      <c r="J93" s="231"/>
      <c r="K93" s="231"/>
      <c r="L93" s="235"/>
      <c r="M93" s="236"/>
      <c r="N93" s="237"/>
      <c r="O93" s="237"/>
      <c r="P93" s="237"/>
      <c r="Q93" s="237"/>
      <c r="R93" s="237"/>
      <c r="S93" s="237"/>
      <c r="T93" s="238"/>
      <c r="U93" s="13"/>
      <c r="V93" s="13"/>
      <c r="W93" s="13"/>
      <c r="X93" s="13"/>
      <c r="Y93" s="13"/>
      <c r="Z93" s="13"/>
      <c r="AA93" s="13"/>
      <c r="AB93" s="13"/>
      <c r="AC93" s="13"/>
      <c r="AD93" s="13"/>
      <c r="AE93" s="13"/>
      <c r="AT93" s="239" t="s">
        <v>198</v>
      </c>
      <c r="AU93" s="239" t="s">
        <v>84</v>
      </c>
      <c r="AV93" s="13" t="s">
        <v>22</v>
      </c>
      <c r="AW93" s="13" t="s">
        <v>37</v>
      </c>
      <c r="AX93" s="13" t="s">
        <v>76</v>
      </c>
      <c r="AY93" s="239" t="s">
        <v>186</v>
      </c>
    </row>
    <row r="94" spans="1:51" s="14" customFormat="1" ht="12">
      <c r="A94" s="14"/>
      <c r="B94" s="240"/>
      <c r="C94" s="241"/>
      <c r="D94" s="225" t="s">
        <v>198</v>
      </c>
      <c r="E94" s="242" t="s">
        <v>20</v>
      </c>
      <c r="F94" s="243" t="s">
        <v>1519</v>
      </c>
      <c r="G94" s="241"/>
      <c r="H94" s="244">
        <v>2</v>
      </c>
      <c r="I94" s="245"/>
      <c r="J94" s="241"/>
      <c r="K94" s="241"/>
      <c r="L94" s="246"/>
      <c r="M94" s="247"/>
      <c r="N94" s="248"/>
      <c r="O94" s="248"/>
      <c r="P94" s="248"/>
      <c r="Q94" s="248"/>
      <c r="R94" s="248"/>
      <c r="S94" s="248"/>
      <c r="T94" s="249"/>
      <c r="U94" s="14"/>
      <c r="V94" s="14"/>
      <c r="W94" s="14"/>
      <c r="X94" s="14"/>
      <c r="Y94" s="14"/>
      <c r="Z94" s="14"/>
      <c r="AA94" s="14"/>
      <c r="AB94" s="14"/>
      <c r="AC94" s="14"/>
      <c r="AD94" s="14"/>
      <c r="AE94" s="14"/>
      <c r="AT94" s="250" t="s">
        <v>198</v>
      </c>
      <c r="AU94" s="250" t="s">
        <v>84</v>
      </c>
      <c r="AV94" s="14" t="s">
        <v>84</v>
      </c>
      <c r="AW94" s="14" t="s">
        <v>37</v>
      </c>
      <c r="AX94" s="14" t="s">
        <v>76</v>
      </c>
      <c r="AY94" s="250" t="s">
        <v>186</v>
      </c>
    </row>
    <row r="95" spans="1:51" s="13" customFormat="1" ht="12">
      <c r="A95" s="13"/>
      <c r="B95" s="230"/>
      <c r="C95" s="231"/>
      <c r="D95" s="225" t="s">
        <v>198</v>
      </c>
      <c r="E95" s="232" t="s">
        <v>20</v>
      </c>
      <c r="F95" s="233" t="s">
        <v>1462</v>
      </c>
      <c r="G95" s="231"/>
      <c r="H95" s="232" t="s">
        <v>20</v>
      </c>
      <c r="I95" s="234"/>
      <c r="J95" s="231"/>
      <c r="K95" s="231"/>
      <c r="L95" s="235"/>
      <c r="M95" s="236"/>
      <c r="N95" s="237"/>
      <c r="O95" s="237"/>
      <c r="P95" s="237"/>
      <c r="Q95" s="237"/>
      <c r="R95" s="237"/>
      <c r="S95" s="237"/>
      <c r="T95" s="238"/>
      <c r="U95" s="13"/>
      <c r="V95" s="13"/>
      <c r="W95" s="13"/>
      <c r="X95" s="13"/>
      <c r="Y95" s="13"/>
      <c r="Z95" s="13"/>
      <c r="AA95" s="13"/>
      <c r="AB95" s="13"/>
      <c r="AC95" s="13"/>
      <c r="AD95" s="13"/>
      <c r="AE95" s="13"/>
      <c r="AT95" s="239" t="s">
        <v>198</v>
      </c>
      <c r="AU95" s="239" t="s">
        <v>84</v>
      </c>
      <c r="AV95" s="13" t="s">
        <v>22</v>
      </c>
      <c r="AW95" s="13" t="s">
        <v>37</v>
      </c>
      <c r="AX95" s="13" t="s">
        <v>76</v>
      </c>
      <c r="AY95" s="239" t="s">
        <v>186</v>
      </c>
    </row>
    <row r="96" spans="1:51" s="14" customFormat="1" ht="12">
      <c r="A96" s="14"/>
      <c r="B96" s="240"/>
      <c r="C96" s="241"/>
      <c r="D96" s="225" t="s">
        <v>198</v>
      </c>
      <c r="E96" s="242" t="s">
        <v>20</v>
      </c>
      <c r="F96" s="243" t="s">
        <v>1520</v>
      </c>
      <c r="G96" s="241"/>
      <c r="H96" s="244">
        <v>2</v>
      </c>
      <c r="I96" s="245"/>
      <c r="J96" s="241"/>
      <c r="K96" s="241"/>
      <c r="L96" s="246"/>
      <c r="M96" s="247"/>
      <c r="N96" s="248"/>
      <c r="O96" s="248"/>
      <c r="P96" s="248"/>
      <c r="Q96" s="248"/>
      <c r="R96" s="248"/>
      <c r="S96" s="248"/>
      <c r="T96" s="249"/>
      <c r="U96" s="14"/>
      <c r="V96" s="14"/>
      <c r="W96" s="14"/>
      <c r="X96" s="14"/>
      <c r="Y96" s="14"/>
      <c r="Z96" s="14"/>
      <c r="AA96" s="14"/>
      <c r="AB96" s="14"/>
      <c r="AC96" s="14"/>
      <c r="AD96" s="14"/>
      <c r="AE96" s="14"/>
      <c r="AT96" s="250" t="s">
        <v>198</v>
      </c>
      <c r="AU96" s="250" t="s">
        <v>84</v>
      </c>
      <c r="AV96" s="14" t="s">
        <v>84</v>
      </c>
      <c r="AW96" s="14" t="s">
        <v>37</v>
      </c>
      <c r="AX96" s="14" t="s">
        <v>76</v>
      </c>
      <c r="AY96" s="250" t="s">
        <v>186</v>
      </c>
    </row>
    <row r="97" spans="1:51" s="14" customFormat="1" ht="12">
      <c r="A97" s="14"/>
      <c r="B97" s="240"/>
      <c r="C97" s="241"/>
      <c r="D97" s="225" t="s">
        <v>198</v>
      </c>
      <c r="E97" s="242" t="s">
        <v>20</v>
      </c>
      <c r="F97" s="243" t="s">
        <v>1521</v>
      </c>
      <c r="G97" s="241"/>
      <c r="H97" s="244">
        <v>1</v>
      </c>
      <c r="I97" s="245"/>
      <c r="J97" s="241"/>
      <c r="K97" s="241"/>
      <c r="L97" s="246"/>
      <c r="M97" s="247"/>
      <c r="N97" s="248"/>
      <c r="O97" s="248"/>
      <c r="P97" s="248"/>
      <c r="Q97" s="248"/>
      <c r="R97" s="248"/>
      <c r="S97" s="248"/>
      <c r="T97" s="249"/>
      <c r="U97" s="14"/>
      <c r="V97" s="14"/>
      <c r="W97" s="14"/>
      <c r="X97" s="14"/>
      <c r="Y97" s="14"/>
      <c r="Z97" s="14"/>
      <c r="AA97" s="14"/>
      <c r="AB97" s="14"/>
      <c r="AC97" s="14"/>
      <c r="AD97" s="14"/>
      <c r="AE97" s="14"/>
      <c r="AT97" s="250" t="s">
        <v>198</v>
      </c>
      <c r="AU97" s="250" t="s">
        <v>84</v>
      </c>
      <c r="AV97" s="14" t="s">
        <v>84</v>
      </c>
      <c r="AW97" s="14" t="s">
        <v>37</v>
      </c>
      <c r="AX97" s="14" t="s">
        <v>76</v>
      </c>
      <c r="AY97" s="250" t="s">
        <v>186</v>
      </c>
    </row>
    <row r="98" spans="1:51" s="14" customFormat="1" ht="12">
      <c r="A98" s="14"/>
      <c r="B98" s="240"/>
      <c r="C98" s="241"/>
      <c r="D98" s="225" t="s">
        <v>198</v>
      </c>
      <c r="E98" s="242" t="s">
        <v>20</v>
      </c>
      <c r="F98" s="243" t="s">
        <v>1522</v>
      </c>
      <c r="G98" s="241"/>
      <c r="H98" s="244">
        <v>2</v>
      </c>
      <c r="I98" s="245"/>
      <c r="J98" s="241"/>
      <c r="K98" s="241"/>
      <c r="L98" s="246"/>
      <c r="M98" s="247"/>
      <c r="N98" s="248"/>
      <c r="O98" s="248"/>
      <c r="P98" s="248"/>
      <c r="Q98" s="248"/>
      <c r="R98" s="248"/>
      <c r="S98" s="248"/>
      <c r="T98" s="249"/>
      <c r="U98" s="14"/>
      <c r="V98" s="14"/>
      <c r="W98" s="14"/>
      <c r="X98" s="14"/>
      <c r="Y98" s="14"/>
      <c r="Z98" s="14"/>
      <c r="AA98" s="14"/>
      <c r="AB98" s="14"/>
      <c r="AC98" s="14"/>
      <c r="AD98" s="14"/>
      <c r="AE98" s="14"/>
      <c r="AT98" s="250" t="s">
        <v>198</v>
      </c>
      <c r="AU98" s="250" t="s">
        <v>84</v>
      </c>
      <c r="AV98" s="14" t="s">
        <v>84</v>
      </c>
      <c r="AW98" s="14" t="s">
        <v>37</v>
      </c>
      <c r="AX98" s="14" t="s">
        <v>76</v>
      </c>
      <c r="AY98" s="250" t="s">
        <v>186</v>
      </c>
    </row>
    <row r="99" spans="1:51" s="14" customFormat="1" ht="12">
      <c r="A99" s="14"/>
      <c r="B99" s="240"/>
      <c r="C99" s="241"/>
      <c r="D99" s="225" t="s">
        <v>198</v>
      </c>
      <c r="E99" s="242" t="s">
        <v>20</v>
      </c>
      <c r="F99" s="243" t="s">
        <v>1523</v>
      </c>
      <c r="G99" s="241"/>
      <c r="H99" s="244">
        <v>1</v>
      </c>
      <c r="I99" s="245"/>
      <c r="J99" s="241"/>
      <c r="K99" s="241"/>
      <c r="L99" s="246"/>
      <c r="M99" s="247"/>
      <c r="N99" s="248"/>
      <c r="O99" s="248"/>
      <c r="P99" s="248"/>
      <c r="Q99" s="248"/>
      <c r="R99" s="248"/>
      <c r="S99" s="248"/>
      <c r="T99" s="249"/>
      <c r="U99" s="14"/>
      <c r="V99" s="14"/>
      <c r="W99" s="14"/>
      <c r="X99" s="14"/>
      <c r="Y99" s="14"/>
      <c r="Z99" s="14"/>
      <c r="AA99" s="14"/>
      <c r="AB99" s="14"/>
      <c r="AC99" s="14"/>
      <c r="AD99" s="14"/>
      <c r="AE99" s="14"/>
      <c r="AT99" s="250" t="s">
        <v>198</v>
      </c>
      <c r="AU99" s="250" t="s">
        <v>84</v>
      </c>
      <c r="AV99" s="14" t="s">
        <v>84</v>
      </c>
      <c r="AW99" s="14" t="s">
        <v>37</v>
      </c>
      <c r="AX99" s="14" t="s">
        <v>76</v>
      </c>
      <c r="AY99" s="250" t="s">
        <v>186</v>
      </c>
    </row>
    <row r="100" spans="1:51" s="14" customFormat="1" ht="12">
      <c r="A100" s="14"/>
      <c r="B100" s="240"/>
      <c r="C100" s="241"/>
      <c r="D100" s="225" t="s">
        <v>198</v>
      </c>
      <c r="E100" s="242" t="s">
        <v>20</v>
      </c>
      <c r="F100" s="243" t="s">
        <v>1524</v>
      </c>
      <c r="G100" s="241"/>
      <c r="H100" s="244">
        <v>2</v>
      </c>
      <c r="I100" s="245"/>
      <c r="J100" s="241"/>
      <c r="K100" s="241"/>
      <c r="L100" s="246"/>
      <c r="M100" s="247"/>
      <c r="N100" s="248"/>
      <c r="O100" s="248"/>
      <c r="P100" s="248"/>
      <c r="Q100" s="248"/>
      <c r="R100" s="248"/>
      <c r="S100" s="248"/>
      <c r="T100" s="249"/>
      <c r="U100" s="14"/>
      <c r="V100" s="14"/>
      <c r="W100" s="14"/>
      <c r="X100" s="14"/>
      <c r="Y100" s="14"/>
      <c r="Z100" s="14"/>
      <c r="AA100" s="14"/>
      <c r="AB100" s="14"/>
      <c r="AC100" s="14"/>
      <c r="AD100" s="14"/>
      <c r="AE100" s="14"/>
      <c r="AT100" s="250" t="s">
        <v>198</v>
      </c>
      <c r="AU100" s="250" t="s">
        <v>84</v>
      </c>
      <c r="AV100" s="14" t="s">
        <v>84</v>
      </c>
      <c r="AW100" s="14" t="s">
        <v>37</v>
      </c>
      <c r="AX100" s="14" t="s">
        <v>76</v>
      </c>
      <c r="AY100" s="250" t="s">
        <v>186</v>
      </c>
    </row>
    <row r="101" spans="1:65" s="2" customFormat="1" ht="24.15" customHeight="1">
      <c r="A101" s="38"/>
      <c r="B101" s="39"/>
      <c r="C101" s="212" t="s">
        <v>84</v>
      </c>
      <c r="D101" s="212" t="s">
        <v>189</v>
      </c>
      <c r="E101" s="213" t="s">
        <v>1525</v>
      </c>
      <c r="F101" s="214" t="s">
        <v>1526</v>
      </c>
      <c r="G101" s="215" t="s">
        <v>236</v>
      </c>
      <c r="H101" s="216">
        <v>2</v>
      </c>
      <c r="I101" s="217"/>
      <c r="J101" s="218">
        <f>ROUND(I101*H101,2)</f>
        <v>0</v>
      </c>
      <c r="K101" s="214" t="s">
        <v>193</v>
      </c>
      <c r="L101" s="44"/>
      <c r="M101" s="219" t="s">
        <v>20</v>
      </c>
      <c r="N101" s="220" t="s">
        <v>47</v>
      </c>
      <c r="O101" s="84"/>
      <c r="P101" s="221">
        <f>O101*H101</f>
        <v>0</v>
      </c>
      <c r="Q101" s="221">
        <v>1E-05</v>
      </c>
      <c r="R101" s="221">
        <f>Q101*H101</f>
        <v>2E-05</v>
      </c>
      <c r="S101" s="221">
        <v>0</v>
      </c>
      <c r="T101" s="222">
        <f>S101*H101</f>
        <v>0</v>
      </c>
      <c r="U101" s="38"/>
      <c r="V101" s="38"/>
      <c r="W101" s="38"/>
      <c r="X101" s="38"/>
      <c r="Y101" s="38"/>
      <c r="Z101" s="38"/>
      <c r="AA101" s="38"/>
      <c r="AB101" s="38"/>
      <c r="AC101" s="38"/>
      <c r="AD101" s="38"/>
      <c r="AE101" s="38"/>
      <c r="AR101" s="223" t="s">
        <v>194</v>
      </c>
      <c r="AT101" s="223" t="s">
        <v>189</v>
      </c>
      <c r="AU101" s="223" t="s">
        <v>84</v>
      </c>
      <c r="AY101" s="17" t="s">
        <v>186</v>
      </c>
      <c r="BE101" s="224">
        <f>IF(N101="základní",J101,0)</f>
        <v>0</v>
      </c>
      <c r="BF101" s="224">
        <f>IF(N101="snížená",J101,0)</f>
        <v>0</v>
      </c>
      <c r="BG101" s="224">
        <f>IF(N101="zákl. přenesená",J101,0)</f>
        <v>0</v>
      </c>
      <c r="BH101" s="224">
        <f>IF(N101="sníž. přenesená",J101,0)</f>
        <v>0</v>
      </c>
      <c r="BI101" s="224">
        <f>IF(N101="nulová",J101,0)</f>
        <v>0</v>
      </c>
      <c r="BJ101" s="17" t="s">
        <v>22</v>
      </c>
      <c r="BK101" s="224">
        <f>ROUND(I101*H101,2)</f>
        <v>0</v>
      </c>
      <c r="BL101" s="17" t="s">
        <v>194</v>
      </c>
      <c r="BM101" s="223" t="s">
        <v>1527</v>
      </c>
    </row>
    <row r="102" spans="1:47" s="2" customFormat="1" ht="12">
      <c r="A102" s="38"/>
      <c r="B102" s="39"/>
      <c r="C102" s="40"/>
      <c r="D102" s="225" t="s">
        <v>196</v>
      </c>
      <c r="E102" s="40"/>
      <c r="F102" s="226" t="s">
        <v>1528</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196</v>
      </c>
      <c r="AU102" s="17" t="s">
        <v>84</v>
      </c>
    </row>
    <row r="103" spans="1:51" s="13" customFormat="1" ht="12">
      <c r="A103" s="13"/>
      <c r="B103" s="230"/>
      <c r="C103" s="231"/>
      <c r="D103" s="225" t="s">
        <v>198</v>
      </c>
      <c r="E103" s="232" t="s">
        <v>20</v>
      </c>
      <c r="F103" s="233" t="s">
        <v>1462</v>
      </c>
      <c r="G103" s="231"/>
      <c r="H103" s="232" t="s">
        <v>20</v>
      </c>
      <c r="I103" s="234"/>
      <c r="J103" s="231"/>
      <c r="K103" s="231"/>
      <c r="L103" s="235"/>
      <c r="M103" s="236"/>
      <c r="N103" s="237"/>
      <c r="O103" s="237"/>
      <c r="P103" s="237"/>
      <c r="Q103" s="237"/>
      <c r="R103" s="237"/>
      <c r="S103" s="237"/>
      <c r="T103" s="238"/>
      <c r="U103" s="13"/>
      <c r="V103" s="13"/>
      <c r="W103" s="13"/>
      <c r="X103" s="13"/>
      <c r="Y103" s="13"/>
      <c r="Z103" s="13"/>
      <c r="AA103" s="13"/>
      <c r="AB103" s="13"/>
      <c r="AC103" s="13"/>
      <c r="AD103" s="13"/>
      <c r="AE103" s="13"/>
      <c r="AT103" s="239" t="s">
        <v>198</v>
      </c>
      <c r="AU103" s="239" t="s">
        <v>84</v>
      </c>
      <c r="AV103" s="13" t="s">
        <v>22</v>
      </c>
      <c r="AW103" s="13" t="s">
        <v>37</v>
      </c>
      <c r="AX103" s="13" t="s">
        <v>76</v>
      </c>
      <c r="AY103" s="239" t="s">
        <v>186</v>
      </c>
    </row>
    <row r="104" spans="1:51" s="14" customFormat="1" ht="12">
      <c r="A104" s="14"/>
      <c r="B104" s="240"/>
      <c r="C104" s="241"/>
      <c r="D104" s="225" t="s">
        <v>198</v>
      </c>
      <c r="E104" s="242" t="s">
        <v>20</v>
      </c>
      <c r="F104" s="243" t="s">
        <v>1529</v>
      </c>
      <c r="G104" s="241"/>
      <c r="H104" s="244">
        <v>1</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198</v>
      </c>
      <c r="AU104" s="250" t="s">
        <v>84</v>
      </c>
      <c r="AV104" s="14" t="s">
        <v>84</v>
      </c>
      <c r="AW104" s="14" t="s">
        <v>37</v>
      </c>
      <c r="AX104" s="14" t="s">
        <v>76</v>
      </c>
      <c r="AY104" s="250" t="s">
        <v>186</v>
      </c>
    </row>
    <row r="105" spans="1:51" s="14" customFormat="1" ht="12">
      <c r="A105" s="14"/>
      <c r="B105" s="240"/>
      <c r="C105" s="241"/>
      <c r="D105" s="225" t="s">
        <v>198</v>
      </c>
      <c r="E105" s="242" t="s">
        <v>20</v>
      </c>
      <c r="F105" s="243" t="s">
        <v>1530</v>
      </c>
      <c r="G105" s="241"/>
      <c r="H105" s="244">
        <v>1</v>
      </c>
      <c r="I105" s="245"/>
      <c r="J105" s="241"/>
      <c r="K105" s="241"/>
      <c r="L105" s="246"/>
      <c r="M105" s="247"/>
      <c r="N105" s="248"/>
      <c r="O105" s="248"/>
      <c r="P105" s="248"/>
      <c r="Q105" s="248"/>
      <c r="R105" s="248"/>
      <c r="S105" s="248"/>
      <c r="T105" s="249"/>
      <c r="U105" s="14"/>
      <c r="V105" s="14"/>
      <c r="W105" s="14"/>
      <c r="X105" s="14"/>
      <c r="Y105" s="14"/>
      <c r="Z105" s="14"/>
      <c r="AA105" s="14"/>
      <c r="AB105" s="14"/>
      <c r="AC105" s="14"/>
      <c r="AD105" s="14"/>
      <c r="AE105" s="14"/>
      <c r="AT105" s="250" t="s">
        <v>198</v>
      </c>
      <c r="AU105" s="250" t="s">
        <v>84</v>
      </c>
      <c r="AV105" s="14" t="s">
        <v>84</v>
      </c>
      <c r="AW105" s="14" t="s">
        <v>37</v>
      </c>
      <c r="AX105" s="14" t="s">
        <v>76</v>
      </c>
      <c r="AY105" s="250" t="s">
        <v>186</v>
      </c>
    </row>
    <row r="106" spans="1:65" s="2" customFormat="1" ht="14.4" customHeight="1">
      <c r="A106" s="38"/>
      <c r="B106" s="39"/>
      <c r="C106" s="260" t="s">
        <v>210</v>
      </c>
      <c r="D106" s="260" t="s">
        <v>921</v>
      </c>
      <c r="E106" s="261" t="s">
        <v>1471</v>
      </c>
      <c r="F106" s="262" t="s">
        <v>1472</v>
      </c>
      <c r="G106" s="263" t="s">
        <v>236</v>
      </c>
      <c r="H106" s="264">
        <v>4</v>
      </c>
      <c r="I106" s="265"/>
      <c r="J106" s="266">
        <f>ROUND(I106*H106,2)</f>
        <v>0</v>
      </c>
      <c r="K106" s="262" t="s">
        <v>193</v>
      </c>
      <c r="L106" s="267"/>
      <c r="M106" s="268" t="s">
        <v>20</v>
      </c>
      <c r="N106" s="269" t="s">
        <v>47</v>
      </c>
      <c r="O106" s="84"/>
      <c r="P106" s="221">
        <f>O106*H106</f>
        <v>0</v>
      </c>
      <c r="Q106" s="221">
        <v>0.0005</v>
      </c>
      <c r="R106" s="221">
        <f>Q106*H106</f>
        <v>0.002</v>
      </c>
      <c r="S106" s="221">
        <v>0</v>
      </c>
      <c r="T106" s="222">
        <f>S106*H106</f>
        <v>0</v>
      </c>
      <c r="U106" s="38"/>
      <c r="V106" s="38"/>
      <c r="W106" s="38"/>
      <c r="X106" s="38"/>
      <c r="Y106" s="38"/>
      <c r="Z106" s="38"/>
      <c r="AA106" s="38"/>
      <c r="AB106" s="38"/>
      <c r="AC106" s="38"/>
      <c r="AD106" s="38"/>
      <c r="AE106" s="38"/>
      <c r="AR106" s="223" t="s">
        <v>279</v>
      </c>
      <c r="AT106" s="223" t="s">
        <v>921</v>
      </c>
      <c r="AU106" s="223" t="s">
        <v>84</v>
      </c>
      <c r="AY106" s="17" t="s">
        <v>186</v>
      </c>
      <c r="BE106" s="224">
        <f>IF(N106="základní",J106,0)</f>
        <v>0</v>
      </c>
      <c r="BF106" s="224">
        <f>IF(N106="snížená",J106,0)</f>
        <v>0</v>
      </c>
      <c r="BG106" s="224">
        <f>IF(N106="zákl. přenesená",J106,0)</f>
        <v>0</v>
      </c>
      <c r="BH106" s="224">
        <f>IF(N106="sníž. přenesená",J106,0)</f>
        <v>0</v>
      </c>
      <c r="BI106" s="224">
        <f>IF(N106="nulová",J106,0)</f>
        <v>0</v>
      </c>
      <c r="BJ106" s="17" t="s">
        <v>22</v>
      </c>
      <c r="BK106" s="224">
        <f>ROUND(I106*H106,2)</f>
        <v>0</v>
      </c>
      <c r="BL106" s="17" t="s">
        <v>194</v>
      </c>
      <c r="BM106" s="223" t="s">
        <v>1473</v>
      </c>
    </row>
    <row r="107" spans="1:47" s="2" customFormat="1" ht="12">
      <c r="A107" s="38"/>
      <c r="B107" s="39"/>
      <c r="C107" s="40"/>
      <c r="D107" s="225" t="s">
        <v>196</v>
      </c>
      <c r="E107" s="40"/>
      <c r="F107" s="226" t="s">
        <v>1472</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196</v>
      </c>
      <c r="AU107" s="17" t="s">
        <v>84</v>
      </c>
    </row>
    <row r="108" spans="1:51" s="13" customFormat="1" ht="12">
      <c r="A108" s="13"/>
      <c r="B108" s="230"/>
      <c r="C108" s="231"/>
      <c r="D108" s="225" t="s">
        <v>198</v>
      </c>
      <c r="E108" s="232" t="s">
        <v>20</v>
      </c>
      <c r="F108" s="233" t="s">
        <v>1462</v>
      </c>
      <c r="G108" s="231"/>
      <c r="H108" s="232" t="s">
        <v>20</v>
      </c>
      <c r="I108" s="234"/>
      <c r="J108" s="231"/>
      <c r="K108" s="231"/>
      <c r="L108" s="235"/>
      <c r="M108" s="236"/>
      <c r="N108" s="237"/>
      <c r="O108" s="237"/>
      <c r="P108" s="237"/>
      <c r="Q108" s="237"/>
      <c r="R108" s="237"/>
      <c r="S108" s="237"/>
      <c r="T108" s="238"/>
      <c r="U108" s="13"/>
      <c r="V108" s="13"/>
      <c r="W108" s="13"/>
      <c r="X108" s="13"/>
      <c r="Y108" s="13"/>
      <c r="Z108" s="13"/>
      <c r="AA108" s="13"/>
      <c r="AB108" s="13"/>
      <c r="AC108" s="13"/>
      <c r="AD108" s="13"/>
      <c r="AE108" s="13"/>
      <c r="AT108" s="239" t="s">
        <v>198</v>
      </c>
      <c r="AU108" s="239" t="s">
        <v>84</v>
      </c>
      <c r="AV108" s="13" t="s">
        <v>22</v>
      </c>
      <c r="AW108" s="13" t="s">
        <v>37</v>
      </c>
      <c r="AX108" s="13" t="s">
        <v>76</v>
      </c>
      <c r="AY108" s="239" t="s">
        <v>186</v>
      </c>
    </row>
    <row r="109" spans="1:51" s="14" customFormat="1" ht="12">
      <c r="A109" s="14"/>
      <c r="B109" s="240"/>
      <c r="C109" s="241"/>
      <c r="D109" s="225" t="s">
        <v>198</v>
      </c>
      <c r="E109" s="242" t="s">
        <v>20</v>
      </c>
      <c r="F109" s="243" t="s">
        <v>1523</v>
      </c>
      <c r="G109" s="241"/>
      <c r="H109" s="244">
        <v>1</v>
      </c>
      <c r="I109" s="245"/>
      <c r="J109" s="241"/>
      <c r="K109" s="241"/>
      <c r="L109" s="246"/>
      <c r="M109" s="247"/>
      <c r="N109" s="248"/>
      <c r="O109" s="248"/>
      <c r="P109" s="248"/>
      <c r="Q109" s="248"/>
      <c r="R109" s="248"/>
      <c r="S109" s="248"/>
      <c r="T109" s="249"/>
      <c r="U109" s="14"/>
      <c r="V109" s="14"/>
      <c r="W109" s="14"/>
      <c r="X109" s="14"/>
      <c r="Y109" s="14"/>
      <c r="Z109" s="14"/>
      <c r="AA109" s="14"/>
      <c r="AB109" s="14"/>
      <c r="AC109" s="14"/>
      <c r="AD109" s="14"/>
      <c r="AE109" s="14"/>
      <c r="AT109" s="250" t="s">
        <v>198</v>
      </c>
      <c r="AU109" s="250" t="s">
        <v>84</v>
      </c>
      <c r="AV109" s="14" t="s">
        <v>84</v>
      </c>
      <c r="AW109" s="14" t="s">
        <v>37</v>
      </c>
      <c r="AX109" s="14" t="s">
        <v>76</v>
      </c>
      <c r="AY109" s="250" t="s">
        <v>186</v>
      </c>
    </row>
    <row r="110" spans="1:51" s="14" customFormat="1" ht="12">
      <c r="A110" s="14"/>
      <c r="B110" s="240"/>
      <c r="C110" s="241"/>
      <c r="D110" s="225" t="s">
        <v>198</v>
      </c>
      <c r="E110" s="242" t="s">
        <v>20</v>
      </c>
      <c r="F110" s="243" t="s">
        <v>1531</v>
      </c>
      <c r="G110" s="241"/>
      <c r="H110" s="244">
        <v>1</v>
      </c>
      <c r="I110" s="245"/>
      <c r="J110" s="241"/>
      <c r="K110" s="241"/>
      <c r="L110" s="246"/>
      <c r="M110" s="247"/>
      <c r="N110" s="248"/>
      <c r="O110" s="248"/>
      <c r="P110" s="248"/>
      <c r="Q110" s="248"/>
      <c r="R110" s="248"/>
      <c r="S110" s="248"/>
      <c r="T110" s="249"/>
      <c r="U110" s="14"/>
      <c r="V110" s="14"/>
      <c r="W110" s="14"/>
      <c r="X110" s="14"/>
      <c r="Y110" s="14"/>
      <c r="Z110" s="14"/>
      <c r="AA110" s="14"/>
      <c r="AB110" s="14"/>
      <c r="AC110" s="14"/>
      <c r="AD110" s="14"/>
      <c r="AE110" s="14"/>
      <c r="AT110" s="250" t="s">
        <v>198</v>
      </c>
      <c r="AU110" s="250" t="s">
        <v>84</v>
      </c>
      <c r="AV110" s="14" t="s">
        <v>84</v>
      </c>
      <c r="AW110" s="14" t="s">
        <v>37</v>
      </c>
      <c r="AX110" s="14" t="s">
        <v>76</v>
      </c>
      <c r="AY110" s="250" t="s">
        <v>186</v>
      </c>
    </row>
    <row r="111" spans="1:51" s="14" customFormat="1" ht="12">
      <c r="A111" s="14"/>
      <c r="B111" s="240"/>
      <c r="C111" s="241"/>
      <c r="D111" s="225" t="s">
        <v>198</v>
      </c>
      <c r="E111" s="242" t="s">
        <v>20</v>
      </c>
      <c r="F111" s="243" t="s">
        <v>1529</v>
      </c>
      <c r="G111" s="241"/>
      <c r="H111" s="244">
        <v>1</v>
      </c>
      <c r="I111" s="245"/>
      <c r="J111" s="241"/>
      <c r="K111" s="241"/>
      <c r="L111" s="246"/>
      <c r="M111" s="247"/>
      <c r="N111" s="248"/>
      <c r="O111" s="248"/>
      <c r="P111" s="248"/>
      <c r="Q111" s="248"/>
      <c r="R111" s="248"/>
      <c r="S111" s="248"/>
      <c r="T111" s="249"/>
      <c r="U111" s="14"/>
      <c r="V111" s="14"/>
      <c r="W111" s="14"/>
      <c r="X111" s="14"/>
      <c r="Y111" s="14"/>
      <c r="Z111" s="14"/>
      <c r="AA111" s="14"/>
      <c r="AB111" s="14"/>
      <c r="AC111" s="14"/>
      <c r="AD111" s="14"/>
      <c r="AE111" s="14"/>
      <c r="AT111" s="250" t="s">
        <v>198</v>
      </c>
      <c r="AU111" s="250" t="s">
        <v>84</v>
      </c>
      <c r="AV111" s="14" t="s">
        <v>84</v>
      </c>
      <c r="AW111" s="14" t="s">
        <v>37</v>
      </c>
      <c r="AX111" s="14" t="s">
        <v>76</v>
      </c>
      <c r="AY111" s="250" t="s">
        <v>186</v>
      </c>
    </row>
    <row r="112" spans="1:51" s="14" customFormat="1" ht="12">
      <c r="A112" s="14"/>
      <c r="B112" s="240"/>
      <c r="C112" s="241"/>
      <c r="D112" s="225" t="s">
        <v>198</v>
      </c>
      <c r="E112" s="242" t="s">
        <v>20</v>
      </c>
      <c r="F112" s="243" t="s">
        <v>1530</v>
      </c>
      <c r="G112" s="241"/>
      <c r="H112" s="244">
        <v>1</v>
      </c>
      <c r="I112" s="245"/>
      <c r="J112" s="241"/>
      <c r="K112" s="241"/>
      <c r="L112" s="246"/>
      <c r="M112" s="247"/>
      <c r="N112" s="248"/>
      <c r="O112" s="248"/>
      <c r="P112" s="248"/>
      <c r="Q112" s="248"/>
      <c r="R112" s="248"/>
      <c r="S112" s="248"/>
      <c r="T112" s="249"/>
      <c r="U112" s="14"/>
      <c r="V112" s="14"/>
      <c r="W112" s="14"/>
      <c r="X112" s="14"/>
      <c r="Y112" s="14"/>
      <c r="Z112" s="14"/>
      <c r="AA112" s="14"/>
      <c r="AB112" s="14"/>
      <c r="AC112" s="14"/>
      <c r="AD112" s="14"/>
      <c r="AE112" s="14"/>
      <c r="AT112" s="250" t="s">
        <v>198</v>
      </c>
      <c r="AU112" s="250" t="s">
        <v>84</v>
      </c>
      <c r="AV112" s="14" t="s">
        <v>84</v>
      </c>
      <c r="AW112" s="14" t="s">
        <v>37</v>
      </c>
      <c r="AX112" s="14" t="s">
        <v>76</v>
      </c>
      <c r="AY112" s="250" t="s">
        <v>186</v>
      </c>
    </row>
    <row r="113" spans="1:65" s="2" customFormat="1" ht="24.15" customHeight="1">
      <c r="A113" s="38"/>
      <c r="B113" s="39"/>
      <c r="C113" s="260" t="s">
        <v>194</v>
      </c>
      <c r="D113" s="260" t="s">
        <v>921</v>
      </c>
      <c r="E113" s="261" t="s">
        <v>1477</v>
      </c>
      <c r="F113" s="262" t="s">
        <v>1478</v>
      </c>
      <c r="G113" s="263" t="s">
        <v>236</v>
      </c>
      <c r="H113" s="264">
        <v>5</v>
      </c>
      <c r="I113" s="265"/>
      <c r="J113" s="266">
        <f>ROUND(I113*H113,2)</f>
        <v>0</v>
      </c>
      <c r="K113" s="262" t="s">
        <v>193</v>
      </c>
      <c r="L113" s="267"/>
      <c r="M113" s="268" t="s">
        <v>20</v>
      </c>
      <c r="N113" s="269" t="s">
        <v>47</v>
      </c>
      <c r="O113" s="84"/>
      <c r="P113" s="221">
        <f>O113*H113</f>
        <v>0</v>
      </c>
      <c r="Q113" s="221">
        <v>0.0025</v>
      </c>
      <c r="R113" s="221">
        <f>Q113*H113</f>
        <v>0.0125</v>
      </c>
      <c r="S113" s="221">
        <v>0</v>
      </c>
      <c r="T113" s="222">
        <f>S113*H113</f>
        <v>0</v>
      </c>
      <c r="U113" s="38"/>
      <c r="V113" s="38"/>
      <c r="W113" s="38"/>
      <c r="X113" s="38"/>
      <c r="Y113" s="38"/>
      <c r="Z113" s="38"/>
      <c r="AA113" s="38"/>
      <c r="AB113" s="38"/>
      <c r="AC113" s="38"/>
      <c r="AD113" s="38"/>
      <c r="AE113" s="38"/>
      <c r="AR113" s="223" t="s">
        <v>279</v>
      </c>
      <c r="AT113" s="223" t="s">
        <v>921</v>
      </c>
      <c r="AU113" s="223" t="s">
        <v>84</v>
      </c>
      <c r="AY113" s="17" t="s">
        <v>186</v>
      </c>
      <c r="BE113" s="224">
        <f>IF(N113="základní",J113,0)</f>
        <v>0</v>
      </c>
      <c r="BF113" s="224">
        <f>IF(N113="snížená",J113,0)</f>
        <v>0</v>
      </c>
      <c r="BG113" s="224">
        <f>IF(N113="zákl. přenesená",J113,0)</f>
        <v>0</v>
      </c>
      <c r="BH113" s="224">
        <f>IF(N113="sníž. přenesená",J113,0)</f>
        <v>0</v>
      </c>
      <c r="BI113" s="224">
        <f>IF(N113="nulová",J113,0)</f>
        <v>0</v>
      </c>
      <c r="BJ113" s="17" t="s">
        <v>22</v>
      </c>
      <c r="BK113" s="224">
        <f>ROUND(I113*H113,2)</f>
        <v>0</v>
      </c>
      <c r="BL113" s="17" t="s">
        <v>194</v>
      </c>
      <c r="BM113" s="223" t="s">
        <v>1479</v>
      </c>
    </row>
    <row r="114" spans="1:47" s="2" customFormat="1" ht="12">
      <c r="A114" s="38"/>
      <c r="B114" s="39"/>
      <c r="C114" s="40"/>
      <c r="D114" s="225" t="s">
        <v>196</v>
      </c>
      <c r="E114" s="40"/>
      <c r="F114" s="226" t="s">
        <v>1478</v>
      </c>
      <c r="G114" s="40"/>
      <c r="H114" s="40"/>
      <c r="I114" s="227"/>
      <c r="J114" s="40"/>
      <c r="K114" s="40"/>
      <c r="L114" s="44"/>
      <c r="M114" s="228"/>
      <c r="N114" s="229"/>
      <c r="O114" s="84"/>
      <c r="P114" s="84"/>
      <c r="Q114" s="84"/>
      <c r="R114" s="84"/>
      <c r="S114" s="84"/>
      <c r="T114" s="85"/>
      <c r="U114" s="38"/>
      <c r="V114" s="38"/>
      <c r="W114" s="38"/>
      <c r="X114" s="38"/>
      <c r="Y114" s="38"/>
      <c r="Z114" s="38"/>
      <c r="AA114" s="38"/>
      <c r="AB114" s="38"/>
      <c r="AC114" s="38"/>
      <c r="AD114" s="38"/>
      <c r="AE114" s="38"/>
      <c r="AT114" s="17" t="s">
        <v>196</v>
      </c>
      <c r="AU114" s="17" t="s">
        <v>84</v>
      </c>
    </row>
    <row r="115" spans="1:51" s="13" customFormat="1" ht="12">
      <c r="A115" s="13"/>
      <c r="B115" s="230"/>
      <c r="C115" s="231"/>
      <c r="D115" s="225" t="s">
        <v>198</v>
      </c>
      <c r="E115" s="232" t="s">
        <v>20</v>
      </c>
      <c r="F115" s="233" t="s">
        <v>1462</v>
      </c>
      <c r="G115" s="231"/>
      <c r="H115" s="232" t="s">
        <v>20</v>
      </c>
      <c r="I115" s="234"/>
      <c r="J115" s="231"/>
      <c r="K115" s="231"/>
      <c r="L115" s="235"/>
      <c r="M115" s="236"/>
      <c r="N115" s="237"/>
      <c r="O115" s="237"/>
      <c r="P115" s="237"/>
      <c r="Q115" s="237"/>
      <c r="R115" s="237"/>
      <c r="S115" s="237"/>
      <c r="T115" s="238"/>
      <c r="U115" s="13"/>
      <c r="V115" s="13"/>
      <c r="W115" s="13"/>
      <c r="X115" s="13"/>
      <c r="Y115" s="13"/>
      <c r="Z115" s="13"/>
      <c r="AA115" s="13"/>
      <c r="AB115" s="13"/>
      <c r="AC115" s="13"/>
      <c r="AD115" s="13"/>
      <c r="AE115" s="13"/>
      <c r="AT115" s="239" t="s">
        <v>198</v>
      </c>
      <c r="AU115" s="239" t="s">
        <v>84</v>
      </c>
      <c r="AV115" s="13" t="s">
        <v>22</v>
      </c>
      <c r="AW115" s="13" t="s">
        <v>37</v>
      </c>
      <c r="AX115" s="13" t="s">
        <v>76</v>
      </c>
      <c r="AY115" s="239" t="s">
        <v>186</v>
      </c>
    </row>
    <row r="116" spans="1:51" s="14" customFormat="1" ht="12">
      <c r="A116" s="14"/>
      <c r="B116" s="240"/>
      <c r="C116" s="241"/>
      <c r="D116" s="225" t="s">
        <v>198</v>
      </c>
      <c r="E116" s="242" t="s">
        <v>20</v>
      </c>
      <c r="F116" s="243" t="s">
        <v>1532</v>
      </c>
      <c r="G116" s="241"/>
      <c r="H116" s="244">
        <v>1</v>
      </c>
      <c r="I116" s="245"/>
      <c r="J116" s="241"/>
      <c r="K116" s="241"/>
      <c r="L116" s="246"/>
      <c r="M116" s="247"/>
      <c r="N116" s="248"/>
      <c r="O116" s="248"/>
      <c r="P116" s="248"/>
      <c r="Q116" s="248"/>
      <c r="R116" s="248"/>
      <c r="S116" s="248"/>
      <c r="T116" s="249"/>
      <c r="U116" s="14"/>
      <c r="V116" s="14"/>
      <c r="W116" s="14"/>
      <c r="X116" s="14"/>
      <c r="Y116" s="14"/>
      <c r="Z116" s="14"/>
      <c r="AA116" s="14"/>
      <c r="AB116" s="14"/>
      <c r="AC116" s="14"/>
      <c r="AD116" s="14"/>
      <c r="AE116" s="14"/>
      <c r="AT116" s="250" t="s">
        <v>198</v>
      </c>
      <c r="AU116" s="250" t="s">
        <v>84</v>
      </c>
      <c r="AV116" s="14" t="s">
        <v>84</v>
      </c>
      <c r="AW116" s="14" t="s">
        <v>37</v>
      </c>
      <c r="AX116" s="14" t="s">
        <v>76</v>
      </c>
      <c r="AY116" s="250" t="s">
        <v>186</v>
      </c>
    </row>
    <row r="117" spans="1:51" s="14" customFormat="1" ht="12">
      <c r="A117" s="14"/>
      <c r="B117" s="240"/>
      <c r="C117" s="241"/>
      <c r="D117" s="225" t="s">
        <v>198</v>
      </c>
      <c r="E117" s="242" t="s">
        <v>20</v>
      </c>
      <c r="F117" s="243" t="s">
        <v>1521</v>
      </c>
      <c r="G117" s="241"/>
      <c r="H117" s="244">
        <v>1</v>
      </c>
      <c r="I117" s="245"/>
      <c r="J117" s="241"/>
      <c r="K117" s="241"/>
      <c r="L117" s="246"/>
      <c r="M117" s="247"/>
      <c r="N117" s="248"/>
      <c r="O117" s="248"/>
      <c r="P117" s="248"/>
      <c r="Q117" s="248"/>
      <c r="R117" s="248"/>
      <c r="S117" s="248"/>
      <c r="T117" s="249"/>
      <c r="U117" s="14"/>
      <c r="V117" s="14"/>
      <c r="W117" s="14"/>
      <c r="X117" s="14"/>
      <c r="Y117" s="14"/>
      <c r="Z117" s="14"/>
      <c r="AA117" s="14"/>
      <c r="AB117" s="14"/>
      <c r="AC117" s="14"/>
      <c r="AD117" s="14"/>
      <c r="AE117" s="14"/>
      <c r="AT117" s="250" t="s">
        <v>198</v>
      </c>
      <c r="AU117" s="250" t="s">
        <v>84</v>
      </c>
      <c r="AV117" s="14" t="s">
        <v>84</v>
      </c>
      <c r="AW117" s="14" t="s">
        <v>37</v>
      </c>
      <c r="AX117" s="14" t="s">
        <v>76</v>
      </c>
      <c r="AY117" s="250" t="s">
        <v>186</v>
      </c>
    </row>
    <row r="118" spans="1:51" s="14" customFormat="1" ht="12">
      <c r="A118" s="14"/>
      <c r="B118" s="240"/>
      <c r="C118" s="241"/>
      <c r="D118" s="225" t="s">
        <v>198</v>
      </c>
      <c r="E118" s="242" t="s">
        <v>20</v>
      </c>
      <c r="F118" s="243" t="s">
        <v>1522</v>
      </c>
      <c r="G118" s="241"/>
      <c r="H118" s="244">
        <v>2</v>
      </c>
      <c r="I118" s="245"/>
      <c r="J118" s="241"/>
      <c r="K118" s="241"/>
      <c r="L118" s="246"/>
      <c r="M118" s="247"/>
      <c r="N118" s="248"/>
      <c r="O118" s="248"/>
      <c r="P118" s="248"/>
      <c r="Q118" s="248"/>
      <c r="R118" s="248"/>
      <c r="S118" s="248"/>
      <c r="T118" s="249"/>
      <c r="U118" s="14"/>
      <c r="V118" s="14"/>
      <c r="W118" s="14"/>
      <c r="X118" s="14"/>
      <c r="Y118" s="14"/>
      <c r="Z118" s="14"/>
      <c r="AA118" s="14"/>
      <c r="AB118" s="14"/>
      <c r="AC118" s="14"/>
      <c r="AD118" s="14"/>
      <c r="AE118" s="14"/>
      <c r="AT118" s="250" t="s">
        <v>198</v>
      </c>
      <c r="AU118" s="250" t="s">
        <v>84</v>
      </c>
      <c r="AV118" s="14" t="s">
        <v>84</v>
      </c>
      <c r="AW118" s="14" t="s">
        <v>37</v>
      </c>
      <c r="AX118" s="14" t="s">
        <v>76</v>
      </c>
      <c r="AY118" s="250" t="s">
        <v>186</v>
      </c>
    </row>
    <row r="119" spans="1:51" s="14" customFormat="1" ht="12">
      <c r="A119" s="14"/>
      <c r="B119" s="240"/>
      <c r="C119" s="241"/>
      <c r="D119" s="225" t="s">
        <v>198</v>
      </c>
      <c r="E119" s="242" t="s">
        <v>20</v>
      </c>
      <c r="F119" s="243" t="s">
        <v>1531</v>
      </c>
      <c r="G119" s="241"/>
      <c r="H119" s="244">
        <v>1</v>
      </c>
      <c r="I119" s="245"/>
      <c r="J119" s="241"/>
      <c r="K119" s="241"/>
      <c r="L119" s="246"/>
      <c r="M119" s="247"/>
      <c r="N119" s="248"/>
      <c r="O119" s="248"/>
      <c r="P119" s="248"/>
      <c r="Q119" s="248"/>
      <c r="R119" s="248"/>
      <c r="S119" s="248"/>
      <c r="T119" s="249"/>
      <c r="U119" s="14"/>
      <c r="V119" s="14"/>
      <c r="W119" s="14"/>
      <c r="X119" s="14"/>
      <c r="Y119" s="14"/>
      <c r="Z119" s="14"/>
      <c r="AA119" s="14"/>
      <c r="AB119" s="14"/>
      <c r="AC119" s="14"/>
      <c r="AD119" s="14"/>
      <c r="AE119" s="14"/>
      <c r="AT119" s="250" t="s">
        <v>198</v>
      </c>
      <c r="AU119" s="250" t="s">
        <v>84</v>
      </c>
      <c r="AV119" s="14" t="s">
        <v>84</v>
      </c>
      <c r="AW119" s="14" t="s">
        <v>37</v>
      </c>
      <c r="AX119" s="14" t="s">
        <v>76</v>
      </c>
      <c r="AY119" s="250" t="s">
        <v>186</v>
      </c>
    </row>
    <row r="120" spans="1:65" s="2" customFormat="1" ht="14.4" customHeight="1">
      <c r="A120" s="38"/>
      <c r="B120" s="39"/>
      <c r="C120" s="260" t="s">
        <v>223</v>
      </c>
      <c r="D120" s="260" t="s">
        <v>921</v>
      </c>
      <c r="E120" s="261" t="s">
        <v>1533</v>
      </c>
      <c r="F120" s="262" t="s">
        <v>1534</v>
      </c>
      <c r="G120" s="263" t="s">
        <v>236</v>
      </c>
      <c r="H120" s="264">
        <v>1</v>
      </c>
      <c r="I120" s="265"/>
      <c r="J120" s="266">
        <f>ROUND(I120*H120,2)</f>
        <v>0</v>
      </c>
      <c r="K120" s="262" t="s">
        <v>193</v>
      </c>
      <c r="L120" s="267"/>
      <c r="M120" s="268" t="s">
        <v>20</v>
      </c>
      <c r="N120" s="269" t="s">
        <v>47</v>
      </c>
      <c r="O120" s="84"/>
      <c r="P120" s="221">
        <f>O120*H120</f>
        <v>0</v>
      </c>
      <c r="Q120" s="221">
        <v>0.0017</v>
      </c>
      <c r="R120" s="221">
        <f>Q120*H120</f>
        <v>0.0017</v>
      </c>
      <c r="S120" s="221">
        <v>0</v>
      </c>
      <c r="T120" s="222">
        <f>S120*H120</f>
        <v>0</v>
      </c>
      <c r="U120" s="38"/>
      <c r="V120" s="38"/>
      <c r="W120" s="38"/>
      <c r="X120" s="38"/>
      <c r="Y120" s="38"/>
      <c r="Z120" s="38"/>
      <c r="AA120" s="38"/>
      <c r="AB120" s="38"/>
      <c r="AC120" s="38"/>
      <c r="AD120" s="38"/>
      <c r="AE120" s="38"/>
      <c r="AR120" s="223" t="s">
        <v>279</v>
      </c>
      <c r="AT120" s="223" t="s">
        <v>921</v>
      </c>
      <c r="AU120" s="223" t="s">
        <v>84</v>
      </c>
      <c r="AY120" s="17" t="s">
        <v>186</v>
      </c>
      <c r="BE120" s="224">
        <f>IF(N120="základní",J120,0)</f>
        <v>0</v>
      </c>
      <c r="BF120" s="224">
        <f>IF(N120="snížená",J120,0)</f>
        <v>0</v>
      </c>
      <c r="BG120" s="224">
        <f>IF(N120="zákl. přenesená",J120,0)</f>
        <v>0</v>
      </c>
      <c r="BH120" s="224">
        <f>IF(N120="sníž. přenesená",J120,0)</f>
        <v>0</v>
      </c>
      <c r="BI120" s="224">
        <f>IF(N120="nulová",J120,0)</f>
        <v>0</v>
      </c>
      <c r="BJ120" s="17" t="s">
        <v>22</v>
      </c>
      <c r="BK120" s="224">
        <f>ROUND(I120*H120,2)</f>
        <v>0</v>
      </c>
      <c r="BL120" s="17" t="s">
        <v>194</v>
      </c>
      <c r="BM120" s="223" t="s">
        <v>1535</v>
      </c>
    </row>
    <row r="121" spans="1:47" s="2" customFormat="1" ht="12">
      <c r="A121" s="38"/>
      <c r="B121" s="39"/>
      <c r="C121" s="40"/>
      <c r="D121" s="225" t="s">
        <v>196</v>
      </c>
      <c r="E121" s="40"/>
      <c r="F121" s="226" t="s">
        <v>1534</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196</v>
      </c>
      <c r="AU121" s="17" t="s">
        <v>84</v>
      </c>
    </row>
    <row r="122" spans="1:51" s="13" customFormat="1" ht="12">
      <c r="A122" s="13"/>
      <c r="B122" s="230"/>
      <c r="C122" s="231"/>
      <c r="D122" s="225" t="s">
        <v>198</v>
      </c>
      <c r="E122" s="232" t="s">
        <v>20</v>
      </c>
      <c r="F122" s="233" t="s">
        <v>1462</v>
      </c>
      <c r="G122" s="231"/>
      <c r="H122" s="232" t="s">
        <v>20</v>
      </c>
      <c r="I122" s="234"/>
      <c r="J122" s="231"/>
      <c r="K122" s="231"/>
      <c r="L122" s="235"/>
      <c r="M122" s="236"/>
      <c r="N122" s="237"/>
      <c r="O122" s="237"/>
      <c r="P122" s="237"/>
      <c r="Q122" s="237"/>
      <c r="R122" s="237"/>
      <c r="S122" s="237"/>
      <c r="T122" s="238"/>
      <c r="U122" s="13"/>
      <c r="V122" s="13"/>
      <c r="W122" s="13"/>
      <c r="X122" s="13"/>
      <c r="Y122" s="13"/>
      <c r="Z122" s="13"/>
      <c r="AA122" s="13"/>
      <c r="AB122" s="13"/>
      <c r="AC122" s="13"/>
      <c r="AD122" s="13"/>
      <c r="AE122" s="13"/>
      <c r="AT122" s="239" t="s">
        <v>198</v>
      </c>
      <c r="AU122" s="239" t="s">
        <v>84</v>
      </c>
      <c r="AV122" s="13" t="s">
        <v>22</v>
      </c>
      <c r="AW122" s="13" t="s">
        <v>37</v>
      </c>
      <c r="AX122" s="13" t="s">
        <v>76</v>
      </c>
      <c r="AY122" s="239" t="s">
        <v>186</v>
      </c>
    </row>
    <row r="123" spans="1:51" s="14" customFormat="1" ht="12">
      <c r="A123" s="14"/>
      <c r="B123" s="240"/>
      <c r="C123" s="241"/>
      <c r="D123" s="225" t="s">
        <v>198</v>
      </c>
      <c r="E123" s="242" t="s">
        <v>20</v>
      </c>
      <c r="F123" s="243" t="s">
        <v>1532</v>
      </c>
      <c r="G123" s="241"/>
      <c r="H123" s="244">
        <v>1</v>
      </c>
      <c r="I123" s="245"/>
      <c r="J123" s="241"/>
      <c r="K123" s="241"/>
      <c r="L123" s="246"/>
      <c r="M123" s="247"/>
      <c r="N123" s="248"/>
      <c r="O123" s="248"/>
      <c r="P123" s="248"/>
      <c r="Q123" s="248"/>
      <c r="R123" s="248"/>
      <c r="S123" s="248"/>
      <c r="T123" s="249"/>
      <c r="U123" s="14"/>
      <c r="V123" s="14"/>
      <c r="W123" s="14"/>
      <c r="X123" s="14"/>
      <c r="Y123" s="14"/>
      <c r="Z123" s="14"/>
      <c r="AA123" s="14"/>
      <c r="AB123" s="14"/>
      <c r="AC123" s="14"/>
      <c r="AD123" s="14"/>
      <c r="AE123" s="14"/>
      <c r="AT123" s="250" t="s">
        <v>198</v>
      </c>
      <c r="AU123" s="250" t="s">
        <v>84</v>
      </c>
      <c r="AV123" s="14" t="s">
        <v>84</v>
      </c>
      <c r="AW123" s="14" t="s">
        <v>37</v>
      </c>
      <c r="AX123" s="14" t="s">
        <v>76</v>
      </c>
      <c r="AY123" s="250" t="s">
        <v>186</v>
      </c>
    </row>
    <row r="124" spans="1:65" s="2" customFormat="1" ht="24.15" customHeight="1">
      <c r="A124" s="38"/>
      <c r="B124" s="39"/>
      <c r="C124" s="212" t="s">
        <v>267</v>
      </c>
      <c r="D124" s="212" t="s">
        <v>189</v>
      </c>
      <c r="E124" s="213" t="s">
        <v>1493</v>
      </c>
      <c r="F124" s="214" t="s">
        <v>1494</v>
      </c>
      <c r="G124" s="215" t="s">
        <v>236</v>
      </c>
      <c r="H124" s="216">
        <v>5</v>
      </c>
      <c r="I124" s="217"/>
      <c r="J124" s="218">
        <f>ROUND(I124*H124,2)</f>
        <v>0</v>
      </c>
      <c r="K124" s="214" t="s">
        <v>193</v>
      </c>
      <c r="L124" s="44"/>
      <c r="M124" s="219" t="s">
        <v>20</v>
      </c>
      <c r="N124" s="220" t="s">
        <v>47</v>
      </c>
      <c r="O124" s="84"/>
      <c r="P124" s="221">
        <f>O124*H124</f>
        <v>0</v>
      </c>
      <c r="Q124" s="221">
        <v>0.11241</v>
      </c>
      <c r="R124" s="221">
        <f>Q124*H124</f>
        <v>0.5620499999999999</v>
      </c>
      <c r="S124" s="221">
        <v>0</v>
      </c>
      <c r="T124" s="222">
        <f>S124*H124</f>
        <v>0</v>
      </c>
      <c r="U124" s="38"/>
      <c r="V124" s="38"/>
      <c r="W124" s="38"/>
      <c r="X124" s="38"/>
      <c r="Y124" s="38"/>
      <c r="Z124" s="38"/>
      <c r="AA124" s="38"/>
      <c r="AB124" s="38"/>
      <c r="AC124" s="38"/>
      <c r="AD124" s="38"/>
      <c r="AE124" s="38"/>
      <c r="AR124" s="223" t="s">
        <v>194</v>
      </c>
      <c r="AT124" s="223" t="s">
        <v>189</v>
      </c>
      <c r="AU124" s="223" t="s">
        <v>84</v>
      </c>
      <c r="AY124" s="17" t="s">
        <v>186</v>
      </c>
      <c r="BE124" s="224">
        <f>IF(N124="základní",J124,0)</f>
        <v>0</v>
      </c>
      <c r="BF124" s="224">
        <f>IF(N124="snížená",J124,0)</f>
        <v>0</v>
      </c>
      <c r="BG124" s="224">
        <f>IF(N124="zákl. přenesená",J124,0)</f>
        <v>0</v>
      </c>
      <c r="BH124" s="224">
        <f>IF(N124="sníž. přenesená",J124,0)</f>
        <v>0</v>
      </c>
      <c r="BI124" s="224">
        <f>IF(N124="nulová",J124,0)</f>
        <v>0</v>
      </c>
      <c r="BJ124" s="17" t="s">
        <v>22</v>
      </c>
      <c r="BK124" s="224">
        <f>ROUND(I124*H124,2)</f>
        <v>0</v>
      </c>
      <c r="BL124" s="17" t="s">
        <v>194</v>
      </c>
      <c r="BM124" s="223" t="s">
        <v>1495</v>
      </c>
    </row>
    <row r="125" spans="1:47" s="2" customFormat="1" ht="12">
      <c r="A125" s="38"/>
      <c r="B125" s="39"/>
      <c r="C125" s="40"/>
      <c r="D125" s="225" t="s">
        <v>196</v>
      </c>
      <c r="E125" s="40"/>
      <c r="F125" s="226" t="s">
        <v>1496</v>
      </c>
      <c r="G125" s="40"/>
      <c r="H125" s="40"/>
      <c r="I125" s="227"/>
      <c r="J125" s="40"/>
      <c r="K125" s="40"/>
      <c r="L125" s="44"/>
      <c r="M125" s="228"/>
      <c r="N125" s="229"/>
      <c r="O125" s="84"/>
      <c r="P125" s="84"/>
      <c r="Q125" s="84"/>
      <c r="R125" s="84"/>
      <c r="S125" s="84"/>
      <c r="T125" s="85"/>
      <c r="U125" s="38"/>
      <c r="V125" s="38"/>
      <c r="W125" s="38"/>
      <c r="X125" s="38"/>
      <c r="Y125" s="38"/>
      <c r="Z125" s="38"/>
      <c r="AA125" s="38"/>
      <c r="AB125" s="38"/>
      <c r="AC125" s="38"/>
      <c r="AD125" s="38"/>
      <c r="AE125" s="38"/>
      <c r="AT125" s="17" t="s">
        <v>196</v>
      </c>
      <c r="AU125" s="17" t="s">
        <v>84</v>
      </c>
    </row>
    <row r="126" spans="1:51" s="13" customFormat="1" ht="12">
      <c r="A126" s="13"/>
      <c r="B126" s="230"/>
      <c r="C126" s="231"/>
      <c r="D126" s="225" t="s">
        <v>198</v>
      </c>
      <c r="E126" s="232" t="s">
        <v>20</v>
      </c>
      <c r="F126" s="233" t="s">
        <v>1508</v>
      </c>
      <c r="G126" s="231"/>
      <c r="H126" s="232" t="s">
        <v>20</v>
      </c>
      <c r="I126" s="234"/>
      <c r="J126" s="231"/>
      <c r="K126" s="231"/>
      <c r="L126" s="235"/>
      <c r="M126" s="236"/>
      <c r="N126" s="237"/>
      <c r="O126" s="237"/>
      <c r="P126" s="237"/>
      <c r="Q126" s="237"/>
      <c r="R126" s="237"/>
      <c r="S126" s="237"/>
      <c r="T126" s="238"/>
      <c r="U126" s="13"/>
      <c r="V126" s="13"/>
      <c r="W126" s="13"/>
      <c r="X126" s="13"/>
      <c r="Y126" s="13"/>
      <c r="Z126" s="13"/>
      <c r="AA126" s="13"/>
      <c r="AB126" s="13"/>
      <c r="AC126" s="13"/>
      <c r="AD126" s="13"/>
      <c r="AE126" s="13"/>
      <c r="AT126" s="239" t="s">
        <v>198</v>
      </c>
      <c r="AU126" s="239" t="s">
        <v>84</v>
      </c>
      <c r="AV126" s="13" t="s">
        <v>22</v>
      </c>
      <c r="AW126" s="13" t="s">
        <v>37</v>
      </c>
      <c r="AX126" s="13" t="s">
        <v>76</v>
      </c>
      <c r="AY126" s="239" t="s">
        <v>186</v>
      </c>
    </row>
    <row r="127" spans="1:51" s="14" customFormat="1" ht="12">
      <c r="A127" s="14"/>
      <c r="B127" s="240"/>
      <c r="C127" s="241"/>
      <c r="D127" s="225" t="s">
        <v>198</v>
      </c>
      <c r="E127" s="242" t="s">
        <v>20</v>
      </c>
      <c r="F127" s="243" t="s">
        <v>1536</v>
      </c>
      <c r="G127" s="241"/>
      <c r="H127" s="244">
        <v>1</v>
      </c>
      <c r="I127" s="245"/>
      <c r="J127" s="241"/>
      <c r="K127" s="241"/>
      <c r="L127" s="246"/>
      <c r="M127" s="247"/>
      <c r="N127" s="248"/>
      <c r="O127" s="248"/>
      <c r="P127" s="248"/>
      <c r="Q127" s="248"/>
      <c r="R127" s="248"/>
      <c r="S127" s="248"/>
      <c r="T127" s="249"/>
      <c r="U127" s="14"/>
      <c r="V127" s="14"/>
      <c r="W127" s="14"/>
      <c r="X127" s="14"/>
      <c r="Y127" s="14"/>
      <c r="Z127" s="14"/>
      <c r="AA127" s="14"/>
      <c r="AB127" s="14"/>
      <c r="AC127" s="14"/>
      <c r="AD127" s="14"/>
      <c r="AE127" s="14"/>
      <c r="AT127" s="250" t="s">
        <v>198</v>
      </c>
      <c r="AU127" s="250" t="s">
        <v>84</v>
      </c>
      <c r="AV127" s="14" t="s">
        <v>84</v>
      </c>
      <c r="AW127" s="14" t="s">
        <v>37</v>
      </c>
      <c r="AX127" s="14" t="s">
        <v>76</v>
      </c>
      <c r="AY127" s="250" t="s">
        <v>186</v>
      </c>
    </row>
    <row r="128" spans="1:51" s="13" customFormat="1" ht="12">
      <c r="A128" s="13"/>
      <c r="B128" s="230"/>
      <c r="C128" s="231"/>
      <c r="D128" s="225" t="s">
        <v>198</v>
      </c>
      <c r="E128" s="232" t="s">
        <v>20</v>
      </c>
      <c r="F128" s="233" t="s">
        <v>1462</v>
      </c>
      <c r="G128" s="231"/>
      <c r="H128" s="232" t="s">
        <v>20</v>
      </c>
      <c r="I128" s="234"/>
      <c r="J128" s="231"/>
      <c r="K128" s="231"/>
      <c r="L128" s="235"/>
      <c r="M128" s="236"/>
      <c r="N128" s="237"/>
      <c r="O128" s="237"/>
      <c r="P128" s="237"/>
      <c r="Q128" s="237"/>
      <c r="R128" s="237"/>
      <c r="S128" s="237"/>
      <c r="T128" s="238"/>
      <c r="U128" s="13"/>
      <c r="V128" s="13"/>
      <c r="W128" s="13"/>
      <c r="X128" s="13"/>
      <c r="Y128" s="13"/>
      <c r="Z128" s="13"/>
      <c r="AA128" s="13"/>
      <c r="AB128" s="13"/>
      <c r="AC128" s="13"/>
      <c r="AD128" s="13"/>
      <c r="AE128" s="13"/>
      <c r="AT128" s="239" t="s">
        <v>198</v>
      </c>
      <c r="AU128" s="239" t="s">
        <v>84</v>
      </c>
      <c r="AV128" s="13" t="s">
        <v>22</v>
      </c>
      <c r="AW128" s="13" t="s">
        <v>37</v>
      </c>
      <c r="AX128" s="13" t="s">
        <v>76</v>
      </c>
      <c r="AY128" s="239" t="s">
        <v>186</v>
      </c>
    </row>
    <row r="129" spans="1:51" s="14" customFormat="1" ht="12">
      <c r="A129" s="14"/>
      <c r="B129" s="240"/>
      <c r="C129" s="241"/>
      <c r="D129" s="225" t="s">
        <v>198</v>
      </c>
      <c r="E129" s="242" t="s">
        <v>20</v>
      </c>
      <c r="F129" s="243" t="s">
        <v>1532</v>
      </c>
      <c r="G129" s="241"/>
      <c r="H129" s="244">
        <v>1</v>
      </c>
      <c r="I129" s="245"/>
      <c r="J129" s="241"/>
      <c r="K129" s="241"/>
      <c r="L129" s="246"/>
      <c r="M129" s="247"/>
      <c r="N129" s="248"/>
      <c r="O129" s="248"/>
      <c r="P129" s="248"/>
      <c r="Q129" s="248"/>
      <c r="R129" s="248"/>
      <c r="S129" s="248"/>
      <c r="T129" s="249"/>
      <c r="U129" s="14"/>
      <c r="V129" s="14"/>
      <c r="W129" s="14"/>
      <c r="X129" s="14"/>
      <c r="Y129" s="14"/>
      <c r="Z129" s="14"/>
      <c r="AA129" s="14"/>
      <c r="AB129" s="14"/>
      <c r="AC129" s="14"/>
      <c r="AD129" s="14"/>
      <c r="AE129" s="14"/>
      <c r="AT129" s="250" t="s">
        <v>198</v>
      </c>
      <c r="AU129" s="250" t="s">
        <v>84</v>
      </c>
      <c r="AV129" s="14" t="s">
        <v>84</v>
      </c>
      <c r="AW129" s="14" t="s">
        <v>37</v>
      </c>
      <c r="AX129" s="14" t="s">
        <v>76</v>
      </c>
      <c r="AY129" s="250" t="s">
        <v>186</v>
      </c>
    </row>
    <row r="130" spans="1:51" s="14" customFormat="1" ht="12">
      <c r="A130" s="14"/>
      <c r="B130" s="240"/>
      <c r="C130" s="241"/>
      <c r="D130" s="225" t="s">
        <v>198</v>
      </c>
      <c r="E130" s="242" t="s">
        <v>20</v>
      </c>
      <c r="F130" s="243" t="s">
        <v>1521</v>
      </c>
      <c r="G130" s="241"/>
      <c r="H130" s="244">
        <v>1</v>
      </c>
      <c r="I130" s="245"/>
      <c r="J130" s="241"/>
      <c r="K130" s="241"/>
      <c r="L130" s="246"/>
      <c r="M130" s="247"/>
      <c r="N130" s="248"/>
      <c r="O130" s="248"/>
      <c r="P130" s="248"/>
      <c r="Q130" s="248"/>
      <c r="R130" s="248"/>
      <c r="S130" s="248"/>
      <c r="T130" s="249"/>
      <c r="U130" s="14"/>
      <c r="V130" s="14"/>
      <c r="W130" s="14"/>
      <c r="X130" s="14"/>
      <c r="Y130" s="14"/>
      <c r="Z130" s="14"/>
      <c r="AA130" s="14"/>
      <c r="AB130" s="14"/>
      <c r="AC130" s="14"/>
      <c r="AD130" s="14"/>
      <c r="AE130" s="14"/>
      <c r="AT130" s="250" t="s">
        <v>198</v>
      </c>
      <c r="AU130" s="250" t="s">
        <v>84</v>
      </c>
      <c r="AV130" s="14" t="s">
        <v>84</v>
      </c>
      <c r="AW130" s="14" t="s">
        <v>37</v>
      </c>
      <c r="AX130" s="14" t="s">
        <v>76</v>
      </c>
      <c r="AY130" s="250" t="s">
        <v>186</v>
      </c>
    </row>
    <row r="131" spans="1:51" s="14" customFormat="1" ht="12">
      <c r="A131" s="14"/>
      <c r="B131" s="240"/>
      <c r="C131" s="241"/>
      <c r="D131" s="225" t="s">
        <v>198</v>
      </c>
      <c r="E131" s="242" t="s">
        <v>20</v>
      </c>
      <c r="F131" s="243" t="s">
        <v>1537</v>
      </c>
      <c r="G131" s="241"/>
      <c r="H131" s="244">
        <v>1</v>
      </c>
      <c r="I131" s="245"/>
      <c r="J131" s="241"/>
      <c r="K131" s="241"/>
      <c r="L131" s="246"/>
      <c r="M131" s="247"/>
      <c r="N131" s="248"/>
      <c r="O131" s="248"/>
      <c r="P131" s="248"/>
      <c r="Q131" s="248"/>
      <c r="R131" s="248"/>
      <c r="S131" s="248"/>
      <c r="T131" s="249"/>
      <c r="U131" s="14"/>
      <c r="V131" s="14"/>
      <c r="W131" s="14"/>
      <c r="X131" s="14"/>
      <c r="Y131" s="14"/>
      <c r="Z131" s="14"/>
      <c r="AA131" s="14"/>
      <c r="AB131" s="14"/>
      <c r="AC131" s="14"/>
      <c r="AD131" s="14"/>
      <c r="AE131" s="14"/>
      <c r="AT131" s="250" t="s">
        <v>198</v>
      </c>
      <c r="AU131" s="250" t="s">
        <v>84</v>
      </c>
      <c r="AV131" s="14" t="s">
        <v>84</v>
      </c>
      <c r="AW131" s="14" t="s">
        <v>37</v>
      </c>
      <c r="AX131" s="14" t="s">
        <v>76</v>
      </c>
      <c r="AY131" s="250" t="s">
        <v>186</v>
      </c>
    </row>
    <row r="132" spans="1:51" s="14" customFormat="1" ht="12">
      <c r="A132" s="14"/>
      <c r="B132" s="240"/>
      <c r="C132" s="241"/>
      <c r="D132" s="225" t="s">
        <v>198</v>
      </c>
      <c r="E132" s="242" t="s">
        <v>20</v>
      </c>
      <c r="F132" s="243" t="s">
        <v>1531</v>
      </c>
      <c r="G132" s="241"/>
      <c r="H132" s="244">
        <v>1</v>
      </c>
      <c r="I132" s="245"/>
      <c r="J132" s="241"/>
      <c r="K132" s="241"/>
      <c r="L132" s="246"/>
      <c r="M132" s="247"/>
      <c r="N132" s="248"/>
      <c r="O132" s="248"/>
      <c r="P132" s="248"/>
      <c r="Q132" s="248"/>
      <c r="R132" s="248"/>
      <c r="S132" s="248"/>
      <c r="T132" s="249"/>
      <c r="U132" s="14"/>
      <c r="V132" s="14"/>
      <c r="W132" s="14"/>
      <c r="X132" s="14"/>
      <c r="Y132" s="14"/>
      <c r="Z132" s="14"/>
      <c r="AA132" s="14"/>
      <c r="AB132" s="14"/>
      <c r="AC132" s="14"/>
      <c r="AD132" s="14"/>
      <c r="AE132" s="14"/>
      <c r="AT132" s="250" t="s">
        <v>198</v>
      </c>
      <c r="AU132" s="250" t="s">
        <v>84</v>
      </c>
      <c r="AV132" s="14" t="s">
        <v>84</v>
      </c>
      <c r="AW132" s="14" t="s">
        <v>37</v>
      </c>
      <c r="AX132" s="14" t="s">
        <v>76</v>
      </c>
      <c r="AY132" s="250" t="s">
        <v>186</v>
      </c>
    </row>
    <row r="133" spans="1:65" s="2" customFormat="1" ht="14.4" customHeight="1">
      <c r="A133" s="38"/>
      <c r="B133" s="39"/>
      <c r="C133" s="260" t="s">
        <v>273</v>
      </c>
      <c r="D133" s="260" t="s">
        <v>921</v>
      </c>
      <c r="E133" s="261" t="s">
        <v>1500</v>
      </c>
      <c r="F133" s="262" t="s">
        <v>1501</v>
      </c>
      <c r="G133" s="263" t="s">
        <v>236</v>
      </c>
      <c r="H133" s="264">
        <v>5</v>
      </c>
      <c r="I133" s="265"/>
      <c r="J133" s="266">
        <f>ROUND(I133*H133,2)</f>
        <v>0</v>
      </c>
      <c r="K133" s="262" t="s">
        <v>193</v>
      </c>
      <c r="L133" s="267"/>
      <c r="M133" s="268" t="s">
        <v>20</v>
      </c>
      <c r="N133" s="269" t="s">
        <v>47</v>
      </c>
      <c r="O133" s="84"/>
      <c r="P133" s="221">
        <f>O133*H133</f>
        <v>0</v>
      </c>
      <c r="Q133" s="221">
        <v>0.0061</v>
      </c>
      <c r="R133" s="221">
        <f>Q133*H133</f>
        <v>0.030500000000000003</v>
      </c>
      <c r="S133" s="221">
        <v>0</v>
      </c>
      <c r="T133" s="222">
        <f>S133*H133</f>
        <v>0</v>
      </c>
      <c r="U133" s="38"/>
      <c r="V133" s="38"/>
      <c r="W133" s="38"/>
      <c r="X133" s="38"/>
      <c r="Y133" s="38"/>
      <c r="Z133" s="38"/>
      <c r="AA133" s="38"/>
      <c r="AB133" s="38"/>
      <c r="AC133" s="38"/>
      <c r="AD133" s="38"/>
      <c r="AE133" s="38"/>
      <c r="AR133" s="223" t="s">
        <v>279</v>
      </c>
      <c r="AT133" s="223" t="s">
        <v>921</v>
      </c>
      <c r="AU133" s="223" t="s">
        <v>84</v>
      </c>
      <c r="AY133" s="17" t="s">
        <v>186</v>
      </c>
      <c r="BE133" s="224">
        <f>IF(N133="základní",J133,0)</f>
        <v>0</v>
      </c>
      <c r="BF133" s="224">
        <f>IF(N133="snížená",J133,0)</f>
        <v>0</v>
      </c>
      <c r="BG133" s="224">
        <f>IF(N133="zákl. přenesená",J133,0)</f>
        <v>0</v>
      </c>
      <c r="BH133" s="224">
        <f>IF(N133="sníž. přenesená",J133,0)</f>
        <v>0</v>
      </c>
      <c r="BI133" s="224">
        <f>IF(N133="nulová",J133,0)</f>
        <v>0</v>
      </c>
      <c r="BJ133" s="17" t="s">
        <v>22</v>
      </c>
      <c r="BK133" s="224">
        <f>ROUND(I133*H133,2)</f>
        <v>0</v>
      </c>
      <c r="BL133" s="17" t="s">
        <v>194</v>
      </c>
      <c r="BM133" s="223" t="s">
        <v>1502</v>
      </c>
    </row>
    <row r="134" spans="1:47" s="2" customFormat="1" ht="12">
      <c r="A134" s="38"/>
      <c r="B134" s="39"/>
      <c r="C134" s="40"/>
      <c r="D134" s="225" t="s">
        <v>196</v>
      </c>
      <c r="E134" s="40"/>
      <c r="F134" s="226" t="s">
        <v>1501</v>
      </c>
      <c r="G134" s="40"/>
      <c r="H134" s="40"/>
      <c r="I134" s="227"/>
      <c r="J134" s="40"/>
      <c r="K134" s="40"/>
      <c r="L134" s="44"/>
      <c r="M134" s="228"/>
      <c r="N134" s="229"/>
      <c r="O134" s="84"/>
      <c r="P134" s="84"/>
      <c r="Q134" s="84"/>
      <c r="R134" s="84"/>
      <c r="S134" s="84"/>
      <c r="T134" s="85"/>
      <c r="U134" s="38"/>
      <c r="V134" s="38"/>
      <c r="W134" s="38"/>
      <c r="X134" s="38"/>
      <c r="Y134" s="38"/>
      <c r="Z134" s="38"/>
      <c r="AA134" s="38"/>
      <c r="AB134" s="38"/>
      <c r="AC134" s="38"/>
      <c r="AD134" s="38"/>
      <c r="AE134" s="38"/>
      <c r="AT134" s="17" t="s">
        <v>196</v>
      </c>
      <c r="AU134" s="17" t="s">
        <v>84</v>
      </c>
    </row>
    <row r="135" spans="1:65" s="2" customFormat="1" ht="24.15" customHeight="1">
      <c r="A135" s="38"/>
      <c r="B135" s="39"/>
      <c r="C135" s="212" t="s">
        <v>279</v>
      </c>
      <c r="D135" s="212" t="s">
        <v>189</v>
      </c>
      <c r="E135" s="213" t="s">
        <v>1538</v>
      </c>
      <c r="F135" s="214" t="s">
        <v>1539</v>
      </c>
      <c r="G135" s="215" t="s">
        <v>244</v>
      </c>
      <c r="H135" s="216">
        <v>29.2</v>
      </c>
      <c r="I135" s="217"/>
      <c r="J135" s="218">
        <f>ROUND(I135*H135,2)</f>
        <v>0</v>
      </c>
      <c r="K135" s="214" t="s">
        <v>20</v>
      </c>
      <c r="L135" s="44"/>
      <c r="M135" s="219" t="s">
        <v>20</v>
      </c>
      <c r="N135" s="220" t="s">
        <v>47</v>
      </c>
      <c r="O135" s="84"/>
      <c r="P135" s="221">
        <f>O135*H135</f>
        <v>0</v>
      </c>
      <c r="Q135" s="221">
        <v>0.00085</v>
      </c>
      <c r="R135" s="221">
        <f>Q135*H135</f>
        <v>0.02482</v>
      </c>
      <c r="S135" s="221">
        <v>0</v>
      </c>
      <c r="T135" s="222">
        <f>S135*H135</f>
        <v>0</v>
      </c>
      <c r="U135" s="38"/>
      <c r="V135" s="38"/>
      <c r="W135" s="38"/>
      <c r="X135" s="38"/>
      <c r="Y135" s="38"/>
      <c r="Z135" s="38"/>
      <c r="AA135" s="38"/>
      <c r="AB135" s="38"/>
      <c r="AC135" s="38"/>
      <c r="AD135" s="38"/>
      <c r="AE135" s="38"/>
      <c r="AR135" s="223" t="s">
        <v>194</v>
      </c>
      <c r="AT135" s="223" t="s">
        <v>189</v>
      </c>
      <c r="AU135" s="223" t="s">
        <v>84</v>
      </c>
      <c r="AY135" s="17" t="s">
        <v>186</v>
      </c>
      <c r="BE135" s="224">
        <f>IF(N135="základní",J135,0)</f>
        <v>0</v>
      </c>
      <c r="BF135" s="224">
        <f>IF(N135="snížená",J135,0)</f>
        <v>0</v>
      </c>
      <c r="BG135" s="224">
        <f>IF(N135="zákl. přenesená",J135,0)</f>
        <v>0</v>
      </c>
      <c r="BH135" s="224">
        <f>IF(N135="sníž. přenesená",J135,0)</f>
        <v>0</v>
      </c>
      <c r="BI135" s="224">
        <f>IF(N135="nulová",J135,0)</f>
        <v>0</v>
      </c>
      <c r="BJ135" s="17" t="s">
        <v>22</v>
      </c>
      <c r="BK135" s="224">
        <f>ROUND(I135*H135,2)</f>
        <v>0</v>
      </c>
      <c r="BL135" s="17" t="s">
        <v>194</v>
      </c>
      <c r="BM135" s="223" t="s">
        <v>1540</v>
      </c>
    </row>
    <row r="136" spans="1:47" s="2" customFormat="1" ht="12">
      <c r="A136" s="38"/>
      <c r="B136" s="39"/>
      <c r="C136" s="40"/>
      <c r="D136" s="225" t="s">
        <v>196</v>
      </c>
      <c r="E136" s="40"/>
      <c r="F136" s="226" t="s">
        <v>1541</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196</v>
      </c>
      <c r="AU136" s="17" t="s">
        <v>84</v>
      </c>
    </row>
    <row r="137" spans="1:47" s="2" customFormat="1" ht="12">
      <c r="A137" s="38"/>
      <c r="B137" s="39"/>
      <c r="C137" s="40"/>
      <c r="D137" s="225" t="s">
        <v>216</v>
      </c>
      <c r="E137" s="40"/>
      <c r="F137" s="251" t="s">
        <v>1542</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216</v>
      </c>
      <c r="AU137" s="17" t="s">
        <v>84</v>
      </c>
    </row>
    <row r="138" spans="1:51" s="13" customFormat="1" ht="12">
      <c r="A138" s="13"/>
      <c r="B138" s="230"/>
      <c r="C138" s="231"/>
      <c r="D138" s="225" t="s">
        <v>198</v>
      </c>
      <c r="E138" s="232" t="s">
        <v>20</v>
      </c>
      <c r="F138" s="233" t="s">
        <v>1543</v>
      </c>
      <c r="G138" s="231"/>
      <c r="H138" s="232" t="s">
        <v>20</v>
      </c>
      <c r="I138" s="234"/>
      <c r="J138" s="231"/>
      <c r="K138" s="231"/>
      <c r="L138" s="235"/>
      <c r="M138" s="236"/>
      <c r="N138" s="237"/>
      <c r="O138" s="237"/>
      <c r="P138" s="237"/>
      <c r="Q138" s="237"/>
      <c r="R138" s="237"/>
      <c r="S138" s="237"/>
      <c r="T138" s="238"/>
      <c r="U138" s="13"/>
      <c r="V138" s="13"/>
      <c r="W138" s="13"/>
      <c r="X138" s="13"/>
      <c r="Y138" s="13"/>
      <c r="Z138" s="13"/>
      <c r="AA138" s="13"/>
      <c r="AB138" s="13"/>
      <c r="AC138" s="13"/>
      <c r="AD138" s="13"/>
      <c r="AE138" s="13"/>
      <c r="AT138" s="239" t="s">
        <v>198</v>
      </c>
      <c r="AU138" s="239" t="s">
        <v>84</v>
      </c>
      <c r="AV138" s="13" t="s">
        <v>22</v>
      </c>
      <c r="AW138" s="13" t="s">
        <v>37</v>
      </c>
      <c r="AX138" s="13" t="s">
        <v>76</v>
      </c>
      <c r="AY138" s="239" t="s">
        <v>186</v>
      </c>
    </row>
    <row r="139" spans="1:51" s="14" customFormat="1" ht="12">
      <c r="A139" s="14"/>
      <c r="B139" s="240"/>
      <c r="C139" s="241"/>
      <c r="D139" s="225" t="s">
        <v>198</v>
      </c>
      <c r="E139" s="242" t="s">
        <v>20</v>
      </c>
      <c r="F139" s="243" t="s">
        <v>1544</v>
      </c>
      <c r="G139" s="241"/>
      <c r="H139" s="244">
        <v>29.2</v>
      </c>
      <c r="I139" s="245"/>
      <c r="J139" s="241"/>
      <c r="K139" s="241"/>
      <c r="L139" s="246"/>
      <c r="M139" s="247"/>
      <c r="N139" s="248"/>
      <c r="O139" s="248"/>
      <c r="P139" s="248"/>
      <c r="Q139" s="248"/>
      <c r="R139" s="248"/>
      <c r="S139" s="248"/>
      <c r="T139" s="249"/>
      <c r="U139" s="14"/>
      <c r="V139" s="14"/>
      <c r="W139" s="14"/>
      <c r="X139" s="14"/>
      <c r="Y139" s="14"/>
      <c r="Z139" s="14"/>
      <c r="AA139" s="14"/>
      <c r="AB139" s="14"/>
      <c r="AC139" s="14"/>
      <c r="AD139" s="14"/>
      <c r="AE139" s="14"/>
      <c r="AT139" s="250" t="s">
        <v>198</v>
      </c>
      <c r="AU139" s="250" t="s">
        <v>84</v>
      </c>
      <c r="AV139" s="14" t="s">
        <v>84</v>
      </c>
      <c r="AW139" s="14" t="s">
        <v>37</v>
      </c>
      <c r="AX139" s="14" t="s">
        <v>76</v>
      </c>
      <c r="AY139" s="250" t="s">
        <v>186</v>
      </c>
    </row>
    <row r="140" spans="1:65" s="2" customFormat="1" ht="24.15" customHeight="1">
      <c r="A140" s="38"/>
      <c r="B140" s="39"/>
      <c r="C140" s="212" t="s">
        <v>187</v>
      </c>
      <c r="D140" s="212" t="s">
        <v>189</v>
      </c>
      <c r="E140" s="213" t="s">
        <v>1545</v>
      </c>
      <c r="F140" s="214" t="s">
        <v>1546</v>
      </c>
      <c r="G140" s="215" t="s">
        <v>244</v>
      </c>
      <c r="H140" s="216">
        <v>29.6</v>
      </c>
      <c r="I140" s="217"/>
      <c r="J140" s="218">
        <f>ROUND(I140*H140,2)</f>
        <v>0</v>
      </c>
      <c r="K140" s="214" t="s">
        <v>20</v>
      </c>
      <c r="L140" s="44"/>
      <c r="M140" s="219" t="s">
        <v>20</v>
      </c>
      <c r="N140" s="220" t="s">
        <v>47</v>
      </c>
      <c r="O140" s="84"/>
      <c r="P140" s="221">
        <f>O140*H140</f>
        <v>0</v>
      </c>
      <c r="Q140" s="221">
        <v>0.0026</v>
      </c>
      <c r="R140" s="221">
        <f>Q140*H140</f>
        <v>0.07696</v>
      </c>
      <c r="S140" s="221">
        <v>0</v>
      </c>
      <c r="T140" s="222">
        <f>S140*H140</f>
        <v>0</v>
      </c>
      <c r="U140" s="38"/>
      <c r="V140" s="38"/>
      <c r="W140" s="38"/>
      <c r="X140" s="38"/>
      <c r="Y140" s="38"/>
      <c r="Z140" s="38"/>
      <c r="AA140" s="38"/>
      <c r="AB140" s="38"/>
      <c r="AC140" s="38"/>
      <c r="AD140" s="38"/>
      <c r="AE140" s="38"/>
      <c r="AR140" s="223" t="s">
        <v>194</v>
      </c>
      <c r="AT140" s="223" t="s">
        <v>189</v>
      </c>
      <c r="AU140" s="223" t="s">
        <v>84</v>
      </c>
      <c r="AY140" s="17" t="s">
        <v>186</v>
      </c>
      <c r="BE140" s="224">
        <f>IF(N140="základní",J140,0)</f>
        <v>0</v>
      </c>
      <c r="BF140" s="224">
        <f>IF(N140="snížená",J140,0)</f>
        <v>0</v>
      </c>
      <c r="BG140" s="224">
        <f>IF(N140="zákl. přenesená",J140,0)</f>
        <v>0</v>
      </c>
      <c r="BH140" s="224">
        <f>IF(N140="sníž. přenesená",J140,0)</f>
        <v>0</v>
      </c>
      <c r="BI140" s="224">
        <f>IF(N140="nulová",J140,0)</f>
        <v>0</v>
      </c>
      <c r="BJ140" s="17" t="s">
        <v>22</v>
      </c>
      <c r="BK140" s="224">
        <f>ROUND(I140*H140,2)</f>
        <v>0</v>
      </c>
      <c r="BL140" s="17" t="s">
        <v>194</v>
      </c>
      <c r="BM140" s="223" t="s">
        <v>1547</v>
      </c>
    </row>
    <row r="141" spans="1:47" s="2" customFormat="1" ht="12">
      <c r="A141" s="38"/>
      <c r="B141" s="39"/>
      <c r="C141" s="40"/>
      <c r="D141" s="225" t="s">
        <v>196</v>
      </c>
      <c r="E141" s="40"/>
      <c r="F141" s="226" t="s">
        <v>1548</v>
      </c>
      <c r="G141" s="40"/>
      <c r="H141" s="40"/>
      <c r="I141" s="227"/>
      <c r="J141" s="40"/>
      <c r="K141" s="40"/>
      <c r="L141" s="44"/>
      <c r="M141" s="228"/>
      <c r="N141" s="229"/>
      <c r="O141" s="84"/>
      <c r="P141" s="84"/>
      <c r="Q141" s="84"/>
      <c r="R141" s="84"/>
      <c r="S141" s="84"/>
      <c r="T141" s="85"/>
      <c r="U141" s="38"/>
      <c r="V141" s="38"/>
      <c r="W141" s="38"/>
      <c r="X141" s="38"/>
      <c r="Y141" s="38"/>
      <c r="Z141" s="38"/>
      <c r="AA141" s="38"/>
      <c r="AB141" s="38"/>
      <c r="AC141" s="38"/>
      <c r="AD141" s="38"/>
      <c r="AE141" s="38"/>
      <c r="AT141" s="17" t="s">
        <v>196</v>
      </c>
      <c r="AU141" s="17" t="s">
        <v>84</v>
      </c>
    </row>
    <row r="142" spans="1:47" s="2" customFormat="1" ht="12">
      <c r="A142" s="38"/>
      <c r="B142" s="39"/>
      <c r="C142" s="40"/>
      <c r="D142" s="225" t="s">
        <v>216</v>
      </c>
      <c r="E142" s="40"/>
      <c r="F142" s="251" t="s">
        <v>1549</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216</v>
      </c>
      <c r="AU142" s="17" t="s">
        <v>84</v>
      </c>
    </row>
    <row r="143" spans="1:51" s="13" customFormat="1" ht="12">
      <c r="A143" s="13"/>
      <c r="B143" s="230"/>
      <c r="C143" s="231"/>
      <c r="D143" s="225" t="s">
        <v>198</v>
      </c>
      <c r="E143" s="232" t="s">
        <v>20</v>
      </c>
      <c r="F143" s="233" t="s">
        <v>1543</v>
      </c>
      <c r="G143" s="231"/>
      <c r="H143" s="232" t="s">
        <v>20</v>
      </c>
      <c r="I143" s="234"/>
      <c r="J143" s="231"/>
      <c r="K143" s="231"/>
      <c r="L143" s="235"/>
      <c r="M143" s="236"/>
      <c r="N143" s="237"/>
      <c r="O143" s="237"/>
      <c r="P143" s="237"/>
      <c r="Q143" s="237"/>
      <c r="R143" s="237"/>
      <c r="S143" s="237"/>
      <c r="T143" s="238"/>
      <c r="U143" s="13"/>
      <c r="V143" s="13"/>
      <c r="W143" s="13"/>
      <c r="X143" s="13"/>
      <c r="Y143" s="13"/>
      <c r="Z143" s="13"/>
      <c r="AA143" s="13"/>
      <c r="AB143" s="13"/>
      <c r="AC143" s="13"/>
      <c r="AD143" s="13"/>
      <c r="AE143" s="13"/>
      <c r="AT143" s="239" t="s">
        <v>198</v>
      </c>
      <c r="AU143" s="239" t="s">
        <v>84</v>
      </c>
      <c r="AV143" s="13" t="s">
        <v>22</v>
      </c>
      <c r="AW143" s="13" t="s">
        <v>37</v>
      </c>
      <c r="AX143" s="13" t="s">
        <v>76</v>
      </c>
      <c r="AY143" s="239" t="s">
        <v>186</v>
      </c>
    </row>
    <row r="144" spans="1:51" s="14" customFormat="1" ht="12">
      <c r="A144" s="14"/>
      <c r="B144" s="240"/>
      <c r="C144" s="241"/>
      <c r="D144" s="225" t="s">
        <v>198</v>
      </c>
      <c r="E144" s="242" t="s">
        <v>20</v>
      </c>
      <c r="F144" s="243" t="s">
        <v>1550</v>
      </c>
      <c r="G144" s="241"/>
      <c r="H144" s="244">
        <v>29.6</v>
      </c>
      <c r="I144" s="245"/>
      <c r="J144" s="241"/>
      <c r="K144" s="241"/>
      <c r="L144" s="246"/>
      <c r="M144" s="247"/>
      <c r="N144" s="248"/>
      <c r="O144" s="248"/>
      <c r="P144" s="248"/>
      <c r="Q144" s="248"/>
      <c r="R144" s="248"/>
      <c r="S144" s="248"/>
      <c r="T144" s="249"/>
      <c r="U144" s="14"/>
      <c r="V144" s="14"/>
      <c r="W144" s="14"/>
      <c r="X144" s="14"/>
      <c r="Y144" s="14"/>
      <c r="Z144" s="14"/>
      <c r="AA144" s="14"/>
      <c r="AB144" s="14"/>
      <c r="AC144" s="14"/>
      <c r="AD144" s="14"/>
      <c r="AE144" s="14"/>
      <c r="AT144" s="250" t="s">
        <v>198</v>
      </c>
      <c r="AU144" s="250" t="s">
        <v>84</v>
      </c>
      <c r="AV144" s="14" t="s">
        <v>84</v>
      </c>
      <c r="AW144" s="14" t="s">
        <v>37</v>
      </c>
      <c r="AX144" s="14" t="s">
        <v>76</v>
      </c>
      <c r="AY144" s="250" t="s">
        <v>186</v>
      </c>
    </row>
    <row r="145" spans="1:65" s="2" customFormat="1" ht="24.15" customHeight="1">
      <c r="A145" s="38"/>
      <c r="B145" s="39"/>
      <c r="C145" s="212" t="s">
        <v>27</v>
      </c>
      <c r="D145" s="212" t="s">
        <v>189</v>
      </c>
      <c r="E145" s="213" t="s">
        <v>1551</v>
      </c>
      <c r="F145" s="214" t="s">
        <v>1552</v>
      </c>
      <c r="G145" s="215" t="s">
        <v>244</v>
      </c>
      <c r="H145" s="216">
        <v>23.6</v>
      </c>
      <c r="I145" s="217"/>
      <c r="J145" s="218">
        <f>ROUND(I145*H145,2)</f>
        <v>0</v>
      </c>
      <c r="K145" s="214" t="s">
        <v>20</v>
      </c>
      <c r="L145" s="44"/>
      <c r="M145" s="219" t="s">
        <v>20</v>
      </c>
      <c r="N145" s="220" t="s">
        <v>47</v>
      </c>
      <c r="O145" s="84"/>
      <c r="P145" s="221">
        <f>O145*H145</f>
        <v>0</v>
      </c>
      <c r="Q145" s="221">
        <v>0.0026</v>
      </c>
      <c r="R145" s="221">
        <f>Q145*H145</f>
        <v>0.06136</v>
      </c>
      <c r="S145" s="221">
        <v>0</v>
      </c>
      <c r="T145" s="222">
        <f>S145*H145</f>
        <v>0</v>
      </c>
      <c r="U145" s="38"/>
      <c r="V145" s="38"/>
      <c r="W145" s="38"/>
      <c r="X145" s="38"/>
      <c r="Y145" s="38"/>
      <c r="Z145" s="38"/>
      <c r="AA145" s="38"/>
      <c r="AB145" s="38"/>
      <c r="AC145" s="38"/>
      <c r="AD145" s="38"/>
      <c r="AE145" s="38"/>
      <c r="AR145" s="223" t="s">
        <v>194</v>
      </c>
      <c r="AT145" s="223" t="s">
        <v>189</v>
      </c>
      <c r="AU145" s="223" t="s">
        <v>84</v>
      </c>
      <c r="AY145" s="17" t="s">
        <v>186</v>
      </c>
      <c r="BE145" s="224">
        <f>IF(N145="základní",J145,0)</f>
        <v>0</v>
      </c>
      <c r="BF145" s="224">
        <f>IF(N145="snížená",J145,0)</f>
        <v>0</v>
      </c>
      <c r="BG145" s="224">
        <f>IF(N145="zákl. přenesená",J145,0)</f>
        <v>0</v>
      </c>
      <c r="BH145" s="224">
        <f>IF(N145="sníž. přenesená",J145,0)</f>
        <v>0</v>
      </c>
      <c r="BI145" s="224">
        <f>IF(N145="nulová",J145,0)</f>
        <v>0</v>
      </c>
      <c r="BJ145" s="17" t="s">
        <v>22</v>
      </c>
      <c r="BK145" s="224">
        <f>ROUND(I145*H145,2)</f>
        <v>0</v>
      </c>
      <c r="BL145" s="17" t="s">
        <v>194</v>
      </c>
      <c r="BM145" s="223" t="s">
        <v>1553</v>
      </c>
    </row>
    <row r="146" spans="1:47" s="2" customFormat="1" ht="12">
      <c r="A146" s="38"/>
      <c r="B146" s="39"/>
      <c r="C146" s="40"/>
      <c r="D146" s="225" t="s">
        <v>196</v>
      </c>
      <c r="E146" s="40"/>
      <c r="F146" s="226" t="s">
        <v>1554</v>
      </c>
      <c r="G146" s="40"/>
      <c r="H146" s="40"/>
      <c r="I146" s="227"/>
      <c r="J146" s="40"/>
      <c r="K146" s="40"/>
      <c r="L146" s="44"/>
      <c r="M146" s="228"/>
      <c r="N146" s="229"/>
      <c r="O146" s="84"/>
      <c r="P146" s="84"/>
      <c r="Q146" s="84"/>
      <c r="R146" s="84"/>
      <c r="S146" s="84"/>
      <c r="T146" s="85"/>
      <c r="U146" s="38"/>
      <c r="V146" s="38"/>
      <c r="W146" s="38"/>
      <c r="X146" s="38"/>
      <c r="Y146" s="38"/>
      <c r="Z146" s="38"/>
      <c r="AA146" s="38"/>
      <c r="AB146" s="38"/>
      <c r="AC146" s="38"/>
      <c r="AD146" s="38"/>
      <c r="AE146" s="38"/>
      <c r="AT146" s="17" t="s">
        <v>196</v>
      </c>
      <c r="AU146" s="17" t="s">
        <v>84</v>
      </c>
    </row>
    <row r="147" spans="1:47" s="2" customFormat="1" ht="12">
      <c r="A147" s="38"/>
      <c r="B147" s="39"/>
      <c r="C147" s="40"/>
      <c r="D147" s="225" t="s">
        <v>216</v>
      </c>
      <c r="E147" s="40"/>
      <c r="F147" s="251" t="s">
        <v>1555</v>
      </c>
      <c r="G147" s="40"/>
      <c r="H147" s="40"/>
      <c r="I147" s="227"/>
      <c r="J147" s="40"/>
      <c r="K147" s="40"/>
      <c r="L147" s="44"/>
      <c r="M147" s="228"/>
      <c r="N147" s="229"/>
      <c r="O147" s="84"/>
      <c r="P147" s="84"/>
      <c r="Q147" s="84"/>
      <c r="R147" s="84"/>
      <c r="S147" s="84"/>
      <c r="T147" s="85"/>
      <c r="U147" s="38"/>
      <c r="V147" s="38"/>
      <c r="W147" s="38"/>
      <c r="X147" s="38"/>
      <c r="Y147" s="38"/>
      <c r="Z147" s="38"/>
      <c r="AA147" s="38"/>
      <c r="AB147" s="38"/>
      <c r="AC147" s="38"/>
      <c r="AD147" s="38"/>
      <c r="AE147" s="38"/>
      <c r="AT147" s="17" t="s">
        <v>216</v>
      </c>
      <c r="AU147" s="17" t="s">
        <v>84</v>
      </c>
    </row>
    <row r="148" spans="1:51" s="13" customFormat="1" ht="12">
      <c r="A148" s="13"/>
      <c r="B148" s="230"/>
      <c r="C148" s="231"/>
      <c r="D148" s="225" t="s">
        <v>198</v>
      </c>
      <c r="E148" s="232" t="s">
        <v>20</v>
      </c>
      <c r="F148" s="233" t="s">
        <v>1543</v>
      </c>
      <c r="G148" s="231"/>
      <c r="H148" s="232" t="s">
        <v>20</v>
      </c>
      <c r="I148" s="234"/>
      <c r="J148" s="231"/>
      <c r="K148" s="231"/>
      <c r="L148" s="235"/>
      <c r="M148" s="236"/>
      <c r="N148" s="237"/>
      <c r="O148" s="237"/>
      <c r="P148" s="237"/>
      <c r="Q148" s="237"/>
      <c r="R148" s="237"/>
      <c r="S148" s="237"/>
      <c r="T148" s="238"/>
      <c r="U148" s="13"/>
      <c r="V148" s="13"/>
      <c r="W148" s="13"/>
      <c r="X148" s="13"/>
      <c r="Y148" s="13"/>
      <c r="Z148" s="13"/>
      <c r="AA148" s="13"/>
      <c r="AB148" s="13"/>
      <c r="AC148" s="13"/>
      <c r="AD148" s="13"/>
      <c r="AE148" s="13"/>
      <c r="AT148" s="239" t="s">
        <v>198</v>
      </c>
      <c r="AU148" s="239" t="s">
        <v>84</v>
      </c>
      <c r="AV148" s="13" t="s">
        <v>22</v>
      </c>
      <c r="AW148" s="13" t="s">
        <v>37</v>
      </c>
      <c r="AX148" s="13" t="s">
        <v>76</v>
      </c>
      <c r="AY148" s="239" t="s">
        <v>186</v>
      </c>
    </row>
    <row r="149" spans="1:51" s="14" customFormat="1" ht="12">
      <c r="A149" s="14"/>
      <c r="B149" s="240"/>
      <c r="C149" s="241"/>
      <c r="D149" s="225" t="s">
        <v>198</v>
      </c>
      <c r="E149" s="242" t="s">
        <v>20</v>
      </c>
      <c r="F149" s="243" t="s">
        <v>1556</v>
      </c>
      <c r="G149" s="241"/>
      <c r="H149" s="244">
        <v>23.6</v>
      </c>
      <c r="I149" s="245"/>
      <c r="J149" s="241"/>
      <c r="K149" s="241"/>
      <c r="L149" s="246"/>
      <c r="M149" s="247"/>
      <c r="N149" s="248"/>
      <c r="O149" s="248"/>
      <c r="P149" s="248"/>
      <c r="Q149" s="248"/>
      <c r="R149" s="248"/>
      <c r="S149" s="248"/>
      <c r="T149" s="249"/>
      <c r="U149" s="14"/>
      <c r="V149" s="14"/>
      <c r="W149" s="14"/>
      <c r="X149" s="14"/>
      <c r="Y149" s="14"/>
      <c r="Z149" s="14"/>
      <c r="AA149" s="14"/>
      <c r="AB149" s="14"/>
      <c r="AC149" s="14"/>
      <c r="AD149" s="14"/>
      <c r="AE149" s="14"/>
      <c r="AT149" s="250" t="s">
        <v>198</v>
      </c>
      <c r="AU149" s="250" t="s">
        <v>84</v>
      </c>
      <c r="AV149" s="14" t="s">
        <v>84</v>
      </c>
      <c r="AW149" s="14" t="s">
        <v>37</v>
      </c>
      <c r="AX149" s="14" t="s">
        <v>76</v>
      </c>
      <c r="AY149" s="250" t="s">
        <v>186</v>
      </c>
    </row>
    <row r="150" spans="1:65" s="2" customFormat="1" ht="24.15" customHeight="1">
      <c r="A150" s="38"/>
      <c r="B150" s="39"/>
      <c r="C150" s="212" t="s">
        <v>296</v>
      </c>
      <c r="D150" s="212" t="s">
        <v>189</v>
      </c>
      <c r="E150" s="213" t="s">
        <v>1557</v>
      </c>
      <c r="F150" s="214" t="s">
        <v>1558</v>
      </c>
      <c r="G150" s="215" t="s">
        <v>244</v>
      </c>
      <c r="H150" s="216">
        <v>53.2</v>
      </c>
      <c r="I150" s="217"/>
      <c r="J150" s="218">
        <f>ROUND(I150*H150,2)</f>
        <v>0</v>
      </c>
      <c r="K150" s="214" t="s">
        <v>20</v>
      </c>
      <c r="L150" s="44"/>
      <c r="M150" s="219" t="s">
        <v>20</v>
      </c>
      <c r="N150" s="220" t="s">
        <v>47</v>
      </c>
      <c r="O150" s="84"/>
      <c r="P150" s="221">
        <f>O150*H150</f>
        <v>0</v>
      </c>
      <c r="Q150" s="221">
        <v>1E-05</v>
      </c>
      <c r="R150" s="221">
        <f>Q150*H150</f>
        <v>0.000532</v>
      </c>
      <c r="S150" s="221">
        <v>0</v>
      </c>
      <c r="T150" s="222">
        <f>S150*H150</f>
        <v>0</v>
      </c>
      <c r="U150" s="38"/>
      <c r="V150" s="38"/>
      <c r="W150" s="38"/>
      <c r="X150" s="38"/>
      <c r="Y150" s="38"/>
      <c r="Z150" s="38"/>
      <c r="AA150" s="38"/>
      <c r="AB150" s="38"/>
      <c r="AC150" s="38"/>
      <c r="AD150" s="38"/>
      <c r="AE150" s="38"/>
      <c r="AR150" s="223" t="s">
        <v>194</v>
      </c>
      <c r="AT150" s="223" t="s">
        <v>189</v>
      </c>
      <c r="AU150" s="223" t="s">
        <v>84</v>
      </c>
      <c r="AY150" s="17" t="s">
        <v>186</v>
      </c>
      <c r="BE150" s="224">
        <f>IF(N150="základní",J150,0)</f>
        <v>0</v>
      </c>
      <c r="BF150" s="224">
        <f>IF(N150="snížená",J150,0)</f>
        <v>0</v>
      </c>
      <c r="BG150" s="224">
        <f>IF(N150="zákl. přenesená",J150,0)</f>
        <v>0</v>
      </c>
      <c r="BH150" s="224">
        <f>IF(N150="sníž. přenesená",J150,0)</f>
        <v>0</v>
      </c>
      <c r="BI150" s="224">
        <f>IF(N150="nulová",J150,0)</f>
        <v>0</v>
      </c>
      <c r="BJ150" s="17" t="s">
        <v>22</v>
      </c>
      <c r="BK150" s="224">
        <f>ROUND(I150*H150,2)</f>
        <v>0</v>
      </c>
      <c r="BL150" s="17" t="s">
        <v>194</v>
      </c>
      <c r="BM150" s="223" t="s">
        <v>1559</v>
      </c>
    </row>
    <row r="151" spans="1:47" s="2" customFormat="1" ht="12">
      <c r="A151" s="38"/>
      <c r="B151" s="39"/>
      <c r="C151" s="40"/>
      <c r="D151" s="225" t="s">
        <v>196</v>
      </c>
      <c r="E151" s="40"/>
      <c r="F151" s="226" t="s">
        <v>1560</v>
      </c>
      <c r="G151" s="40"/>
      <c r="H151" s="40"/>
      <c r="I151" s="227"/>
      <c r="J151" s="40"/>
      <c r="K151" s="40"/>
      <c r="L151" s="44"/>
      <c r="M151" s="228"/>
      <c r="N151" s="229"/>
      <c r="O151" s="84"/>
      <c r="P151" s="84"/>
      <c r="Q151" s="84"/>
      <c r="R151" s="84"/>
      <c r="S151" s="84"/>
      <c r="T151" s="85"/>
      <c r="U151" s="38"/>
      <c r="V151" s="38"/>
      <c r="W151" s="38"/>
      <c r="X151" s="38"/>
      <c r="Y151" s="38"/>
      <c r="Z151" s="38"/>
      <c r="AA151" s="38"/>
      <c r="AB151" s="38"/>
      <c r="AC151" s="38"/>
      <c r="AD151" s="38"/>
      <c r="AE151" s="38"/>
      <c r="AT151" s="17" t="s">
        <v>196</v>
      </c>
      <c r="AU151" s="17" t="s">
        <v>84</v>
      </c>
    </row>
    <row r="152" spans="1:51" s="13" customFormat="1" ht="12">
      <c r="A152" s="13"/>
      <c r="B152" s="230"/>
      <c r="C152" s="231"/>
      <c r="D152" s="225" t="s">
        <v>198</v>
      </c>
      <c r="E152" s="232" t="s">
        <v>20</v>
      </c>
      <c r="F152" s="233" t="s">
        <v>1543</v>
      </c>
      <c r="G152" s="231"/>
      <c r="H152" s="232" t="s">
        <v>20</v>
      </c>
      <c r="I152" s="234"/>
      <c r="J152" s="231"/>
      <c r="K152" s="231"/>
      <c r="L152" s="235"/>
      <c r="M152" s="236"/>
      <c r="N152" s="237"/>
      <c r="O152" s="237"/>
      <c r="P152" s="237"/>
      <c r="Q152" s="237"/>
      <c r="R152" s="237"/>
      <c r="S152" s="237"/>
      <c r="T152" s="238"/>
      <c r="U152" s="13"/>
      <c r="V152" s="13"/>
      <c r="W152" s="13"/>
      <c r="X152" s="13"/>
      <c r="Y152" s="13"/>
      <c r="Z152" s="13"/>
      <c r="AA152" s="13"/>
      <c r="AB152" s="13"/>
      <c r="AC152" s="13"/>
      <c r="AD152" s="13"/>
      <c r="AE152" s="13"/>
      <c r="AT152" s="239" t="s">
        <v>198</v>
      </c>
      <c r="AU152" s="239" t="s">
        <v>84</v>
      </c>
      <c r="AV152" s="13" t="s">
        <v>22</v>
      </c>
      <c r="AW152" s="13" t="s">
        <v>37</v>
      </c>
      <c r="AX152" s="13" t="s">
        <v>76</v>
      </c>
      <c r="AY152" s="239" t="s">
        <v>186</v>
      </c>
    </row>
    <row r="153" spans="1:51" s="14" customFormat="1" ht="12">
      <c r="A153" s="14"/>
      <c r="B153" s="240"/>
      <c r="C153" s="241"/>
      <c r="D153" s="225" t="s">
        <v>198</v>
      </c>
      <c r="E153" s="242" t="s">
        <v>20</v>
      </c>
      <c r="F153" s="243" t="s">
        <v>1544</v>
      </c>
      <c r="G153" s="241"/>
      <c r="H153" s="244">
        <v>29.2</v>
      </c>
      <c r="I153" s="245"/>
      <c r="J153" s="241"/>
      <c r="K153" s="241"/>
      <c r="L153" s="246"/>
      <c r="M153" s="247"/>
      <c r="N153" s="248"/>
      <c r="O153" s="248"/>
      <c r="P153" s="248"/>
      <c r="Q153" s="248"/>
      <c r="R153" s="248"/>
      <c r="S153" s="248"/>
      <c r="T153" s="249"/>
      <c r="U153" s="14"/>
      <c r="V153" s="14"/>
      <c r="W153" s="14"/>
      <c r="X153" s="14"/>
      <c r="Y153" s="14"/>
      <c r="Z153" s="14"/>
      <c r="AA153" s="14"/>
      <c r="AB153" s="14"/>
      <c r="AC153" s="14"/>
      <c r="AD153" s="14"/>
      <c r="AE153" s="14"/>
      <c r="AT153" s="250" t="s">
        <v>198</v>
      </c>
      <c r="AU153" s="250" t="s">
        <v>84</v>
      </c>
      <c r="AV153" s="14" t="s">
        <v>84</v>
      </c>
      <c r="AW153" s="14" t="s">
        <v>37</v>
      </c>
      <c r="AX153" s="14" t="s">
        <v>76</v>
      </c>
      <c r="AY153" s="250" t="s">
        <v>186</v>
      </c>
    </row>
    <row r="154" spans="1:51" s="14" customFormat="1" ht="12">
      <c r="A154" s="14"/>
      <c r="B154" s="240"/>
      <c r="C154" s="241"/>
      <c r="D154" s="225" t="s">
        <v>198</v>
      </c>
      <c r="E154" s="242" t="s">
        <v>20</v>
      </c>
      <c r="F154" s="243" t="s">
        <v>1561</v>
      </c>
      <c r="G154" s="241"/>
      <c r="H154" s="244">
        <v>0.4</v>
      </c>
      <c r="I154" s="245"/>
      <c r="J154" s="241"/>
      <c r="K154" s="241"/>
      <c r="L154" s="246"/>
      <c r="M154" s="247"/>
      <c r="N154" s="248"/>
      <c r="O154" s="248"/>
      <c r="P154" s="248"/>
      <c r="Q154" s="248"/>
      <c r="R154" s="248"/>
      <c r="S154" s="248"/>
      <c r="T154" s="249"/>
      <c r="U154" s="14"/>
      <c r="V154" s="14"/>
      <c r="W154" s="14"/>
      <c r="X154" s="14"/>
      <c r="Y154" s="14"/>
      <c r="Z154" s="14"/>
      <c r="AA154" s="14"/>
      <c r="AB154" s="14"/>
      <c r="AC154" s="14"/>
      <c r="AD154" s="14"/>
      <c r="AE154" s="14"/>
      <c r="AT154" s="250" t="s">
        <v>198</v>
      </c>
      <c r="AU154" s="250" t="s">
        <v>84</v>
      </c>
      <c r="AV154" s="14" t="s">
        <v>84</v>
      </c>
      <c r="AW154" s="14" t="s">
        <v>37</v>
      </c>
      <c r="AX154" s="14" t="s">
        <v>76</v>
      </c>
      <c r="AY154" s="250" t="s">
        <v>186</v>
      </c>
    </row>
    <row r="155" spans="1:51" s="14" customFormat="1" ht="12">
      <c r="A155" s="14"/>
      <c r="B155" s="240"/>
      <c r="C155" s="241"/>
      <c r="D155" s="225" t="s">
        <v>198</v>
      </c>
      <c r="E155" s="242" t="s">
        <v>20</v>
      </c>
      <c r="F155" s="243" t="s">
        <v>1556</v>
      </c>
      <c r="G155" s="241"/>
      <c r="H155" s="244">
        <v>23.6</v>
      </c>
      <c r="I155" s="245"/>
      <c r="J155" s="241"/>
      <c r="K155" s="241"/>
      <c r="L155" s="246"/>
      <c r="M155" s="247"/>
      <c r="N155" s="248"/>
      <c r="O155" s="248"/>
      <c r="P155" s="248"/>
      <c r="Q155" s="248"/>
      <c r="R155" s="248"/>
      <c r="S155" s="248"/>
      <c r="T155" s="249"/>
      <c r="U155" s="14"/>
      <c r="V155" s="14"/>
      <c r="W155" s="14"/>
      <c r="X155" s="14"/>
      <c r="Y155" s="14"/>
      <c r="Z155" s="14"/>
      <c r="AA155" s="14"/>
      <c r="AB155" s="14"/>
      <c r="AC155" s="14"/>
      <c r="AD155" s="14"/>
      <c r="AE155" s="14"/>
      <c r="AT155" s="250" t="s">
        <v>198</v>
      </c>
      <c r="AU155" s="250" t="s">
        <v>84</v>
      </c>
      <c r="AV155" s="14" t="s">
        <v>84</v>
      </c>
      <c r="AW155" s="14" t="s">
        <v>37</v>
      </c>
      <c r="AX155" s="14" t="s">
        <v>76</v>
      </c>
      <c r="AY155" s="250" t="s">
        <v>186</v>
      </c>
    </row>
    <row r="156" spans="1:65" s="2" customFormat="1" ht="24.15" customHeight="1">
      <c r="A156" s="38"/>
      <c r="B156" s="39"/>
      <c r="C156" s="212" t="s">
        <v>303</v>
      </c>
      <c r="D156" s="212" t="s">
        <v>189</v>
      </c>
      <c r="E156" s="213" t="s">
        <v>1503</v>
      </c>
      <c r="F156" s="214" t="s">
        <v>1504</v>
      </c>
      <c r="G156" s="215" t="s">
        <v>236</v>
      </c>
      <c r="H156" s="216">
        <v>5</v>
      </c>
      <c r="I156" s="217"/>
      <c r="J156" s="218">
        <f>ROUND(I156*H156,2)</f>
        <v>0</v>
      </c>
      <c r="K156" s="214" t="s">
        <v>193</v>
      </c>
      <c r="L156" s="44"/>
      <c r="M156" s="219" t="s">
        <v>20</v>
      </c>
      <c r="N156" s="220" t="s">
        <v>47</v>
      </c>
      <c r="O156" s="84"/>
      <c r="P156" s="221">
        <f>O156*H156</f>
        <v>0</v>
      </c>
      <c r="Q156" s="221">
        <v>0</v>
      </c>
      <c r="R156" s="221">
        <f>Q156*H156</f>
        <v>0</v>
      </c>
      <c r="S156" s="221">
        <v>0.082</v>
      </c>
      <c r="T156" s="222">
        <f>S156*H156</f>
        <v>0.41000000000000003</v>
      </c>
      <c r="U156" s="38"/>
      <c r="V156" s="38"/>
      <c r="W156" s="38"/>
      <c r="X156" s="38"/>
      <c r="Y156" s="38"/>
      <c r="Z156" s="38"/>
      <c r="AA156" s="38"/>
      <c r="AB156" s="38"/>
      <c r="AC156" s="38"/>
      <c r="AD156" s="38"/>
      <c r="AE156" s="38"/>
      <c r="AR156" s="223" t="s">
        <v>194</v>
      </c>
      <c r="AT156" s="223" t="s">
        <v>189</v>
      </c>
      <c r="AU156" s="223" t="s">
        <v>84</v>
      </c>
      <c r="AY156" s="17" t="s">
        <v>186</v>
      </c>
      <c r="BE156" s="224">
        <f>IF(N156="základní",J156,0)</f>
        <v>0</v>
      </c>
      <c r="BF156" s="224">
        <f>IF(N156="snížená",J156,0)</f>
        <v>0</v>
      </c>
      <c r="BG156" s="224">
        <f>IF(N156="zákl. přenesená",J156,0)</f>
        <v>0</v>
      </c>
      <c r="BH156" s="224">
        <f>IF(N156="sníž. přenesená",J156,0)</f>
        <v>0</v>
      </c>
      <c r="BI156" s="224">
        <f>IF(N156="nulová",J156,0)</f>
        <v>0</v>
      </c>
      <c r="BJ156" s="17" t="s">
        <v>22</v>
      </c>
      <c r="BK156" s="224">
        <f>ROUND(I156*H156,2)</f>
        <v>0</v>
      </c>
      <c r="BL156" s="17" t="s">
        <v>194</v>
      </c>
      <c r="BM156" s="223" t="s">
        <v>1505</v>
      </c>
    </row>
    <row r="157" spans="1:47" s="2" customFormat="1" ht="12">
      <c r="A157" s="38"/>
      <c r="B157" s="39"/>
      <c r="C157" s="40"/>
      <c r="D157" s="225" t="s">
        <v>196</v>
      </c>
      <c r="E157" s="40"/>
      <c r="F157" s="226" t="s">
        <v>1506</v>
      </c>
      <c r="G157" s="40"/>
      <c r="H157" s="40"/>
      <c r="I157" s="227"/>
      <c r="J157" s="40"/>
      <c r="K157" s="40"/>
      <c r="L157" s="44"/>
      <c r="M157" s="228"/>
      <c r="N157" s="229"/>
      <c r="O157" s="84"/>
      <c r="P157" s="84"/>
      <c r="Q157" s="84"/>
      <c r="R157" s="84"/>
      <c r="S157" s="84"/>
      <c r="T157" s="85"/>
      <c r="U157" s="38"/>
      <c r="V157" s="38"/>
      <c r="W157" s="38"/>
      <c r="X157" s="38"/>
      <c r="Y157" s="38"/>
      <c r="Z157" s="38"/>
      <c r="AA157" s="38"/>
      <c r="AB157" s="38"/>
      <c r="AC157" s="38"/>
      <c r="AD157" s="38"/>
      <c r="AE157" s="38"/>
      <c r="AT157" s="17" t="s">
        <v>196</v>
      </c>
      <c r="AU157" s="17" t="s">
        <v>84</v>
      </c>
    </row>
    <row r="158" spans="1:47" s="2" customFormat="1" ht="12">
      <c r="A158" s="38"/>
      <c r="B158" s="39"/>
      <c r="C158" s="40"/>
      <c r="D158" s="225" t="s">
        <v>216</v>
      </c>
      <c r="E158" s="40"/>
      <c r="F158" s="251" t="s">
        <v>1507</v>
      </c>
      <c r="G158" s="40"/>
      <c r="H158" s="40"/>
      <c r="I158" s="227"/>
      <c r="J158" s="40"/>
      <c r="K158" s="40"/>
      <c r="L158" s="44"/>
      <c r="M158" s="228"/>
      <c r="N158" s="229"/>
      <c r="O158" s="84"/>
      <c r="P158" s="84"/>
      <c r="Q158" s="84"/>
      <c r="R158" s="84"/>
      <c r="S158" s="84"/>
      <c r="T158" s="85"/>
      <c r="U158" s="38"/>
      <c r="V158" s="38"/>
      <c r="W158" s="38"/>
      <c r="X158" s="38"/>
      <c r="Y158" s="38"/>
      <c r="Z158" s="38"/>
      <c r="AA158" s="38"/>
      <c r="AB158" s="38"/>
      <c r="AC158" s="38"/>
      <c r="AD158" s="38"/>
      <c r="AE158" s="38"/>
      <c r="AT158" s="17" t="s">
        <v>216</v>
      </c>
      <c r="AU158" s="17" t="s">
        <v>84</v>
      </c>
    </row>
    <row r="159" spans="1:51" s="13" customFormat="1" ht="12">
      <c r="A159" s="13"/>
      <c r="B159" s="230"/>
      <c r="C159" s="231"/>
      <c r="D159" s="225" t="s">
        <v>198</v>
      </c>
      <c r="E159" s="232" t="s">
        <v>20</v>
      </c>
      <c r="F159" s="233" t="s">
        <v>1508</v>
      </c>
      <c r="G159" s="231"/>
      <c r="H159" s="232" t="s">
        <v>20</v>
      </c>
      <c r="I159" s="234"/>
      <c r="J159" s="231"/>
      <c r="K159" s="231"/>
      <c r="L159" s="235"/>
      <c r="M159" s="236"/>
      <c r="N159" s="237"/>
      <c r="O159" s="237"/>
      <c r="P159" s="237"/>
      <c r="Q159" s="237"/>
      <c r="R159" s="237"/>
      <c r="S159" s="237"/>
      <c r="T159" s="238"/>
      <c r="U159" s="13"/>
      <c r="V159" s="13"/>
      <c r="W159" s="13"/>
      <c r="X159" s="13"/>
      <c r="Y159" s="13"/>
      <c r="Z159" s="13"/>
      <c r="AA159" s="13"/>
      <c r="AB159" s="13"/>
      <c r="AC159" s="13"/>
      <c r="AD159" s="13"/>
      <c r="AE159" s="13"/>
      <c r="AT159" s="239" t="s">
        <v>198</v>
      </c>
      <c r="AU159" s="239" t="s">
        <v>84</v>
      </c>
      <c r="AV159" s="13" t="s">
        <v>22</v>
      </c>
      <c r="AW159" s="13" t="s">
        <v>37</v>
      </c>
      <c r="AX159" s="13" t="s">
        <v>76</v>
      </c>
      <c r="AY159" s="239" t="s">
        <v>186</v>
      </c>
    </row>
    <row r="160" spans="1:51" s="14" customFormat="1" ht="12">
      <c r="A160" s="14"/>
      <c r="B160" s="240"/>
      <c r="C160" s="241"/>
      <c r="D160" s="225" t="s">
        <v>198</v>
      </c>
      <c r="E160" s="242" t="s">
        <v>20</v>
      </c>
      <c r="F160" s="243" t="s">
        <v>1562</v>
      </c>
      <c r="G160" s="241"/>
      <c r="H160" s="244">
        <v>1</v>
      </c>
      <c r="I160" s="245"/>
      <c r="J160" s="241"/>
      <c r="K160" s="241"/>
      <c r="L160" s="246"/>
      <c r="M160" s="247"/>
      <c r="N160" s="248"/>
      <c r="O160" s="248"/>
      <c r="P160" s="248"/>
      <c r="Q160" s="248"/>
      <c r="R160" s="248"/>
      <c r="S160" s="248"/>
      <c r="T160" s="249"/>
      <c r="U160" s="14"/>
      <c r="V160" s="14"/>
      <c r="W160" s="14"/>
      <c r="X160" s="14"/>
      <c r="Y160" s="14"/>
      <c r="Z160" s="14"/>
      <c r="AA160" s="14"/>
      <c r="AB160" s="14"/>
      <c r="AC160" s="14"/>
      <c r="AD160" s="14"/>
      <c r="AE160" s="14"/>
      <c r="AT160" s="250" t="s">
        <v>198</v>
      </c>
      <c r="AU160" s="250" t="s">
        <v>84</v>
      </c>
      <c r="AV160" s="14" t="s">
        <v>84</v>
      </c>
      <c r="AW160" s="14" t="s">
        <v>37</v>
      </c>
      <c r="AX160" s="14" t="s">
        <v>76</v>
      </c>
      <c r="AY160" s="250" t="s">
        <v>186</v>
      </c>
    </row>
    <row r="161" spans="1:51" s="14" customFormat="1" ht="12">
      <c r="A161" s="14"/>
      <c r="B161" s="240"/>
      <c r="C161" s="241"/>
      <c r="D161" s="225" t="s">
        <v>198</v>
      </c>
      <c r="E161" s="242" t="s">
        <v>20</v>
      </c>
      <c r="F161" s="243" t="s">
        <v>1563</v>
      </c>
      <c r="G161" s="241"/>
      <c r="H161" s="244">
        <v>1</v>
      </c>
      <c r="I161" s="245"/>
      <c r="J161" s="241"/>
      <c r="K161" s="241"/>
      <c r="L161" s="246"/>
      <c r="M161" s="247"/>
      <c r="N161" s="248"/>
      <c r="O161" s="248"/>
      <c r="P161" s="248"/>
      <c r="Q161" s="248"/>
      <c r="R161" s="248"/>
      <c r="S161" s="248"/>
      <c r="T161" s="249"/>
      <c r="U161" s="14"/>
      <c r="V161" s="14"/>
      <c r="W161" s="14"/>
      <c r="X161" s="14"/>
      <c r="Y161" s="14"/>
      <c r="Z161" s="14"/>
      <c r="AA161" s="14"/>
      <c r="AB161" s="14"/>
      <c r="AC161" s="14"/>
      <c r="AD161" s="14"/>
      <c r="AE161" s="14"/>
      <c r="AT161" s="250" t="s">
        <v>198</v>
      </c>
      <c r="AU161" s="250" t="s">
        <v>84</v>
      </c>
      <c r="AV161" s="14" t="s">
        <v>84</v>
      </c>
      <c r="AW161" s="14" t="s">
        <v>37</v>
      </c>
      <c r="AX161" s="14" t="s">
        <v>76</v>
      </c>
      <c r="AY161" s="250" t="s">
        <v>186</v>
      </c>
    </row>
    <row r="162" spans="1:51" s="14" customFormat="1" ht="12">
      <c r="A162" s="14"/>
      <c r="B162" s="240"/>
      <c r="C162" s="241"/>
      <c r="D162" s="225" t="s">
        <v>198</v>
      </c>
      <c r="E162" s="242" t="s">
        <v>20</v>
      </c>
      <c r="F162" s="243" t="s">
        <v>1564</v>
      </c>
      <c r="G162" s="241"/>
      <c r="H162" s="244">
        <v>1</v>
      </c>
      <c r="I162" s="245"/>
      <c r="J162" s="241"/>
      <c r="K162" s="241"/>
      <c r="L162" s="246"/>
      <c r="M162" s="247"/>
      <c r="N162" s="248"/>
      <c r="O162" s="248"/>
      <c r="P162" s="248"/>
      <c r="Q162" s="248"/>
      <c r="R162" s="248"/>
      <c r="S162" s="248"/>
      <c r="T162" s="249"/>
      <c r="U162" s="14"/>
      <c r="V162" s="14"/>
      <c r="W162" s="14"/>
      <c r="X162" s="14"/>
      <c r="Y162" s="14"/>
      <c r="Z162" s="14"/>
      <c r="AA162" s="14"/>
      <c r="AB162" s="14"/>
      <c r="AC162" s="14"/>
      <c r="AD162" s="14"/>
      <c r="AE162" s="14"/>
      <c r="AT162" s="250" t="s">
        <v>198</v>
      </c>
      <c r="AU162" s="250" t="s">
        <v>84</v>
      </c>
      <c r="AV162" s="14" t="s">
        <v>84</v>
      </c>
      <c r="AW162" s="14" t="s">
        <v>37</v>
      </c>
      <c r="AX162" s="14" t="s">
        <v>76</v>
      </c>
      <c r="AY162" s="250" t="s">
        <v>186</v>
      </c>
    </row>
    <row r="163" spans="1:51" s="14" customFormat="1" ht="12">
      <c r="A163" s="14"/>
      <c r="B163" s="240"/>
      <c r="C163" s="241"/>
      <c r="D163" s="225" t="s">
        <v>198</v>
      </c>
      <c r="E163" s="242" t="s">
        <v>20</v>
      </c>
      <c r="F163" s="243" t="s">
        <v>1565</v>
      </c>
      <c r="G163" s="241"/>
      <c r="H163" s="244">
        <v>1</v>
      </c>
      <c r="I163" s="245"/>
      <c r="J163" s="241"/>
      <c r="K163" s="241"/>
      <c r="L163" s="246"/>
      <c r="M163" s="247"/>
      <c r="N163" s="248"/>
      <c r="O163" s="248"/>
      <c r="P163" s="248"/>
      <c r="Q163" s="248"/>
      <c r="R163" s="248"/>
      <c r="S163" s="248"/>
      <c r="T163" s="249"/>
      <c r="U163" s="14"/>
      <c r="V163" s="14"/>
      <c r="W163" s="14"/>
      <c r="X163" s="14"/>
      <c r="Y163" s="14"/>
      <c r="Z163" s="14"/>
      <c r="AA163" s="14"/>
      <c r="AB163" s="14"/>
      <c r="AC163" s="14"/>
      <c r="AD163" s="14"/>
      <c r="AE163" s="14"/>
      <c r="AT163" s="250" t="s">
        <v>198</v>
      </c>
      <c r="AU163" s="250" t="s">
        <v>84</v>
      </c>
      <c r="AV163" s="14" t="s">
        <v>84</v>
      </c>
      <c r="AW163" s="14" t="s">
        <v>37</v>
      </c>
      <c r="AX163" s="14" t="s">
        <v>76</v>
      </c>
      <c r="AY163" s="250" t="s">
        <v>186</v>
      </c>
    </row>
    <row r="164" spans="1:51" s="14" customFormat="1" ht="12">
      <c r="A164" s="14"/>
      <c r="B164" s="240"/>
      <c r="C164" s="241"/>
      <c r="D164" s="225" t="s">
        <v>198</v>
      </c>
      <c r="E164" s="242" t="s">
        <v>20</v>
      </c>
      <c r="F164" s="243" t="s">
        <v>1566</v>
      </c>
      <c r="G164" s="241"/>
      <c r="H164" s="244">
        <v>1</v>
      </c>
      <c r="I164" s="245"/>
      <c r="J164" s="241"/>
      <c r="K164" s="241"/>
      <c r="L164" s="246"/>
      <c r="M164" s="247"/>
      <c r="N164" s="248"/>
      <c r="O164" s="248"/>
      <c r="P164" s="248"/>
      <c r="Q164" s="248"/>
      <c r="R164" s="248"/>
      <c r="S164" s="248"/>
      <c r="T164" s="249"/>
      <c r="U164" s="14"/>
      <c r="V164" s="14"/>
      <c r="W164" s="14"/>
      <c r="X164" s="14"/>
      <c r="Y164" s="14"/>
      <c r="Z164" s="14"/>
      <c r="AA164" s="14"/>
      <c r="AB164" s="14"/>
      <c r="AC164" s="14"/>
      <c r="AD164" s="14"/>
      <c r="AE164" s="14"/>
      <c r="AT164" s="250" t="s">
        <v>198</v>
      </c>
      <c r="AU164" s="250" t="s">
        <v>84</v>
      </c>
      <c r="AV164" s="14" t="s">
        <v>84</v>
      </c>
      <c r="AW164" s="14" t="s">
        <v>37</v>
      </c>
      <c r="AX164" s="14" t="s">
        <v>76</v>
      </c>
      <c r="AY164" s="250" t="s">
        <v>186</v>
      </c>
    </row>
    <row r="165" spans="1:65" s="2" customFormat="1" ht="24.15" customHeight="1">
      <c r="A165" s="38"/>
      <c r="B165" s="39"/>
      <c r="C165" s="212" t="s">
        <v>309</v>
      </c>
      <c r="D165" s="212" t="s">
        <v>189</v>
      </c>
      <c r="E165" s="213" t="s">
        <v>1510</v>
      </c>
      <c r="F165" s="214" t="s">
        <v>1511</v>
      </c>
      <c r="G165" s="215" t="s">
        <v>236</v>
      </c>
      <c r="H165" s="216">
        <v>3</v>
      </c>
      <c r="I165" s="217"/>
      <c r="J165" s="218">
        <f>ROUND(I165*H165,2)</f>
        <v>0</v>
      </c>
      <c r="K165" s="214" t="s">
        <v>193</v>
      </c>
      <c r="L165" s="44"/>
      <c r="M165" s="219" t="s">
        <v>20</v>
      </c>
      <c r="N165" s="220" t="s">
        <v>47</v>
      </c>
      <c r="O165" s="84"/>
      <c r="P165" s="221">
        <f>O165*H165</f>
        <v>0</v>
      </c>
      <c r="Q165" s="221">
        <v>0</v>
      </c>
      <c r="R165" s="221">
        <f>Q165*H165</f>
        <v>0</v>
      </c>
      <c r="S165" s="221">
        <v>0.004</v>
      </c>
      <c r="T165" s="222">
        <f>S165*H165</f>
        <v>0.012</v>
      </c>
      <c r="U165" s="38"/>
      <c r="V165" s="38"/>
      <c r="W165" s="38"/>
      <c r="X165" s="38"/>
      <c r="Y165" s="38"/>
      <c r="Z165" s="38"/>
      <c r="AA165" s="38"/>
      <c r="AB165" s="38"/>
      <c r="AC165" s="38"/>
      <c r="AD165" s="38"/>
      <c r="AE165" s="38"/>
      <c r="AR165" s="223" t="s">
        <v>194</v>
      </c>
      <c r="AT165" s="223" t="s">
        <v>189</v>
      </c>
      <c r="AU165" s="223" t="s">
        <v>84</v>
      </c>
      <c r="AY165" s="17" t="s">
        <v>186</v>
      </c>
      <c r="BE165" s="224">
        <f>IF(N165="základní",J165,0)</f>
        <v>0</v>
      </c>
      <c r="BF165" s="224">
        <f>IF(N165="snížená",J165,0)</f>
        <v>0</v>
      </c>
      <c r="BG165" s="224">
        <f>IF(N165="zákl. přenesená",J165,0)</f>
        <v>0</v>
      </c>
      <c r="BH165" s="224">
        <f>IF(N165="sníž. přenesená",J165,0)</f>
        <v>0</v>
      </c>
      <c r="BI165" s="224">
        <f>IF(N165="nulová",J165,0)</f>
        <v>0</v>
      </c>
      <c r="BJ165" s="17" t="s">
        <v>22</v>
      </c>
      <c r="BK165" s="224">
        <f>ROUND(I165*H165,2)</f>
        <v>0</v>
      </c>
      <c r="BL165" s="17" t="s">
        <v>194</v>
      </c>
      <c r="BM165" s="223" t="s">
        <v>1512</v>
      </c>
    </row>
    <row r="166" spans="1:47" s="2" customFormat="1" ht="12">
      <c r="A166" s="38"/>
      <c r="B166" s="39"/>
      <c r="C166" s="40"/>
      <c r="D166" s="225" t="s">
        <v>196</v>
      </c>
      <c r="E166" s="40"/>
      <c r="F166" s="226" t="s">
        <v>1513</v>
      </c>
      <c r="G166" s="40"/>
      <c r="H166" s="40"/>
      <c r="I166" s="227"/>
      <c r="J166" s="40"/>
      <c r="K166" s="40"/>
      <c r="L166" s="44"/>
      <c r="M166" s="228"/>
      <c r="N166" s="229"/>
      <c r="O166" s="84"/>
      <c r="P166" s="84"/>
      <c r="Q166" s="84"/>
      <c r="R166" s="84"/>
      <c r="S166" s="84"/>
      <c r="T166" s="85"/>
      <c r="U166" s="38"/>
      <c r="V166" s="38"/>
      <c r="W166" s="38"/>
      <c r="X166" s="38"/>
      <c r="Y166" s="38"/>
      <c r="Z166" s="38"/>
      <c r="AA166" s="38"/>
      <c r="AB166" s="38"/>
      <c r="AC166" s="38"/>
      <c r="AD166" s="38"/>
      <c r="AE166" s="38"/>
      <c r="AT166" s="17" t="s">
        <v>196</v>
      </c>
      <c r="AU166" s="17" t="s">
        <v>84</v>
      </c>
    </row>
    <row r="167" spans="1:47" s="2" customFormat="1" ht="12">
      <c r="A167" s="38"/>
      <c r="B167" s="39"/>
      <c r="C167" s="40"/>
      <c r="D167" s="225" t="s">
        <v>216</v>
      </c>
      <c r="E167" s="40"/>
      <c r="F167" s="251" t="s">
        <v>1507</v>
      </c>
      <c r="G167" s="40"/>
      <c r="H167" s="40"/>
      <c r="I167" s="227"/>
      <c r="J167" s="40"/>
      <c r="K167" s="40"/>
      <c r="L167" s="44"/>
      <c r="M167" s="228"/>
      <c r="N167" s="229"/>
      <c r="O167" s="84"/>
      <c r="P167" s="84"/>
      <c r="Q167" s="84"/>
      <c r="R167" s="84"/>
      <c r="S167" s="84"/>
      <c r="T167" s="85"/>
      <c r="U167" s="38"/>
      <c r="V167" s="38"/>
      <c r="W167" s="38"/>
      <c r="X167" s="38"/>
      <c r="Y167" s="38"/>
      <c r="Z167" s="38"/>
      <c r="AA167" s="38"/>
      <c r="AB167" s="38"/>
      <c r="AC167" s="38"/>
      <c r="AD167" s="38"/>
      <c r="AE167" s="38"/>
      <c r="AT167" s="17" t="s">
        <v>216</v>
      </c>
      <c r="AU167" s="17" t="s">
        <v>84</v>
      </c>
    </row>
    <row r="168" spans="1:51" s="13" customFormat="1" ht="12">
      <c r="A168" s="13"/>
      <c r="B168" s="230"/>
      <c r="C168" s="231"/>
      <c r="D168" s="225" t="s">
        <v>198</v>
      </c>
      <c r="E168" s="232" t="s">
        <v>20</v>
      </c>
      <c r="F168" s="233" t="s">
        <v>1508</v>
      </c>
      <c r="G168" s="231"/>
      <c r="H168" s="232" t="s">
        <v>20</v>
      </c>
      <c r="I168" s="234"/>
      <c r="J168" s="231"/>
      <c r="K168" s="231"/>
      <c r="L168" s="235"/>
      <c r="M168" s="236"/>
      <c r="N168" s="237"/>
      <c r="O168" s="237"/>
      <c r="P168" s="237"/>
      <c r="Q168" s="237"/>
      <c r="R168" s="237"/>
      <c r="S168" s="237"/>
      <c r="T168" s="238"/>
      <c r="U168" s="13"/>
      <c r="V168" s="13"/>
      <c r="W168" s="13"/>
      <c r="X168" s="13"/>
      <c r="Y168" s="13"/>
      <c r="Z168" s="13"/>
      <c r="AA168" s="13"/>
      <c r="AB168" s="13"/>
      <c r="AC168" s="13"/>
      <c r="AD168" s="13"/>
      <c r="AE168" s="13"/>
      <c r="AT168" s="239" t="s">
        <v>198</v>
      </c>
      <c r="AU168" s="239" t="s">
        <v>84</v>
      </c>
      <c r="AV168" s="13" t="s">
        <v>22</v>
      </c>
      <c r="AW168" s="13" t="s">
        <v>37</v>
      </c>
      <c r="AX168" s="13" t="s">
        <v>76</v>
      </c>
      <c r="AY168" s="239" t="s">
        <v>186</v>
      </c>
    </row>
    <row r="169" spans="1:51" s="14" customFormat="1" ht="12">
      <c r="A169" s="14"/>
      <c r="B169" s="240"/>
      <c r="C169" s="241"/>
      <c r="D169" s="225" t="s">
        <v>198</v>
      </c>
      <c r="E169" s="242" t="s">
        <v>20</v>
      </c>
      <c r="F169" s="243" t="s">
        <v>1567</v>
      </c>
      <c r="G169" s="241"/>
      <c r="H169" s="244">
        <v>1</v>
      </c>
      <c r="I169" s="245"/>
      <c r="J169" s="241"/>
      <c r="K169" s="241"/>
      <c r="L169" s="246"/>
      <c r="M169" s="247"/>
      <c r="N169" s="248"/>
      <c r="O169" s="248"/>
      <c r="P169" s="248"/>
      <c r="Q169" s="248"/>
      <c r="R169" s="248"/>
      <c r="S169" s="248"/>
      <c r="T169" s="249"/>
      <c r="U169" s="14"/>
      <c r="V169" s="14"/>
      <c r="W169" s="14"/>
      <c r="X169" s="14"/>
      <c r="Y169" s="14"/>
      <c r="Z169" s="14"/>
      <c r="AA169" s="14"/>
      <c r="AB169" s="14"/>
      <c r="AC169" s="14"/>
      <c r="AD169" s="14"/>
      <c r="AE169" s="14"/>
      <c r="AT169" s="250" t="s">
        <v>198</v>
      </c>
      <c r="AU169" s="250" t="s">
        <v>84</v>
      </c>
      <c r="AV169" s="14" t="s">
        <v>84</v>
      </c>
      <c r="AW169" s="14" t="s">
        <v>37</v>
      </c>
      <c r="AX169" s="14" t="s">
        <v>76</v>
      </c>
      <c r="AY169" s="250" t="s">
        <v>186</v>
      </c>
    </row>
    <row r="170" spans="1:51" s="14" customFormat="1" ht="12">
      <c r="A170" s="14"/>
      <c r="B170" s="240"/>
      <c r="C170" s="241"/>
      <c r="D170" s="225" t="s">
        <v>198</v>
      </c>
      <c r="E170" s="242" t="s">
        <v>20</v>
      </c>
      <c r="F170" s="243" t="s">
        <v>1568</v>
      </c>
      <c r="G170" s="241"/>
      <c r="H170" s="244">
        <v>2</v>
      </c>
      <c r="I170" s="245"/>
      <c r="J170" s="241"/>
      <c r="K170" s="241"/>
      <c r="L170" s="246"/>
      <c r="M170" s="247"/>
      <c r="N170" s="248"/>
      <c r="O170" s="248"/>
      <c r="P170" s="248"/>
      <c r="Q170" s="248"/>
      <c r="R170" s="248"/>
      <c r="S170" s="248"/>
      <c r="T170" s="249"/>
      <c r="U170" s="14"/>
      <c r="V170" s="14"/>
      <c r="W170" s="14"/>
      <c r="X170" s="14"/>
      <c r="Y170" s="14"/>
      <c r="Z170" s="14"/>
      <c r="AA170" s="14"/>
      <c r="AB170" s="14"/>
      <c r="AC170" s="14"/>
      <c r="AD170" s="14"/>
      <c r="AE170" s="14"/>
      <c r="AT170" s="250" t="s">
        <v>198</v>
      </c>
      <c r="AU170" s="250" t="s">
        <v>84</v>
      </c>
      <c r="AV170" s="14" t="s">
        <v>84</v>
      </c>
      <c r="AW170" s="14" t="s">
        <v>37</v>
      </c>
      <c r="AX170" s="14" t="s">
        <v>76</v>
      </c>
      <c r="AY170" s="250" t="s">
        <v>186</v>
      </c>
    </row>
    <row r="171" spans="1:63" s="12" customFormat="1" ht="22.8" customHeight="1">
      <c r="A171" s="12"/>
      <c r="B171" s="196"/>
      <c r="C171" s="197"/>
      <c r="D171" s="198" t="s">
        <v>75</v>
      </c>
      <c r="E171" s="210" t="s">
        <v>467</v>
      </c>
      <c r="F171" s="210" t="s">
        <v>468</v>
      </c>
      <c r="G171" s="197"/>
      <c r="H171" s="197"/>
      <c r="I171" s="200"/>
      <c r="J171" s="211">
        <f>BK171</f>
        <v>0</v>
      </c>
      <c r="K171" s="197"/>
      <c r="L171" s="202"/>
      <c r="M171" s="203"/>
      <c r="N171" s="204"/>
      <c r="O171" s="204"/>
      <c r="P171" s="205">
        <f>SUM(P172:P175)</f>
        <v>0</v>
      </c>
      <c r="Q171" s="204"/>
      <c r="R171" s="205">
        <f>SUM(R172:R175)</f>
        <v>0</v>
      </c>
      <c r="S171" s="204"/>
      <c r="T171" s="206">
        <f>SUM(T172:T175)</f>
        <v>0</v>
      </c>
      <c r="U171" s="12"/>
      <c r="V171" s="12"/>
      <c r="W171" s="12"/>
      <c r="X171" s="12"/>
      <c r="Y171" s="12"/>
      <c r="Z171" s="12"/>
      <c r="AA171" s="12"/>
      <c r="AB171" s="12"/>
      <c r="AC171" s="12"/>
      <c r="AD171" s="12"/>
      <c r="AE171" s="12"/>
      <c r="AR171" s="207" t="s">
        <v>22</v>
      </c>
      <c r="AT171" s="208" t="s">
        <v>75</v>
      </c>
      <c r="AU171" s="208" t="s">
        <v>22</v>
      </c>
      <c r="AY171" s="207" t="s">
        <v>186</v>
      </c>
      <c r="BK171" s="209">
        <f>SUM(BK172:BK175)</f>
        <v>0</v>
      </c>
    </row>
    <row r="172" spans="1:65" s="2" customFormat="1" ht="24.15" customHeight="1">
      <c r="A172" s="38"/>
      <c r="B172" s="39"/>
      <c r="C172" s="212" t="s">
        <v>316</v>
      </c>
      <c r="D172" s="212" t="s">
        <v>189</v>
      </c>
      <c r="E172" s="213" t="s">
        <v>553</v>
      </c>
      <c r="F172" s="214" t="s">
        <v>554</v>
      </c>
      <c r="G172" s="215" t="s">
        <v>213</v>
      </c>
      <c r="H172" s="216">
        <v>0.779</v>
      </c>
      <c r="I172" s="217"/>
      <c r="J172" s="218">
        <f>ROUND(I172*H172,2)</f>
        <v>0</v>
      </c>
      <c r="K172" s="214" t="s">
        <v>193</v>
      </c>
      <c r="L172" s="44"/>
      <c r="M172" s="219" t="s">
        <v>20</v>
      </c>
      <c r="N172" s="220" t="s">
        <v>47</v>
      </c>
      <c r="O172" s="84"/>
      <c r="P172" s="221">
        <f>O172*H172</f>
        <v>0</v>
      </c>
      <c r="Q172" s="221">
        <v>0</v>
      </c>
      <c r="R172" s="221">
        <f>Q172*H172</f>
        <v>0</v>
      </c>
      <c r="S172" s="221">
        <v>0</v>
      </c>
      <c r="T172" s="222">
        <f>S172*H172</f>
        <v>0</v>
      </c>
      <c r="U172" s="38"/>
      <c r="V172" s="38"/>
      <c r="W172" s="38"/>
      <c r="X172" s="38"/>
      <c r="Y172" s="38"/>
      <c r="Z172" s="38"/>
      <c r="AA172" s="38"/>
      <c r="AB172" s="38"/>
      <c r="AC172" s="38"/>
      <c r="AD172" s="38"/>
      <c r="AE172" s="38"/>
      <c r="AR172" s="223" t="s">
        <v>194</v>
      </c>
      <c r="AT172" s="223" t="s">
        <v>189</v>
      </c>
      <c r="AU172" s="223" t="s">
        <v>84</v>
      </c>
      <c r="AY172" s="17" t="s">
        <v>186</v>
      </c>
      <c r="BE172" s="224">
        <f>IF(N172="základní",J172,0)</f>
        <v>0</v>
      </c>
      <c r="BF172" s="224">
        <f>IF(N172="snížená",J172,0)</f>
        <v>0</v>
      </c>
      <c r="BG172" s="224">
        <f>IF(N172="zákl. přenesená",J172,0)</f>
        <v>0</v>
      </c>
      <c r="BH172" s="224">
        <f>IF(N172="sníž. přenesená",J172,0)</f>
        <v>0</v>
      </c>
      <c r="BI172" s="224">
        <f>IF(N172="nulová",J172,0)</f>
        <v>0</v>
      </c>
      <c r="BJ172" s="17" t="s">
        <v>22</v>
      </c>
      <c r="BK172" s="224">
        <f>ROUND(I172*H172,2)</f>
        <v>0</v>
      </c>
      <c r="BL172" s="17" t="s">
        <v>194</v>
      </c>
      <c r="BM172" s="223" t="s">
        <v>1569</v>
      </c>
    </row>
    <row r="173" spans="1:47" s="2" customFormat="1" ht="12">
      <c r="A173" s="38"/>
      <c r="B173" s="39"/>
      <c r="C173" s="40"/>
      <c r="D173" s="225" t="s">
        <v>196</v>
      </c>
      <c r="E173" s="40"/>
      <c r="F173" s="226" t="s">
        <v>556</v>
      </c>
      <c r="G173" s="40"/>
      <c r="H173" s="40"/>
      <c r="I173" s="227"/>
      <c r="J173" s="40"/>
      <c r="K173" s="40"/>
      <c r="L173" s="44"/>
      <c r="M173" s="228"/>
      <c r="N173" s="229"/>
      <c r="O173" s="84"/>
      <c r="P173" s="84"/>
      <c r="Q173" s="84"/>
      <c r="R173" s="84"/>
      <c r="S173" s="84"/>
      <c r="T173" s="85"/>
      <c r="U173" s="38"/>
      <c r="V173" s="38"/>
      <c r="W173" s="38"/>
      <c r="X173" s="38"/>
      <c r="Y173" s="38"/>
      <c r="Z173" s="38"/>
      <c r="AA173" s="38"/>
      <c r="AB173" s="38"/>
      <c r="AC173" s="38"/>
      <c r="AD173" s="38"/>
      <c r="AE173" s="38"/>
      <c r="AT173" s="17" t="s">
        <v>196</v>
      </c>
      <c r="AU173" s="17" t="s">
        <v>84</v>
      </c>
    </row>
    <row r="174" spans="1:65" s="2" customFormat="1" ht="24.15" customHeight="1">
      <c r="A174" s="38"/>
      <c r="B174" s="39"/>
      <c r="C174" s="212" t="s">
        <v>8</v>
      </c>
      <c r="D174" s="212" t="s">
        <v>189</v>
      </c>
      <c r="E174" s="213" t="s">
        <v>1322</v>
      </c>
      <c r="F174" s="214" t="s">
        <v>1323</v>
      </c>
      <c r="G174" s="215" t="s">
        <v>213</v>
      </c>
      <c r="H174" s="216">
        <v>0.779</v>
      </c>
      <c r="I174" s="217"/>
      <c r="J174" s="218">
        <f>ROUND(I174*H174,2)</f>
        <v>0</v>
      </c>
      <c r="K174" s="214" t="s">
        <v>193</v>
      </c>
      <c r="L174" s="44"/>
      <c r="M174" s="219" t="s">
        <v>20</v>
      </c>
      <c r="N174" s="220" t="s">
        <v>47</v>
      </c>
      <c r="O174" s="84"/>
      <c r="P174" s="221">
        <f>O174*H174</f>
        <v>0</v>
      </c>
      <c r="Q174" s="221">
        <v>0</v>
      </c>
      <c r="R174" s="221">
        <f>Q174*H174</f>
        <v>0</v>
      </c>
      <c r="S174" s="221">
        <v>0</v>
      </c>
      <c r="T174" s="222">
        <f>S174*H174</f>
        <v>0</v>
      </c>
      <c r="U174" s="38"/>
      <c r="V174" s="38"/>
      <c r="W174" s="38"/>
      <c r="X174" s="38"/>
      <c r="Y174" s="38"/>
      <c r="Z174" s="38"/>
      <c r="AA174" s="38"/>
      <c r="AB174" s="38"/>
      <c r="AC174" s="38"/>
      <c r="AD174" s="38"/>
      <c r="AE174" s="38"/>
      <c r="AR174" s="223" t="s">
        <v>194</v>
      </c>
      <c r="AT174" s="223" t="s">
        <v>189</v>
      </c>
      <c r="AU174" s="223" t="s">
        <v>84</v>
      </c>
      <c r="AY174" s="17" t="s">
        <v>186</v>
      </c>
      <c r="BE174" s="224">
        <f>IF(N174="základní",J174,0)</f>
        <v>0</v>
      </c>
      <c r="BF174" s="224">
        <f>IF(N174="snížená",J174,0)</f>
        <v>0</v>
      </c>
      <c r="BG174" s="224">
        <f>IF(N174="zákl. přenesená",J174,0)</f>
        <v>0</v>
      </c>
      <c r="BH174" s="224">
        <f>IF(N174="sníž. přenesená",J174,0)</f>
        <v>0</v>
      </c>
      <c r="BI174" s="224">
        <f>IF(N174="nulová",J174,0)</f>
        <v>0</v>
      </c>
      <c r="BJ174" s="17" t="s">
        <v>22</v>
      </c>
      <c r="BK174" s="224">
        <f>ROUND(I174*H174,2)</f>
        <v>0</v>
      </c>
      <c r="BL174" s="17" t="s">
        <v>194</v>
      </c>
      <c r="BM174" s="223" t="s">
        <v>1570</v>
      </c>
    </row>
    <row r="175" spans="1:47" s="2" customFormat="1" ht="12">
      <c r="A175" s="38"/>
      <c r="B175" s="39"/>
      <c r="C175" s="40"/>
      <c r="D175" s="225" t="s">
        <v>196</v>
      </c>
      <c r="E175" s="40"/>
      <c r="F175" s="226" t="s">
        <v>1324</v>
      </c>
      <c r="G175" s="40"/>
      <c r="H175" s="40"/>
      <c r="I175" s="227"/>
      <c r="J175" s="40"/>
      <c r="K175" s="40"/>
      <c r="L175" s="44"/>
      <c r="M175" s="255"/>
      <c r="N175" s="256"/>
      <c r="O175" s="257"/>
      <c r="P175" s="257"/>
      <c r="Q175" s="257"/>
      <c r="R175" s="257"/>
      <c r="S175" s="257"/>
      <c r="T175" s="258"/>
      <c r="U175" s="38"/>
      <c r="V175" s="38"/>
      <c r="W175" s="38"/>
      <c r="X175" s="38"/>
      <c r="Y175" s="38"/>
      <c r="Z175" s="38"/>
      <c r="AA175" s="38"/>
      <c r="AB175" s="38"/>
      <c r="AC175" s="38"/>
      <c r="AD175" s="38"/>
      <c r="AE175" s="38"/>
      <c r="AT175" s="17" t="s">
        <v>196</v>
      </c>
      <c r="AU175" s="17" t="s">
        <v>84</v>
      </c>
    </row>
    <row r="176" spans="1:31" s="2" customFormat="1" ht="6.95" customHeight="1">
      <c r="A176" s="38"/>
      <c r="B176" s="59"/>
      <c r="C176" s="60"/>
      <c r="D176" s="60"/>
      <c r="E176" s="60"/>
      <c r="F176" s="60"/>
      <c r="G176" s="60"/>
      <c r="H176" s="60"/>
      <c r="I176" s="60"/>
      <c r="J176" s="60"/>
      <c r="K176" s="60"/>
      <c r="L176" s="44"/>
      <c r="M176" s="38"/>
      <c r="O176" s="38"/>
      <c r="P176" s="38"/>
      <c r="Q176" s="38"/>
      <c r="R176" s="38"/>
      <c r="S176" s="38"/>
      <c r="T176" s="38"/>
      <c r="U176" s="38"/>
      <c r="V176" s="38"/>
      <c r="W176" s="38"/>
      <c r="X176" s="38"/>
      <c r="Y176" s="38"/>
      <c r="Z176" s="38"/>
      <c r="AA176" s="38"/>
      <c r="AB176" s="38"/>
      <c r="AC176" s="38"/>
      <c r="AD176" s="38"/>
      <c r="AE176" s="38"/>
    </row>
  </sheetData>
  <sheetProtection password="CC35" sheet="1" objects="1" scenarios="1" formatColumns="0" formatRows="0" autoFilter="0"/>
  <autoFilter ref="C87:K17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137</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1456</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1571</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ROUND(J88,2)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ROUND((SUM(BE88:BE142)),2)</f>
        <v>0</v>
      </c>
      <c r="G35" s="38"/>
      <c r="H35" s="38"/>
      <c r="I35" s="157">
        <v>0.21</v>
      </c>
      <c r="J35" s="156">
        <f>ROUND(((SUM(BE88:BE142))*I35),2)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ROUND((SUM(BF88:BF142)),2)</f>
        <v>0</v>
      </c>
      <c r="G36" s="38"/>
      <c r="H36" s="38"/>
      <c r="I36" s="157">
        <v>0.15</v>
      </c>
      <c r="J36" s="156">
        <f>ROUND(((SUM(BF88:BF142))*I36),2)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ROUND((SUM(BG88:BG142)),2)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ROUND((SUM(BH88:BH142)),2)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ROUND((SUM(BI88:BI142)),2)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1456</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SO 190.2.2 - Stálé dopravní značení (část SO 102.2)</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J88</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J89</f>
        <v>0</v>
      </c>
      <c r="K64" s="175"/>
      <c r="L64" s="179"/>
      <c r="S64" s="9"/>
      <c r="T64" s="9"/>
      <c r="U64" s="9"/>
      <c r="V64" s="9"/>
      <c r="W64" s="9"/>
      <c r="X64" s="9"/>
      <c r="Y64" s="9"/>
      <c r="Z64" s="9"/>
      <c r="AA64" s="9"/>
      <c r="AB64" s="9"/>
      <c r="AC64" s="9"/>
      <c r="AD64" s="9"/>
      <c r="AE64" s="9"/>
    </row>
    <row r="65" spans="1:31" s="10" customFormat="1" ht="19.9" customHeight="1">
      <c r="A65" s="10"/>
      <c r="B65" s="180"/>
      <c r="C65" s="125"/>
      <c r="D65" s="181" t="s">
        <v>169</v>
      </c>
      <c r="E65" s="182"/>
      <c r="F65" s="182"/>
      <c r="G65" s="182"/>
      <c r="H65" s="182"/>
      <c r="I65" s="182"/>
      <c r="J65" s="183">
        <f>J90</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232</v>
      </c>
      <c r="E66" s="182"/>
      <c r="F66" s="182"/>
      <c r="G66" s="182"/>
      <c r="H66" s="182"/>
      <c r="I66" s="182"/>
      <c r="J66" s="183">
        <f>J138</f>
        <v>0</v>
      </c>
      <c r="K66" s="125"/>
      <c r="L66" s="184"/>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40"/>
      <c r="J67" s="40"/>
      <c r="K67" s="40"/>
      <c r="L67" s="144"/>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60"/>
      <c r="J68" s="60"/>
      <c r="K68" s="60"/>
      <c r="L68" s="144"/>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62"/>
      <c r="J72" s="62"/>
      <c r="K72" s="62"/>
      <c r="L72" s="144"/>
      <c r="S72" s="38"/>
      <c r="T72" s="38"/>
      <c r="U72" s="38"/>
      <c r="V72" s="38"/>
      <c r="W72" s="38"/>
      <c r="X72" s="38"/>
      <c r="Y72" s="38"/>
      <c r="Z72" s="38"/>
      <c r="AA72" s="38"/>
      <c r="AB72" s="38"/>
      <c r="AC72" s="38"/>
      <c r="AD72" s="38"/>
      <c r="AE72" s="38"/>
    </row>
    <row r="73" spans="1:31" s="2" customFormat="1" ht="24.95" customHeight="1">
      <c r="A73" s="38"/>
      <c r="B73" s="39"/>
      <c r="C73" s="23" t="s">
        <v>171</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6.5" customHeight="1">
      <c r="A76" s="38"/>
      <c r="B76" s="39"/>
      <c r="C76" s="40"/>
      <c r="D76" s="40"/>
      <c r="E76" s="169" t="str">
        <f>E7</f>
        <v>Úprava bezmotorové komunikace A2 a A26</v>
      </c>
      <c r="F76" s="32"/>
      <c r="G76" s="32"/>
      <c r="H76" s="32"/>
      <c r="I76" s="40"/>
      <c r="J76" s="40"/>
      <c r="K76" s="40"/>
      <c r="L76" s="144"/>
      <c r="S76" s="38"/>
      <c r="T76" s="38"/>
      <c r="U76" s="38"/>
      <c r="V76" s="38"/>
      <c r="W76" s="38"/>
      <c r="X76" s="38"/>
      <c r="Y76" s="38"/>
      <c r="Z76" s="38"/>
      <c r="AA76" s="38"/>
      <c r="AB76" s="38"/>
      <c r="AC76" s="38"/>
      <c r="AD76" s="38"/>
      <c r="AE76" s="38"/>
    </row>
    <row r="77" spans="2:12" s="1" customFormat="1" ht="12" customHeight="1">
      <c r="B77" s="21"/>
      <c r="C77" s="32" t="s">
        <v>161</v>
      </c>
      <c r="D77" s="22"/>
      <c r="E77" s="22"/>
      <c r="F77" s="22"/>
      <c r="G77" s="22"/>
      <c r="H77" s="22"/>
      <c r="I77" s="22"/>
      <c r="J77" s="22"/>
      <c r="K77" s="22"/>
      <c r="L77" s="20"/>
    </row>
    <row r="78" spans="1:31" s="2" customFormat="1" ht="16.5" customHeight="1">
      <c r="A78" s="38"/>
      <c r="B78" s="39"/>
      <c r="C78" s="40"/>
      <c r="D78" s="40"/>
      <c r="E78" s="169" t="s">
        <v>1456</v>
      </c>
      <c r="F78" s="40"/>
      <c r="G78" s="40"/>
      <c r="H78" s="40"/>
      <c r="I78" s="40"/>
      <c r="J78" s="40"/>
      <c r="K78" s="40"/>
      <c r="L78" s="144"/>
      <c r="S78" s="38"/>
      <c r="T78" s="38"/>
      <c r="U78" s="38"/>
      <c r="V78" s="38"/>
      <c r="W78" s="38"/>
      <c r="X78" s="38"/>
      <c r="Y78" s="38"/>
      <c r="Z78" s="38"/>
      <c r="AA78" s="38"/>
      <c r="AB78" s="38"/>
      <c r="AC78" s="38"/>
      <c r="AD78" s="38"/>
      <c r="AE78" s="38"/>
    </row>
    <row r="79" spans="1:31" s="2" customFormat="1" ht="12" customHeight="1">
      <c r="A79" s="38"/>
      <c r="B79" s="39"/>
      <c r="C79" s="32" t="s">
        <v>163</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6.5" customHeight="1">
      <c r="A80" s="38"/>
      <c r="B80" s="39"/>
      <c r="C80" s="40"/>
      <c r="D80" s="40"/>
      <c r="E80" s="69" t="str">
        <f>E11</f>
        <v>SO 190.2.2 - Stálé dopravní značení (část SO 102.2)</v>
      </c>
      <c r="F80" s="40"/>
      <c r="G80" s="40"/>
      <c r="H80" s="40"/>
      <c r="I80" s="40"/>
      <c r="J80" s="40"/>
      <c r="K80" s="40"/>
      <c r="L80" s="144"/>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2" customHeight="1">
      <c r="A82" s="38"/>
      <c r="B82" s="39"/>
      <c r="C82" s="32" t="s">
        <v>23</v>
      </c>
      <c r="D82" s="40"/>
      <c r="E82" s="40"/>
      <c r="F82" s="27" t="str">
        <f>F14</f>
        <v>k. ú. Libeň [730891]</v>
      </c>
      <c r="G82" s="40"/>
      <c r="H82" s="40"/>
      <c r="I82" s="32" t="s">
        <v>25</v>
      </c>
      <c r="J82" s="72" t="str">
        <f>IF(J14="","",J14)</f>
        <v>27. 8. 2020</v>
      </c>
      <c r="K82" s="40"/>
      <c r="L82" s="14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25.65" customHeight="1">
      <c r="A84" s="38"/>
      <c r="B84" s="39"/>
      <c r="C84" s="32" t="s">
        <v>29</v>
      </c>
      <c r="D84" s="40"/>
      <c r="E84" s="40"/>
      <c r="F84" s="27" t="str">
        <f>E17</f>
        <v>Městská část Praha 8</v>
      </c>
      <c r="G84" s="40"/>
      <c r="H84" s="40"/>
      <c r="I84" s="32" t="s">
        <v>35</v>
      </c>
      <c r="J84" s="36" t="str">
        <f>E23</f>
        <v>Atelier PROMIKA s.r.o.</v>
      </c>
      <c r="K84" s="40"/>
      <c r="L84" s="144"/>
      <c r="S84" s="38"/>
      <c r="T84" s="38"/>
      <c r="U84" s="38"/>
      <c r="V84" s="38"/>
      <c r="W84" s="38"/>
      <c r="X84" s="38"/>
      <c r="Y84" s="38"/>
      <c r="Z84" s="38"/>
      <c r="AA84" s="38"/>
      <c r="AB84" s="38"/>
      <c r="AC84" s="38"/>
      <c r="AD84" s="38"/>
      <c r="AE84" s="38"/>
    </row>
    <row r="85" spans="1:31" s="2" customFormat="1" ht="15.15" customHeight="1">
      <c r="A85" s="38"/>
      <c r="B85" s="39"/>
      <c r="C85" s="32" t="s">
        <v>33</v>
      </c>
      <c r="D85" s="40"/>
      <c r="E85" s="40"/>
      <c r="F85" s="27" t="str">
        <f>IF(E20="","",E20)</f>
        <v>Vyplň údaj</v>
      </c>
      <c r="G85" s="40"/>
      <c r="H85" s="40"/>
      <c r="I85" s="32" t="s">
        <v>38</v>
      </c>
      <c r="J85" s="36" t="str">
        <f>E26</f>
        <v xml:space="preserve"> </v>
      </c>
      <c r="K85" s="40"/>
      <c r="L85" s="144"/>
      <c r="S85" s="38"/>
      <c r="T85" s="38"/>
      <c r="U85" s="38"/>
      <c r="V85" s="38"/>
      <c r="W85" s="38"/>
      <c r="X85" s="38"/>
      <c r="Y85" s="38"/>
      <c r="Z85" s="38"/>
      <c r="AA85" s="38"/>
      <c r="AB85" s="38"/>
      <c r="AC85" s="38"/>
      <c r="AD85" s="38"/>
      <c r="AE85" s="38"/>
    </row>
    <row r="86" spans="1:31" s="2" customFormat="1" ht="10.3" customHeight="1">
      <c r="A86" s="38"/>
      <c r="B86" s="39"/>
      <c r="C86" s="40"/>
      <c r="D86" s="40"/>
      <c r="E86" s="40"/>
      <c r="F86" s="40"/>
      <c r="G86" s="40"/>
      <c r="H86" s="40"/>
      <c r="I86" s="40"/>
      <c r="J86" s="40"/>
      <c r="K86" s="40"/>
      <c r="L86" s="144"/>
      <c r="S86" s="38"/>
      <c r="T86" s="38"/>
      <c r="U86" s="38"/>
      <c r="V86" s="38"/>
      <c r="W86" s="38"/>
      <c r="X86" s="38"/>
      <c r="Y86" s="38"/>
      <c r="Z86" s="38"/>
      <c r="AA86" s="38"/>
      <c r="AB86" s="38"/>
      <c r="AC86" s="38"/>
      <c r="AD86" s="38"/>
      <c r="AE86" s="38"/>
    </row>
    <row r="87" spans="1:31" s="11" customFormat="1" ht="29.25" customHeight="1">
      <c r="A87" s="185"/>
      <c r="B87" s="186"/>
      <c r="C87" s="187" t="s">
        <v>172</v>
      </c>
      <c r="D87" s="188" t="s">
        <v>61</v>
      </c>
      <c r="E87" s="188" t="s">
        <v>57</v>
      </c>
      <c r="F87" s="188" t="s">
        <v>58</v>
      </c>
      <c r="G87" s="188" t="s">
        <v>173</v>
      </c>
      <c r="H87" s="188" t="s">
        <v>174</v>
      </c>
      <c r="I87" s="188" t="s">
        <v>175</v>
      </c>
      <c r="J87" s="188" t="s">
        <v>167</v>
      </c>
      <c r="K87" s="189" t="s">
        <v>176</v>
      </c>
      <c r="L87" s="190"/>
      <c r="M87" s="92" t="s">
        <v>20</v>
      </c>
      <c r="N87" s="93" t="s">
        <v>46</v>
      </c>
      <c r="O87" s="93" t="s">
        <v>177</v>
      </c>
      <c r="P87" s="93" t="s">
        <v>178</v>
      </c>
      <c r="Q87" s="93" t="s">
        <v>179</v>
      </c>
      <c r="R87" s="93" t="s">
        <v>180</v>
      </c>
      <c r="S87" s="93" t="s">
        <v>181</v>
      </c>
      <c r="T87" s="94" t="s">
        <v>182</v>
      </c>
      <c r="U87" s="185"/>
      <c r="V87" s="185"/>
      <c r="W87" s="185"/>
      <c r="X87" s="185"/>
      <c r="Y87" s="185"/>
      <c r="Z87" s="185"/>
      <c r="AA87" s="185"/>
      <c r="AB87" s="185"/>
      <c r="AC87" s="185"/>
      <c r="AD87" s="185"/>
      <c r="AE87" s="185"/>
    </row>
    <row r="88" spans="1:63" s="2" customFormat="1" ht="22.8" customHeight="1">
      <c r="A88" s="38"/>
      <c r="B88" s="39"/>
      <c r="C88" s="99" t="s">
        <v>183</v>
      </c>
      <c r="D88" s="40"/>
      <c r="E88" s="40"/>
      <c r="F88" s="40"/>
      <c r="G88" s="40"/>
      <c r="H88" s="40"/>
      <c r="I88" s="40"/>
      <c r="J88" s="191">
        <f>BK88</f>
        <v>0</v>
      </c>
      <c r="K88" s="40"/>
      <c r="L88" s="44"/>
      <c r="M88" s="95"/>
      <c r="N88" s="192"/>
      <c r="O88" s="96"/>
      <c r="P88" s="193">
        <f>P89</f>
        <v>0</v>
      </c>
      <c r="Q88" s="96"/>
      <c r="R88" s="193">
        <f>R89</f>
        <v>0.281078</v>
      </c>
      <c r="S88" s="96"/>
      <c r="T88" s="194">
        <f>T89</f>
        <v>0.41000000000000003</v>
      </c>
      <c r="U88" s="38"/>
      <c r="V88" s="38"/>
      <c r="W88" s="38"/>
      <c r="X88" s="38"/>
      <c r="Y88" s="38"/>
      <c r="Z88" s="38"/>
      <c r="AA88" s="38"/>
      <c r="AB88" s="38"/>
      <c r="AC88" s="38"/>
      <c r="AD88" s="38"/>
      <c r="AE88" s="38"/>
      <c r="AT88" s="17" t="s">
        <v>75</v>
      </c>
      <c r="AU88" s="17" t="s">
        <v>144</v>
      </c>
      <c r="BK88" s="195">
        <f>BK89</f>
        <v>0</v>
      </c>
    </row>
    <row r="89" spans="1:63" s="12" customFormat="1" ht="25.9" customHeight="1">
      <c r="A89" s="12"/>
      <c r="B89" s="196"/>
      <c r="C89" s="197"/>
      <c r="D89" s="198" t="s">
        <v>75</v>
      </c>
      <c r="E89" s="199" t="s">
        <v>184</v>
      </c>
      <c r="F89" s="199" t="s">
        <v>185</v>
      </c>
      <c r="G89" s="197"/>
      <c r="H89" s="197"/>
      <c r="I89" s="200"/>
      <c r="J89" s="201">
        <f>BK89</f>
        <v>0</v>
      </c>
      <c r="K89" s="197"/>
      <c r="L89" s="202"/>
      <c r="M89" s="203"/>
      <c r="N89" s="204"/>
      <c r="O89" s="204"/>
      <c r="P89" s="205">
        <f>P90+P138</f>
        <v>0</v>
      </c>
      <c r="Q89" s="204"/>
      <c r="R89" s="205">
        <f>R90+R138</f>
        <v>0.281078</v>
      </c>
      <c r="S89" s="204"/>
      <c r="T89" s="206">
        <f>T90+T138</f>
        <v>0.41000000000000003</v>
      </c>
      <c r="U89" s="12"/>
      <c r="V89" s="12"/>
      <c r="W89" s="12"/>
      <c r="X89" s="12"/>
      <c r="Y89" s="12"/>
      <c r="Z89" s="12"/>
      <c r="AA89" s="12"/>
      <c r="AB89" s="12"/>
      <c r="AC89" s="12"/>
      <c r="AD89" s="12"/>
      <c r="AE89" s="12"/>
      <c r="AR89" s="207" t="s">
        <v>22</v>
      </c>
      <c r="AT89" s="208" t="s">
        <v>75</v>
      </c>
      <c r="AU89" s="208" t="s">
        <v>76</v>
      </c>
      <c r="AY89" s="207" t="s">
        <v>186</v>
      </c>
      <c r="BK89" s="209">
        <f>BK90+BK138</f>
        <v>0</v>
      </c>
    </row>
    <row r="90" spans="1:63" s="12" customFormat="1" ht="22.8" customHeight="1">
      <c r="A90" s="12"/>
      <c r="B90" s="196"/>
      <c r="C90" s="197"/>
      <c r="D90" s="198" t="s">
        <v>75</v>
      </c>
      <c r="E90" s="210" t="s">
        <v>187</v>
      </c>
      <c r="F90" s="210" t="s">
        <v>188</v>
      </c>
      <c r="G90" s="197"/>
      <c r="H90" s="197"/>
      <c r="I90" s="200"/>
      <c r="J90" s="211">
        <f>BK90</f>
        <v>0</v>
      </c>
      <c r="K90" s="197"/>
      <c r="L90" s="202"/>
      <c r="M90" s="203"/>
      <c r="N90" s="204"/>
      <c r="O90" s="204"/>
      <c r="P90" s="205">
        <f>SUM(P91:P137)</f>
        <v>0</v>
      </c>
      <c r="Q90" s="204"/>
      <c r="R90" s="205">
        <f>SUM(R91:R137)</f>
        <v>0.281078</v>
      </c>
      <c r="S90" s="204"/>
      <c r="T90" s="206">
        <f>SUM(T91:T137)</f>
        <v>0.41000000000000003</v>
      </c>
      <c r="U90" s="12"/>
      <c r="V90" s="12"/>
      <c r="W90" s="12"/>
      <c r="X90" s="12"/>
      <c r="Y90" s="12"/>
      <c r="Z90" s="12"/>
      <c r="AA90" s="12"/>
      <c r="AB90" s="12"/>
      <c r="AC90" s="12"/>
      <c r="AD90" s="12"/>
      <c r="AE90" s="12"/>
      <c r="AR90" s="207" t="s">
        <v>22</v>
      </c>
      <c r="AT90" s="208" t="s">
        <v>75</v>
      </c>
      <c r="AU90" s="208" t="s">
        <v>22</v>
      </c>
      <c r="AY90" s="207" t="s">
        <v>186</v>
      </c>
      <c r="BK90" s="209">
        <f>SUM(BK91:BK137)</f>
        <v>0</v>
      </c>
    </row>
    <row r="91" spans="1:65" s="2" customFormat="1" ht="24.15" customHeight="1">
      <c r="A91" s="38"/>
      <c r="B91" s="39"/>
      <c r="C91" s="212" t="s">
        <v>22</v>
      </c>
      <c r="D91" s="212" t="s">
        <v>189</v>
      </c>
      <c r="E91" s="213" t="s">
        <v>1458</v>
      </c>
      <c r="F91" s="214" t="s">
        <v>1459</v>
      </c>
      <c r="G91" s="215" t="s">
        <v>236</v>
      </c>
      <c r="H91" s="216">
        <v>7</v>
      </c>
      <c r="I91" s="217"/>
      <c r="J91" s="218">
        <f>ROUND(I91*H91,2)</f>
        <v>0</v>
      </c>
      <c r="K91" s="214" t="s">
        <v>193</v>
      </c>
      <c r="L91" s="44"/>
      <c r="M91" s="219" t="s">
        <v>20</v>
      </c>
      <c r="N91" s="220" t="s">
        <v>47</v>
      </c>
      <c r="O91" s="84"/>
      <c r="P91" s="221">
        <f>O91*H91</f>
        <v>0</v>
      </c>
      <c r="Q91" s="221">
        <v>0.0007</v>
      </c>
      <c r="R91" s="221">
        <f>Q91*H91</f>
        <v>0.0049</v>
      </c>
      <c r="S91" s="221">
        <v>0</v>
      </c>
      <c r="T91" s="222">
        <f>S91*H91</f>
        <v>0</v>
      </c>
      <c r="U91" s="38"/>
      <c r="V91" s="38"/>
      <c r="W91" s="38"/>
      <c r="X91" s="38"/>
      <c r="Y91" s="38"/>
      <c r="Z91" s="38"/>
      <c r="AA91" s="38"/>
      <c r="AB91" s="38"/>
      <c r="AC91" s="38"/>
      <c r="AD91" s="38"/>
      <c r="AE91" s="38"/>
      <c r="AR91" s="223" t="s">
        <v>194</v>
      </c>
      <c r="AT91" s="223" t="s">
        <v>189</v>
      </c>
      <c r="AU91" s="223" t="s">
        <v>84</v>
      </c>
      <c r="AY91" s="17" t="s">
        <v>186</v>
      </c>
      <c r="BE91" s="224">
        <f>IF(N91="základní",J91,0)</f>
        <v>0</v>
      </c>
      <c r="BF91" s="224">
        <f>IF(N91="snížená",J91,0)</f>
        <v>0</v>
      </c>
      <c r="BG91" s="224">
        <f>IF(N91="zákl. přenesená",J91,0)</f>
        <v>0</v>
      </c>
      <c r="BH91" s="224">
        <f>IF(N91="sníž. přenesená",J91,0)</f>
        <v>0</v>
      </c>
      <c r="BI91" s="224">
        <f>IF(N91="nulová",J91,0)</f>
        <v>0</v>
      </c>
      <c r="BJ91" s="17" t="s">
        <v>22</v>
      </c>
      <c r="BK91" s="224">
        <f>ROUND(I91*H91,2)</f>
        <v>0</v>
      </c>
      <c r="BL91" s="17" t="s">
        <v>194</v>
      </c>
      <c r="BM91" s="223" t="s">
        <v>1460</v>
      </c>
    </row>
    <row r="92" spans="1:47" s="2" customFormat="1" ht="12">
      <c r="A92" s="38"/>
      <c r="B92" s="39"/>
      <c r="C92" s="40"/>
      <c r="D92" s="225" t="s">
        <v>196</v>
      </c>
      <c r="E92" s="40"/>
      <c r="F92" s="226" t="s">
        <v>1461</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196</v>
      </c>
      <c r="AU92" s="17" t="s">
        <v>84</v>
      </c>
    </row>
    <row r="93" spans="1:51" s="13" customFormat="1" ht="12">
      <c r="A93" s="13"/>
      <c r="B93" s="230"/>
      <c r="C93" s="231"/>
      <c r="D93" s="225" t="s">
        <v>198</v>
      </c>
      <c r="E93" s="232" t="s">
        <v>20</v>
      </c>
      <c r="F93" s="233" t="s">
        <v>1462</v>
      </c>
      <c r="G93" s="231"/>
      <c r="H93" s="232" t="s">
        <v>20</v>
      </c>
      <c r="I93" s="234"/>
      <c r="J93" s="231"/>
      <c r="K93" s="231"/>
      <c r="L93" s="235"/>
      <c r="M93" s="236"/>
      <c r="N93" s="237"/>
      <c r="O93" s="237"/>
      <c r="P93" s="237"/>
      <c r="Q93" s="237"/>
      <c r="R93" s="237"/>
      <c r="S93" s="237"/>
      <c r="T93" s="238"/>
      <c r="U93" s="13"/>
      <c r="V93" s="13"/>
      <c r="W93" s="13"/>
      <c r="X93" s="13"/>
      <c r="Y93" s="13"/>
      <c r="Z93" s="13"/>
      <c r="AA93" s="13"/>
      <c r="AB93" s="13"/>
      <c r="AC93" s="13"/>
      <c r="AD93" s="13"/>
      <c r="AE93" s="13"/>
      <c r="AT93" s="239" t="s">
        <v>198</v>
      </c>
      <c r="AU93" s="239" t="s">
        <v>84</v>
      </c>
      <c r="AV93" s="13" t="s">
        <v>22</v>
      </c>
      <c r="AW93" s="13" t="s">
        <v>37</v>
      </c>
      <c r="AX93" s="13" t="s">
        <v>76</v>
      </c>
      <c r="AY93" s="239" t="s">
        <v>186</v>
      </c>
    </row>
    <row r="94" spans="1:51" s="14" customFormat="1" ht="12">
      <c r="A94" s="14"/>
      <c r="B94" s="240"/>
      <c r="C94" s="241"/>
      <c r="D94" s="225" t="s">
        <v>198</v>
      </c>
      <c r="E94" s="242" t="s">
        <v>20</v>
      </c>
      <c r="F94" s="243" t="s">
        <v>1572</v>
      </c>
      <c r="G94" s="241"/>
      <c r="H94" s="244">
        <v>3</v>
      </c>
      <c r="I94" s="245"/>
      <c r="J94" s="241"/>
      <c r="K94" s="241"/>
      <c r="L94" s="246"/>
      <c r="M94" s="247"/>
      <c r="N94" s="248"/>
      <c r="O94" s="248"/>
      <c r="P94" s="248"/>
      <c r="Q94" s="248"/>
      <c r="R94" s="248"/>
      <c r="S94" s="248"/>
      <c r="T94" s="249"/>
      <c r="U94" s="14"/>
      <c r="V94" s="14"/>
      <c r="W94" s="14"/>
      <c r="X94" s="14"/>
      <c r="Y94" s="14"/>
      <c r="Z94" s="14"/>
      <c r="AA94" s="14"/>
      <c r="AB94" s="14"/>
      <c r="AC94" s="14"/>
      <c r="AD94" s="14"/>
      <c r="AE94" s="14"/>
      <c r="AT94" s="250" t="s">
        <v>198</v>
      </c>
      <c r="AU94" s="250" t="s">
        <v>84</v>
      </c>
      <c r="AV94" s="14" t="s">
        <v>84</v>
      </c>
      <c r="AW94" s="14" t="s">
        <v>37</v>
      </c>
      <c r="AX94" s="14" t="s">
        <v>76</v>
      </c>
      <c r="AY94" s="250" t="s">
        <v>186</v>
      </c>
    </row>
    <row r="95" spans="1:51" s="14" customFormat="1" ht="12">
      <c r="A95" s="14"/>
      <c r="B95" s="240"/>
      <c r="C95" s="241"/>
      <c r="D95" s="225" t="s">
        <v>198</v>
      </c>
      <c r="E95" s="242" t="s">
        <v>20</v>
      </c>
      <c r="F95" s="243" t="s">
        <v>1573</v>
      </c>
      <c r="G95" s="241"/>
      <c r="H95" s="244">
        <v>4</v>
      </c>
      <c r="I95" s="245"/>
      <c r="J95" s="241"/>
      <c r="K95" s="241"/>
      <c r="L95" s="246"/>
      <c r="M95" s="247"/>
      <c r="N95" s="248"/>
      <c r="O95" s="248"/>
      <c r="P95" s="248"/>
      <c r="Q95" s="248"/>
      <c r="R95" s="248"/>
      <c r="S95" s="248"/>
      <c r="T95" s="249"/>
      <c r="U95" s="14"/>
      <c r="V95" s="14"/>
      <c r="W95" s="14"/>
      <c r="X95" s="14"/>
      <c r="Y95" s="14"/>
      <c r="Z95" s="14"/>
      <c r="AA95" s="14"/>
      <c r="AB95" s="14"/>
      <c r="AC95" s="14"/>
      <c r="AD95" s="14"/>
      <c r="AE95" s="14"/>
      <c r="AT95" s="250" t="s">
        <v>198</v>
      </c>
      <c r="AU95" s="250" t="s">
        <v>84</v>
      </c>
      <c r="AV95" s="14" t="s">
        <v>84</v>
      </c>
      <c r="AW95" s="14" t="s">
        <v>37</v>
      </c>
      <c r="AX95" s="14" t="s">
        <v>76</v>
      </c>
      <c r="AY95" s="250" t="s">
        <v>186</v>
      </c>
    </row>
    <row r="96" spans="1:65" s="2" customFormat="1" ht="14.4" customHeight="1">
      <c r="A96" s="38"/>
      <c r="B96" s="39"/>
      <c r="C96" s="260" t="s">
        <v>84</v>
      </c>
      <c r="D96" s="260" t="s">
        <v>921</v>
      </c>
      <c r="E96" s="261" t="s">
        <v>1471</v>
      </c>
      <c r="F96" s="262" t="s">
        <v>1472</v>
      </c>
      <c r="G96" s="263" t="s">
        <v>236</v>
      </c>
      <c r="H96" s="264">
        <v>1</v>
      </c>
      <c r="I96" s="265"/>
      <c r="J96" s="266">
        <f>ROUND(I96*H96,2)</f>
        <v>0</v>
      </c>
      <c r="K96" s="262" t="s">
        <v>193</v>
      </c>
      <c r="L96" s="267"/>
      <c r="M96" s="268" t="s">
        <v>20</v>
      </c>
      <c r="N96" s="269" t="s">
        <v>47</v>
      </c>
      <c r="O96" s="84"/>
      <c r="P96" s="221">
        <f>O96*H96</f>
        <v>0</v>
      </c>
      <c r="Q96" s="221">
        <v>0.0005</v>
      </c>
      <c r="R96" s="221">
        <f>Q96*H96</f>
        <v>0.0005</v>
      </c>
      <c r="S96" s="221">
        <v>0</v>
      </c>
      <c r="T96" s="222">
        <f>S96*H96</f>
        <v>0</v>
      </c>
      <c r="U96" s="38"/>
      <c r="V96" s="38"/>
      <c r="W96" s="38"/>
      <c r="X96" s="38"/>
      <c r="Y96" s="38"/>
      <c r="Z96" s="38"/>
      <c r="AA96" s="38"/>
      <c r="AB96" s="38"/>
      <c r="AC96" s="38"/>
      <c r="AD96" s="38"/>
      <c r="AE96" s="38"/>
      <c r="AR96" s="223" t="s">
        <v>279</v>
      </c>
      <c r="AT96" s="223" t="s">
        <v>921</v>
      </c>
      <c r="AU96" s="223" t="s">
        <v>84</v>
      </c>
      <c r="AY96" s="17" t="s">
        <v>186</v>
      </c>
      <c r="BE96" s="224">
        <f>IF(N96="základní",J96,0)</f>
        <v>0</v>
      </c>
      <c r="BF96" s="224">
        <f>IF(N96="snížená",J96,0)</f>
        <v>0</v>
      </c>
      <c r="BG96" s="224">
        <f>IF(N96="zákl. přenesená",J96,0)</f>
        <v>0</v>
      </c>
      <c r="BH96" s="224">
        <f>IF(N96="sníž. přenesená",J96,0)</f>
        <v>0</v>
      </c>
      <c r="BI96" s="224">
        <f>IF(N96="nulová",J96,0)</f>
        <v>0</v>
      </c>
      <c r="BJ96" s="17" t="s">
        <v>22</v>
      </c>
      <c r="BK96" s="224">
        <f>ROUND(I96*H96,2)</f>
        <v>0</v>
      </c>
      <c r="BL96" s="17" t="s">
        <v>194</v>
      </c>
      <c r="BM96" s="223" t="s">
        <v>1473</v>
      </c>
    </row>
    <row r="97" spans="1:47" s="2" customFormat="1" ht="12">
      <c r="A97" s="38"/>
      <c r="B97" s="39"/>
      <c r="C97" s="40"/>
      <c r="D97" s="225" t="s">
        <v>196</v>
      </c>
      <c r="E97" s="40"/>
      <c r="F97" s="226" t="s">
        <v>1472</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196</v>
      </c>
      <c r="AU97" s="17" t="s">
        <v>84</v>
      </c>
    </row>
    <row r="98" spans="1:51" s="13" customFormat="1" ht="12">
      <c r="A98" s="13"/>
      <c r="B98" s="230"/>
      <c r="C98" s="231"/>
      <c r="D98" s="225" t="s">
        <v>198</v>
      </c>
      <c r="E98" s="232" t="s">
        <v>20</v>
      </c>
      <c r="F98" s="233" t="s">
        <v>1462</v>
      </c>
      <c r="G98" s="231"/>
      <c r="H98" s="232" t="s">
        <v>20</v>
      </c>
      <c r="I98" s="234"/>
      <c r="J98" s="231"/>
      <c r="K98" s="231"/>
      <c r="L98" s="235"/>
      <c r="M98" s="236"/>
      <c r="N98" s="237"/>
      <c r="O98" s="237"/>
      <c r="P98" s="237"/>
      <c r="Q98" s="237"/>
      <c r="R98" s="237"/>
      <c r="S98" s="237"/>
      <c r="T98" s="238"/>
      <c r="U98" s="13"/>
      <c r="V98" s="13"/>
      <c r="W98" s="13"/>
      <c r="X98" s="13"/>
      <c r="Y98" s="13"/>
      <c r="Z98" s="13"/>
      <c r="AA98" s="13"/>
      <c r="AB98" s="13"/>
      <c r="AC98" s="13"/>
      <c r="AD98" s="13"/>
      <c r="AE98" s="13"/>
      <c r="AT98" s="239" t="s">
        <v>198</v>
      </c>
      <c r="AU98" s="239" t="s">
        <v>84</v>
      </c>
      <c r="AV98" s="13" t="s">
        <v>22</v>
      </c>
      <c r="AW98" s="13" t="s">
        <v>37</v>
      </c>
      <c r="AX98" s="13" t="s">
        <v>76</v>
      </c>
      <c r="AY98" s="239" t="s">
        <v>186</v>
      </c>
    </row>
    <row r="99" spans="1:51" s="14" customFormat="1" ht="12">
      <c r="A99" s="14"/>
      <c r="B99" s="240"/>
      <c r="C99" s="241"/>
      <c r="D99" s="225" t="s">
        <v>198</v>
      </c>
      <c r="E99" s="242" t="s">
        <v>20</v>
      </c>
      <c r="F99" s="243" t="s">
        <v>1574</v>
      </c>
      <c r="G99" s="241"/>
      <c r="H99" s="244">
        <v>1</v>
      </c>
      <c r="I99" s="245"/>
      <c r="J99" s="241"/>
      <c r="K99" s="241"/>
      <c r="L99" s="246"/>
      <c r="M99" s="247"/>
      <c r="N99" s="248"/>
      <c r="O99" s="248"/>
      <c r="P99" s="248"/>
      <c r="Q99" s="248"/>
      <c r="R99" s="248"/>
      <c r="S99" s="248"/>
      <c r="T99" s="249"/>
      <c r="U99" s="14"/>
      <c r="V99" s="14"/>
      <c r="W99" s="14"/>
      <c r="X99" s="14"/>
      <c r="Y99" s="14"/>
      <c r="Z99" s="14"/>
      <c r="AA99" s="14"/>
      <c r="AB99" s="14"/>
      <c r="AC99" s="14"/>
      <c r="AD99" s="14"/>
      <c r="AE99" s="14"/>
      <c r="AT99" s="250" t="s">
        <v>198</v>
      </c>
      <c r="AU99" s="250" t="s">
        <v>84</v>
      </c>
      <c r="AV99" s="14" t="s">
        <v>84</v>
      </c>
      <c r="AW99" s="14" t="s">
        <v>37</v>
      </c>
      <c r="AX99" s="14" t="s">
        <v>76</v>
      </c>
      <c r="AY99" s="250" t="s">
        <v>186</v>
      </c>
    </row>
    <row r="100" spans="1:65" s="2" customFormat="1" ht="24.15" customHeight="1">
      <c r="A100" s="38"/>
      <c r="B100" s="39"/>
      <c r="C100" s="260" t="s">
        <v>210</v>
      </c>
      <c r="D100" s="260" t="s">
        <v>921</v>
      </c>
      <c r="E100" s="261" t="s">
        <v>1477</v>
      </c>
      <c r="F100" s="262" t="s">
        <v>1478</v>
      </c>
      <c r="G100" s="263" t="s">
        <v>236</v>
      </c>
      <c r="H100" s="264">
        <v>4</v>
      </c>
      <c r="I100" s="265"/>
      <c r="J100" s="266">
        <f>ROUND(I100*H100,2)</f>
        <v>0</v>
      </c>
      <c r="K100" s="262" t="s">
        <v>193</v>
      </c>
      <c r="L100" s="267"/>
      <c r="M100" s="268" t="s">
        <v>20</v>
      </c>
      <c r="N100" s="269" t="s">
        <v>47</v>
      </c>
      <c r="O100" s="84"/>
      <c r="P100" s="221">
        <f>O100*H100</f>
        <v>0</v>
      </c>
      <c r="Q100" s="221">
        <v>0.0025</v>
      </c>
      <c r="R100" s="221">
        <f>Q100*H100</f>
        <v>0.01</v>
      </c>
      <c r="S100" s="221">
        <v>0</v>
      </c>
      <c r="T100" s="222">
        <f>S100*H100</f>
        <v>0</v>
      </c>
      <c r="U100" s="38"/>
      <c r="V100" s="38"/>
      <c r="W100" s="38"/>
      <c r="X100" s="38"/>
      <c r="Y100" s="38"/>
      <c r="Z100" s="38"/>
      <c r="AA100" s="38"/>
      <c r="AB100" s="38"/>
      <c r="AC100" s="38"/>
      <c r="AD100" s="38"/>
      <c r="AE100" s="38"/>
      <c r="AR100" s="223" t="s">
        <v>279</v>
      </c>
      <c r="AT100" s="223" t="s">
        <v>921</v>
      </c>
      <c r="AU100" s="223" t="s">
        <v>84</v>
      </c>
      <c r="AY100" s="17" t="s">
        <v>186</v>
      </c>
      <c r="BE100" s="224">
        <f>IF(N100="základní",J100,0)</f>
        <v>0</v>
      </c>
      <c r="BF100" s="224">
        <f>IF(N100="snížená",J100,0)</f>
        <v>0</v>
      </c>
      <c r="BG100" s="224">
        <f>IF(N100="zákl. přenesená",J100,0)</f>
        <v>0</v>
      </c>
      <c r="BH100" s="224">
        <f>IF(N100="sníž. přenesená",J100,0)</f>
        <v>0</v>
      </c>
      <c r="BI100" s="224">
        <f>IF(N100="nulová",J100,0)</f>
        <v>0</v>
      </c>
      <c r="BJ100" s="17" t="s">
        <v>22</v>
      </c>
      <c r="BK100" s="224">
        <f>ROUND(I100*H100,2)</f>
        <v>0</v>
      </c>
      <c r="BL100" s="17" t="s">
        <v>194</v>
      </c>
      <c r="BM100" s="223" t="s">
        <v>1479</v>
      </c>
    </row>
    <row r="101" spans="1:47" s="2" customFormat="1" ht="12">
      <c r="A101" s="38"/>
      <c r="B101" s="39"/>
      <c r="C101" s="40"/>
      <c r="D101" s="225" t="s">
        <v>196</v>
      </c>
      <c r="E101" s="40"/>
      <c r="F101" s="226" t="s">
        <v>1478</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196</v>
      </c>
      <c r="AU101" s="17" t="s">
        <v>84</v>
      </c>
    </row>
    <row r="102" spans="1:51" s="13" customFormat="1" ht="12">
      <c r="A102" s="13"/>
      <c r="B102" s="230"/>
      <c r="C102" s="231"/>
      <c r="D102" s="225" t="s">
        <v>198</v>
      </c>
      <c r="E102" s="232" t="s">
        <v>20</v>
      </c>
      <c r="F102" s="233" t="s">
        <v>1462</v>
      </c>
      <c r="G102" s="231"/>
      <c r="H102" s="232" t="s">
        <v>20</v>
      </c>
      <c r="I102" s="234"/>
      <c r="J102" s="231"/>
      <c r="K102" s="231"/>
      <c r="L102" s="235"/>
      <c r="M102" s="236"/>
      <c r="N102" s="237"/>
      <c r="O102" s="237"/>
      <c r="P102" s="237"/>
      <c r="Q102" s="237"/>
      <c r="R102" s="237"/>
      <c r="S102" s="237"/>
      <c r="T102" s="238"/>
      <c r="U102" s="13"/>
      <c r="V102" s="13"/>
      <c r="W102" s="13"/>
      <c r="X102" s="13"/>
      <c r="Y102" s="13"/>
      <c r="Z102" s="13"/>
      <c r="AA102" s="13"/>
      <c r="AB102" s="13"/>
      <c r="AC102" s="13"/>
      <c r="AD102" s="13"/>
      <c r="AE102" s="13"/>
      <c r="AT102" s="239" t="s">
        <v>198</v>
      </c>
      <c r="AU102" s="239" t="s">
        <v>84</v>
      </c>
      <c r="AV102" s="13" t="s">
        <v>22</v>
      </c>
      <c r="AW102" s="13" t="s">
        <v>37</v>
      </c>
      <c r="AX102" s="13" t="s">
        <v>76</v>
      </c>
      <c r="AY102" s="239" t="s">
        <v>186</v>
      </c>
    </row>
    <row r="103" spans="1:51" s="14" customFormat="1" ht="12">
      <c r="A103" s="14"/>
      <c r="B103" s="240"/>
      <c r="C103" s="241"/>
      <c r="D103" s="225" t="s">
        <v>198</v>
      </c>
      <c r="E103" s="242" t="s">
        <v>20</v>
      </c>
      <c r="F103" s="243" t="s">
        <v>1575</v>
      </c>
      <c r="G103" s="241"/>
      <c r="H103" s="244">
        <v>2</v>
      </c>
      <c r="I103" s="245"/>
      <c r="J103" s="241"/>
      <c r="K103" s="241"/>
      <c r="L103" s="246"/>
      <c r="M103" s="247"/>
      <c r="N103" s="248"/>
      <c r="O103" s="248"/>
      <c r="P103" s="248"/>
      <c r="Q103" s="248"/>
      <c r="R103" s="248"/>
      <c r="S103" s="248"/>
      <c r="T103" s="249"/>
      <c r="U103" s="14"/>
      <c r="V103" s="14"/>
      <c r="W103" s="14"/>
      <c r="X103" s="14"/>
      <c r="Y103" s="14"/>
      <c r="Z103" s="14"/>
      <c r="AA103" s="14"/>
      <c r="AB103" s="14"/>
      <c r="AC103" s="14"/>
      <c r="AD103" s="14"/>
      <c r="AE103" s="14"/>
      <c r="AT103" s="250" t="s">
        <v>198</v>
      </c>
      <c r="AU103" s="250" t="s">
        <v>84</v>
      </c>
      <c r="AV103" s="14" t="s">
        <v>84</v>
      </c>
      <c r="AW103" s="14" t="s">
        <v>37</v>
      </c>
      <c r="AX103" s="14" t="s">
        <v>76</v>
      </c>
      <c r="AY103" s="250" t="s">
        <v>186</v>
      </c>
    </row>
    <row r="104" spans="1:51" s="14" customFormat="1" ht="12">
      <c r="A104" s="14"/>
      <c r="B104" s="240"/>
      <c r="C104" s="241"/>
      <c r="D104" s="225" t="s">
        <v>198</v>
      </c>
      <c r="E104" s="242" t="s">
        <v>20</v>
      </c>
      <c r="F104" s="243" t="s">
        <v>1576</v>
      </c>
      <c r="G104" s="241"/>
      <c r="H104" s="244">
        <v>2</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198</v>
      </c>
      <c r="AU104" s="250" t="s">
        <v>84</v>
      </c>
      <c r="AV104" s="14" t="s">
        <v>84</v>
      </c>
      <c r="AW104" s="14" t="s">
        <v>37</v>
      </c>
      <c r="AX104" s="14" t="s">
        <v>76</v>
      </c>
      <c r="AY104" s="250" t="s">
        <v>186</v>
      </c>
    </row>
    <row r="105" spans="1:65" s="2" customFormat="1" ht="14.4" customHeight="1">
      <c r="A105" s="38"/>
      <c r="B105" s="39"/>
      <c r="C105" s="260" t="s">
        <v>194</v>
      </c>
      <c r="D105" s="260" t="s">
        <v>921</v>
      </c>
      <c r="E105" s="261" t="s">
        <v>1533</v>
      </c>
      <c r="F105" s="262" t="s">
        <v>1534</v>
      </c>
      <c r="G105" s="263" t="s">
        <v>236</v>
      </c>
      <c r="H105" s="264">
        <v>2</v>
      </c>
      <c r="I105" s="265"/>
      <c r="J105" s="266">
        <f>ROUND(I105*H105,2)</f>
        <v>0</v>
      </c>
      <c r="K105" s="262" t="s">
        <v>193</v>
      </c>
      <c r="L105" s="267"/>
      <c r="M105" s="268" t="s">
        <v>20</v>
      </c>
      <c r="N105" s="269" t="s">
        <v>47</v>
      </c>
      <c r="O105" s="84"/>
      <c r="P105" s="221">
        <f>O105*H105</f>
        <v>0</v>
      </c>
      <c r="Q105" s="221">
        <v>0.0017</v>
      </c>
      <c r="R105" s="221">
        <f>Q105*H105</f>
        <v>0.0034</v>
      </c>
      <c r="S105" s="221">
        <v>0</v>
      </c>
      <c r="T105" s="222">
        <f>S105*H105</f>
        <v>0</v>
      </c>
      <c r="U105" s="38"/>
      <c r="V105" s="38"/>
      <c r="W105" s="38"/>
      <c r="X105" s="38"/>
      <c r="Y105" s="38"/>
      <c r="Z105" s="38"/>
      <c r="AA105" s="38"/>
      <c r="AB105" s="38"/>
      <c r="AC105" s="38"/>
      <c r="AD105" s="38"/>
      <c r="AE105" s="38"/>
      <c r="AR105" s="223" t="s">
        <v>279</v>
      </c>
      <c r="AT105" s="223" t="s">
        <v>921</v>
      </c>
      <c r="AU105" s="223" t="s">
        <v>84</v>
      </c>
      <c r="AY105" s="17" t="s">
        <v>186</v>
      </c>
      <c r="BE105" s="224">
        <f>IF(N105="základní",J105,0)</f>
        <v>0</v>
      </c>
      <c r="BF105" s="224">
        <f>IF(N105="snížená",J105,0)</f>
        <v>0</v>
      </c>
      <c r="BG105" s="224">
        <f>IF(N105="zákl. přenesená",J105,0)</f>
        <v>0</v>
      </c>
      <c r="BH105" s="224">
        <f>IF(N105="sníž. přenesená",J105,0)</f>
        <v>0</v>
      </c>
      <c r="BI105" s="224">
        <f>IF(N105="nulová",J105,0)</f>
        <v>0</v>
      </c>
      <c r="BJ105" s="17" t="s">
        <v>22</v>
      </c>
      <c r="BK105" s="224">
        <f>ROUND(I105*H105,2)</f>
        <v>0</v>
      </c>
      <c r="BL105" s="17" t="s">
        <v>194</v>
      </c>
      <c r="BM105" s="223" t="s">
        <v>1535</v>
      </c>
    </row>
    <row r="106" spans="1:47" s="2" customFormat="1" ht="12">
      <c r="A106" s="38"/>
      <c r="B106" s="39"/>
      <c r="C106" s="40"/>
      <c r="D106" s="225" t="s">
        <v>196</v>
      </c>
      <c r="E106" s="40"/>
      <c r="F106" s="226" t="s">
        <v>1534</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196</v>
      </c>
      <c r="AU106" s="17" t="s">
        <v>84</v>
      </c>
    </row>
    <row r="107" spans="1:51" s="13" customFormat="1" ht="12">
      <c r="A107" s="13"/>
      <c r="B107" s="230"/>
      <c r="C107" s="231"/>
      <c r="D107" s="225" t="s">
        <v>198</v>
      </c>
      <c r="E107" s="232" t="s">
        <v>20</v>
      </c>
      <c r="F107" s="233" t="s">
        <v>1462</v>
      </c>
      <c r="G107" s="231"/>
      <c r="H107" s="232" t="s">
        <v>20</v>
      </c>
      <c r="I107" s="234"/>
      <c r="J107" s="231"/>
      <c r="K107" s="231"/>
      <c r="L107" s="235"/>
      <c r="M107" s="236"/>
      <c r="N107" s="237"/>
      <c r="O107" s="237"/>
      <c r="P107" s="237"/>
      <c r="Q107" s="237"/>
      <c r="R107" s="237"/>
      <c r="S107" s="237"/>
      <c r="T107" s="238"/>
      <c r="U107" s="13"/>
      <c r="V107" s="13"/>
      <c r="W107" s="13"/>
      <c r="X107" s="13"/>
      <c r="Y107" s="13"/>
      <c r="Z107" s="13"/>
      <c r="AA107" s="13"/>
      <c r="AB107" s="13"/>
      <c r="AC107" s="13"/>
      <c r="AD107" s="13"/>
      <c r="AE107" s="13"/>
      <c r="AT107" s="239" t="s">
        <v>198</v>
      </c>
      <c r="AU107" s="239" t="s">
        <v>84</v>
      </c>
      <c r="AV107" s="13" t="s">
        <v>22</v>
      </c>
      <c r="AW107" s="13" t="s">
        <v>37</v>
      </c>
      <c r="AX107" s="13" t="s">
        <v>76</v>
      </c>
      <c r="AY107" s="239" t="s">
        <v>186</v>
      </c>
    </row>
    <row r="108" spans="1:51" s="14" customFormat="1" ht="12">
      <c r="A108" s="14"/>
      <c r="B108" s="240"/>
      <c r="C108" s="241"/>
      <c r="D108" s="225" t="s">
        <v>198</v>
      </c>
      <c r="E108" s="242" t="s">
        <v>20</v>
      </c>
      <c r="F108" s="243" t="s">
        <v>1577</v>
      </c>
      <c r="G108" s="241"/>
      <c r="H108" s="244">
        <v>1</v>
      </c>
      <c r="I108" s="245"/>
      <c r="J108" s="241"/>
      <c r="K108" s="241"/>
      <c r="L108" s="246"/>
      <c r="M108" s="247"/>
      <c r="N108" s="248"/>
      <c r="O108" s="248"/>
      <c r="P108" s="248"/>
      <c r="Q108" s="248"/>
      <c r="R108" s="248"/>
      <c r="S108" s="248"/>
      <c r="T108" s="249"/>
      <c r="U108" s="14"/>
      <c r="V108" s="14"/>
      <c r="W108" s="14"/>
      <c r="X108" s="14"/>
      <c r="Y108" s="14"/>
      <c r="Z108" s="14"/>
      <c r="AA108" s="14"/>
      <c r="AB108" s="14"/>
      <c r="AC108" s="14"/>
      <c r="AD108" s="14"/>
      <c r="AE108" s="14"/>
      <c r="AT108" s="250" t="s">
        <v>198</v>
      </c>
      <c r="AU108" s="250" t="s">
        <v>84</v>
      </c>
      <c r="AV108" s="14" t="s">
        <v>84</v>
      </c>
      <c r="AW108" s="14" t="s">
        <v>37</v>
      </c>
      <c r="AX108" s="14" t="s">
        <v>76</v>
      </c>
      <c r="AY108" s="250" t="s">
        <v>186</v>
      </c>
    </row>
    <row r="109" spans="1:51" s="14" customFormat="1" ht="12">
      <c r="A109" s="14"/>
      <c r="B109" s="240"/>
      <c r="C109" s="241"/>
      <c r="D109" s="225" t="s">
        <v>198</v>
      </c>
      <c r="E109" s="242" t="s">
        <v>20</v>
      </c>
      <c r="F109" s="243" t="s">
        <v>1574</v>
      </c>
      <c r="G109" s="241"/>
      <c r="H109" s="244">
        <v>1</v>
      </c>
      <c r="I109" s="245"/>
      <c r="J109" s="241"/>
      <c r="K109" s="241"/>
      <c r="L109" s="246"/>
      <c r="M109" s="247"/>
      <c r="N109" s="248"/>
      <c r="O109" s="248"/>
      <c r="P109" s="248"/>
      <c r="Q109" s="248"/>
      <c r="R109" s="248"/>
      <c r="S109" s="248"/>
      <c r="T109" s="249"/>
      <c r="U109" s="14"/>
      <c r="V109" s="14"/>
      <c r="W109" s="14"/>
      <c r="X109" s="14"/>
      <c r="Y109" s="14"/>
      <c r="Z109" s="14"/>
      <c r="AA109" s="14"/>
      <c r="AB109" s="14"/>
      <c r="AC109" s="14"/>
      <c r="AD109" s="14"/>
      <c r="AE109" s="14"/>
      <c r="AT109" s="250" t="s">
        <v>198</v>
      </c>
      <c r="AU109" s="250" t="s">
        <v>84</v>
      </c>
      <c r="AV109" s="14" t="s">
        <v>84</v>
      </c>
      <c r="AW109" s="14" t="s">
        <v>37</v>
      </c>
      <c r="AX109" s="14" t="s">
        <v>76</v>
      </c>
      <c r="AY109" s="250" t="s">
        <v>186</v>
      </c>
    </row>
    <row r="110" spans="1:65" s="2" customFormat="1" ht="24.15" customHeight="1">
      <c r="A110" s="38"/>
      <c r="B110" s="39"/>
      <c r="C110" s="212" t="s">
        <v>223</v>
      </c>
      <c r="D110" s="212" t="s">
        <v>189</v>
      </c>
      <c r="E110" s="213" t="s">
        <v>1493</v>
      </c>
      <c r="F110" s="214" t="s">
        <v>1494</v>
      </c>
      <c r="G110" s="215" t="s">
        <v>236</v>
      </c>
      <c r="H110" s="216">
        <v>2</v>
      </c>
      <c r="I110" s="217"/>
      <c r="J110" s="218">
        <f>ROUND(I110*H110,2)</f>
        <v>0</v>
      </c>
      <c r="K110" s="214" t="s">
        <v>193</v>
      </c>
      <c r="L110" s="44"/>
      <c r="M110" s="219" t="s">
        <v>20</v>
      </c>
      <c r="N110" s="220" t="s">
        <v>47</v>
      </c>
      <c r="O110" s="84"/>
      <c r="P110" s="221">
        <f>O110*H110</f>
        <v>0</v>
      </c>
      <c r="Q110" s="221">
        <v>0.11241</v>
      </c>
      <c r="R110" s="221">
        <f>Q110*H110</f>
        <v>0.22482</v>
      </c>
      <c r="S110" s="221">
        <v>0</v>
      </c>
      <c r="T110" s="222">
        <f>S110*H110</f>
        <v>0</v>
      </c>
      <c r="U110" s="38"/>
      <c r="V110" s="38"/>
      <c r="W110" s="38"/>
      <c r="X110" s="38"/>
      <c r="Y110" s="38"/>
      <c r="Z110" s="38"/>
      <c r="AA110" s="38"/>
      <c r="AB110" s="38"/>
      <c r="AC110" s="38"/>
      <c r="AD110" s="38"/>
      <c r="AE110" s="38"/>
      <c r="AR110" s="223" t="s">
        <v>194</v>
      </c>
      <c r="AT110" s="223" t="s">
        <v>189</v>
      </c>
      <c r="AU110" s="223" t="s">
        <v>84</v>
      </c>
      <c r="AY110" s="17" t="s">
        <v>186</v>
      </c>
      <c r="BE110" s="224">
        <f>IF(N110="základní",J110,0)</f>
        <v>0</v>
      </c>
      <c r="BF110" s="224">
        <f>IF(N110="snížená",J110,0)</f>
        <v>0</v>
      </c>
      <c r="BG110" s="224">
        <f>IF(N110="zákl. přenesená",J110,0)</f>
        <v>0</v>
      </c>
      <c r="BH110" s="224">
        <f>IF(N110="sníž. přenesená",J110,0)</f>
        <v>0</v>
      </c>
      <c r="BI110" s="224">
        <f>IF(N110="nulová",J110,0)</f>
        <v>0</v>
      </c>
      <c r="BJ110" s="17" t="s">
        <v>22</v>
      </c>
      <c r="BK110" s="224">
        <f>ROUND(I110*H110,2)</f>
        <v>0</v>
      </c>
      <c r="BL110" s="17" t="s">
        <v>194</v>
      </c>
      <c r="BM110" s="223" t="s">
        <v>1495</v>
      </c>
    </row>
    <row r="111" spans="1:47" s="2" customFormat="1" ht="12">
      <c r="A111" s="38"/>
      <c r="B111" s="39"/>
      <c r="C111" s="40"/>
      <c r="D111" s="225" t="s">
        <v>196</v>
      </c>
      <c r="E111" s="40"/>
      <c r="F111" s="226" t="s">
        <v>1496</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196</v>
      </c>
      <c r="AU111" s="17" t="s">
        <v>84</v>
      </c>
    </row>
    <row r="112" spans="1:51" s="13" customFormat="1" ht="12">
      <c r="A112" s="13"/>
      <c r="B112" s="230"/>
      <c r="C112" s="231"/>
      <c r="D112" s="225" t="s">
        <v>198</v>
      </c>
      <c r="E112" s="232" t="s">
        <v>20</v>
      </c>
      <c r="F112" s="233" t="s">
        <v>1462</v>
      </c>
      <c r="G112" s="231"/>
      <c r="H112" s="232" t="s">
        <v>20</v>
      </c>
      <c r="I112" s="234"/>
      <c r="J112" s="231"/>
      <c r="K112" s="231"/>
      <c r="L112" s="235"/>
      <c r="M112" s="236"/>
      <c r="N112" s="237"/>
      <c r="O112" s="237"/>
      <c r="P112" s="237"/>
      <c r="Q112" s="237"/>
      <c r="R112" s="237"/>
      <c r="S112" s="237"/>
      <c r="T112" s="238"/>
      <c r="U112" s="13"/>
      <c r="V112" s="13"/>
      <c r="W112" s="13"/>
      <c r="X112" s="13"/>
      <c r="Y112" s="13"/>
      <c r="Z112" s="13"/>
      <c r="AA112" s="13"/>
      <c r="AB112" s="13"/>
      <c r="AC112" s="13"/>
      <c r="AD112" s="13"/>
      <c r="AE112" s="13"/>
      <c r="AT112" s="239" t="s">
        <v>198</v>
      </c>
      <c r="AU112" s="239" t="s">
        <v>84</v>
      </c>
      <c r="AV112" s="13" t="s">
        <v>22</v>
      </c>
      <c r="AW112" s="13" t="s">
        <v>37</v>
      </c>
      <c r="AX112" s="13" t="s">
        <v>76</v>
      </c>
      <c r="AY112" s="239" t="s">
        <v>186</v>
      </c>
    </row>
    <row r="113" spans="1:51" s="14" customFormat="1" ht="12">
      <c r="A113" s="14"/>
      <c r="B113" s="240"/>
      <c r="C113" s="241"/>
      <c r="D113" s="225" t="s">
        <v>198</v>
      </c>
      <c r="E113" s="242" t="s">
        <v>20</v>
      </c>
      <c r="F113" s="243" t="s">
        <v>1577</v>
      </c>
      <c r="G113" s="241"/>
      <c r="H113" s="244">
        <v>1</v>
      </c>
      <c r="I113" s="245"/>
      <c r="J113" s="241"/>
      <c r="K113" s="241"/>
      <c r="L113" s="246"/>
      <c r="M113" s="247"/>
      <c r="N113" s="248"/>
      <c r="O113" s="248"/>
      <c r="P113" s="248"/>
      <c r="Q113" s="248"/>
      <c r="R113" s="248"/>
      <c r="S113" s="248"/>
      <c r="T113" s="249"/>
      <c r="U113" s="14"/>
      <c r="V113" s="14"/>
      <c r="W113" s="14"/>
      <c r="X113" s="14"/>
      <c r="Y113" s="14"/>
      <c r="Z113" s="14"/>
      <c r="AA113" s="14"/>
      <c r="AB113" s="14"/>
      <c r="AC113" s="14"/>
      <c r="AD113" s="14"/>
      <c r="AE113" s="14"/>
      <c r="AT113" s="250" t="s">
        <v>198</v>
      </c>
      <c r="AU113" s="250" t="s">
        <v>84</v>
      </c>
      <c r="AV113" s="14" t="s">
        <v>84</v>
      </c>
      <c r="AW113" s="14" t="s">
        <v>37</v>
      </c>
      <c r="AX113" s="14" t="s">
        <v>76</v>
      </c>
      <c r="AY113" s="250" t="s">
        <v>186</v>
      </c>
    </row>
    <row r="114" spans="1:51" s="14" customFormat="1" ht="12">
      <c r="A114" s="14"/>
      <c r="B114" s="240"/>
      <c r="C114" s="241"/>
      <c r="D114" s="225" t="s">
        <v>198</v>
      </c>
      <c r="E114" s="242" t="s">
        <v>20</v>
      </c>
      <c r="F114" s="243" t="s">
        <v>1574</v>
      </c>
      <c r="G114" s="241"/>
      <c r="H114" s="244">
        <v>1</v>
      </c>
      <c r="I114" s="245"/>
      <c r="J114" s="241"/>
      <c r="K114" s="241"/>
      <c r="L114" s="246"/>
      <c r="M114" s="247"/>
      <c r="N114" s="248"/>
      <c r="O114" s="248"/>
      <c r="P114" s="248"/>
      <c r="Q114" s="248"/>
      <c r="R114" s="248"/>
      <c r="S114" s="248"/>
      <c r="T114" s="249"/>
      <c r="U114" s="14"/>
      <c r="V114" s="14"/>
      <c r="W114" s="14"/>
      <c r="X114" s="14"/>
      <c r="Y114" s="14"/>
      <c r="Z114" s="14"/>
      <c r="AA114" s="14"/>
      <c r="AB114" s="14"/>
      <c r="AC114" s="14"/>
      <c r="AD114" s="14"/>
      <c r="AE114" s="14"/>
      <c r="AT114" s="250" t="s">
        <v>198</v>
      </c>
      <c r="AU114" s="250" t="s">
        <v>84</v>
      </c>
      <c r="AV114" s="14" t="s">
        <v>84</v>
      </c>
      <c r="AW114" s="14" t="s">
        <v>37</v>
      </c>
      <c r="AX114" s="14" t="s">
        <v>76</v>
      </c>
      <c r="AY114" s="250" t="s">
        <v>186</v>
      </c>
    </row>
    <row r="115" spans="1:65" s="2" customFormat="1" ht="14.4" customHeight="1">
      <c r="A115" s="38"/>
      <c r="B115" s="39"/>
      <c r="C115" s="260" t="s">
        <v>267</v>
      </c>
      <c r="D115" s="260" t="s">
        <v>921</v>
      </c>
      <c r="E115" s="261" t="s">
        <v>1500</v>
      </c>
      <c r="F115" s="262" t="s">
        <v>1501</v>
      </c>
      <c r="G115" s="263" t="s">
        <v>236</v>
      </c>
      <c r="H115" s="264">
        <v>2</v>
      </c>
      <c r="I115" s="265"/>
      <c r="J115" s="266">
        <f>ROUND(I115*H115,2)</f>
        <v>0</v>
      </c>
      <c r="K115" s="262" t="s">
        <v>193</v>
      </c>
      <c r="L115" s="267"/>
      <c r="M115" s="268" t="s">
        <v>20</v>
      </c>
      <c r="N115" s="269" t="s">
        <v>47</v>
      </c>
      <c r="O115" s="84"/>
      <c r="P115" s="221">
        <f>O115*H115</f>
        <v>0</v>
      </c>
      <c r="Q115" s="221">
        <v>0.0061</v>
      </c>
      <c r="R115" s="221">
        <f>Q115*H115</f>
        <v>0.0122</v>
      </c>
      <c r="S115" s="221">
        <v>0</v>
      </c>
      <c r="T115" s="222">
        <f>S115*H115</f>
        <v>0</v>
      </c>
      <c r="U115" s="38"/>
      <c r="V115" s="38"/>
      <c r="W115" s="38"/>
      <c r="X115" s="38"/>
      <c r="Y115" s="38"/>
      <c r="Z115" s="38"/>
      <c r="AA115" s="38"/>
      <c r="AB115" s="38"/>
      <c r="AC115" s="38"/>
      <c r="AD115" s="38"/>
      <c r="AE115" s="38"/>
      <c r="AR115" s="223" t="s">
        <v>279</v>
      </c>
      <c r="AT115" s="223" t="s">
        <v>921</v>
      </c>
      <c r="AU115" s="223" t="s">
        <v>84</v>
      </c>
      <c r="AY115" s="17" t="s">
        <v>186</v>
      </c>
      <c r="BE115" s="224">
        <f>IF(N115="základní",J115,0)</f>
        <v>0</v>
      </c>
      <c r="BF115" s="224">
        <f>IF(N115="snížená",J115,0)</f>
        <v>0</v>
      </c>
      <c r="BG115" s="224">
        <f>IF(N115="zákl. přenesená",J115,0)</f>
        <v>0</v>
      </c>
      <c r="BH115" s="224">
        <f>IF(N115="sníž. přenesená",J115,0)</f>
        <v>0</v>
      </c>
      <c r="BI115" s="224">
        <f>IF(N115="nulová",J115,0)</f>
        <v>0</v>
      </c>
      <c r="BJ115" s="17" t="s">
        <v>22</v>
      </c>
      <c r="BK115" s="224">
        <f>ROUND(I115*H115,2)</f>
        <v>0</v>
      </c>
      <c r="BL115" s="17" t="s">
        <v>194</v>
      </c>
      <c r="BM115" s="223" t="s">
        <v>1502</v>
      </c>
    </row>
    <row r="116" spans="1:47" s="2" customFormat="1" ht="12">
      <c r="A116" s="38"/>
      <c r="B116" s="39"/>
      <c r="C116" s="40"/>
      <c r="D116" s="225" t="s">
        <v>196</v>
      </c>
      <c r="E116" s="40"/>
      <c r="F116" s="226" t="s">
        <v>1501</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196</v>
      </c>
      <c r="AU116" s="17" t="s">
        <v>84</v>
      </c>
    </row>
    <row r="117" spans="1:65" s="2" customFormat="1" ht="24.15" customHeight="1">
      <c r="A117" s="38"/>
      <c r="B117" s="39"/>
      <c r="C117" s="212" t="s">
        <v>273</v>
      </c>
      <c r="D117" s="212" t="s">
        <v>189</v>
      </c>
      <c r="E117" s="213" t="s">
        <v>1538</v>
      </c>
      <c r="F117" s="214" t="s">
        <v>1539</v>
      </c>
      <c r="G117" s="215" t="s">
        <v>244</v>
      </c>
      <c r="H117" s="216">
        <v>7.3</v>
      </c>
      <c r="I117" s="217"/>
      <c r="J117" s="218">
        <f>ROUND(I117*H117,2)</f>
        <v>0</v>
      </c>
      <c r="K117" s="214" t="s">
        <v>20</v>
      </c>
      <c r="L117" s="44"/>
      <c r="M117" s="219" t="s">
        <v>20</v>
      </c>
      <c r="N117" s="220" t="s">
        <v>47</v>
      </c>
      <c r="O117" s="84"/>
      <c r="P117" s="221">
        <f>O117*H117</f>
        <v>0</v>
      </c>
      <c r="Q117" s="221">
        <v>0.00085</v>
      </c>
      <c r="R117" s="221">
        <f>Q117*H117</f>
        <v>0.006205</v>
      </c>
      <c r="S117" s="221">
        <v>0</v>
      </c>
      <c r="T117" s="222">
        <f>S117*H117</f>
        <v>0</v>
      </c>
      <c r="U117" s="38"/>
      <c r="V117" s="38"/>
      <c r="W117" s="38"/>
      <c r="X117" s="38"/>
      <c r="Y117" s="38"/>
      <c r="Z117" s="38"/>
      <c r="AA117" s="38"/>
      <c r="AB117" s="38"/>
      <c r="AC117" s="38"/>
      <c r="AD117" s="38"/>
      <c r="AE117" s="38"/>
      <c r="AR117" s="223" t="s">
        <v>194</v>
      </c>
      <c r="AT117" s="223" t="s">
        <v>189</v>
      </c>
      <c r="AU117" s="223" t="s">
        <v>84</v>
      </c>
      <c r="AY117" s="17" t="s">
        <v>186</v>
      </c>
      <c r="BE117" s="224">
        <f>IF(N117="základní",J117,0)</f>
        <v>0</v>
      </c>
      <c r="BF117" s="224">
        <f>IF(N117="snížená",J117,0)</f>
        <v>0</v>
      </c>
      <c r="BG117" s="224">
        <f>IF(N117="zákl. přenesená",J117,0)</f>
        <v>0</v>
      </c>
      <c r="BH117" s="224">
        <f>IF(N117="sníž. přenesená",J117,0)</f>
        <v>0</v>
      </c>
      <c r="BI117" s="224">
        <f>IF(N117="nulová",J117,0)</f>
        <v>0</v>
      </c>
      <c r="BJ117" s="17" t="s">
        <v>22</v>
      </c>
      <c r="BK117" s="224">
        <f>ROUND(I117*H117,2)</f>
        <v>0</v>
      </c>
      <c r="BL117" s="17" t="s">
        <v>194</v>
      </c>
      <c r="BM117" s="223" t="s">
        <v>1540</v>
      </c>
    </row>
    <row r="118" spans="1:47" s="2" customFormat="1" ht="12">
      <c r="A118" s="38"/>
      <c r="B118" s="39"/>
      <c r="C118" s="40"/>
      <c r="D118" s="225" t="s">
        <v>196</v>
      </c>
      <c r="E118" s="40"/>
      <c r="F118" s="226" t="s">
        <v>1541</v>
      </c>
      <c r="G118" s="40"/>
      <c r="H118" s="40"/>
      <c r="I118" s="227"/>
      <c r="J118" s="40"/>
      <c r="K118" s="40"/>
      <c r="L118" s="44"/>
      <c r="M118" s="228"/>
      <c r="N118" s="229"/>
      <c r="O118" s="84"/>
      <c r="P118" s="84"/>
      <c r="Q118" s="84"/>
      <c r="R118" s="84"/>
      <c r="S118" s="84"/>
      <c r="T118" s="85"/>
      <c r="U118" s="38"/>
      <c r="V118" s="38"/>
      <c r="W118" s="38"/>
      <c r="X118" s="38"/>
      <c r="Y118" s="38"/>
      <c r="Z118" s="38"/>
      <c r="AA118" s="38"/>
      <c r="AB118" s="38"/>
      <c r="AC118" s="38"/>
      <c r="AD118" s="38"/>
      <c r="AE118" s="38"/>
      <c r="AT118" s="17" t="s">
        <v>196</v>
      </c>
      <c r="AU118" s="17" t="s">
        <v>84</v>
      </c>
    </row>
    <row r="119" spans="1:47" s="2" customFormat="1" ht="12">
      <c r="A119" s="38"/>
      <c r="B119" s="39"/>
      <c r="C119" s="40"/>
      <c r="D119" s="225" t="s">
        <v>216</v>
      </c>
      <c r="E119" s="40"/>
      <c r="F119" s="251" t="s">
        <v>1542</v>
      </c>
      <c r="G119" s="40"/>
      <c r="H119" s="40"/>
      <c r="I119" s="227"/>
      <c r="J119" s="40"/>
      <c r="K119" s="40"/>
      <c r="L119" s="44"/>
      <c r="M119" s="228"/>
      <c r="N119" s="229"/>
      <c r="O119" s="84"/>
      <c r="P119" s="84"/>
      <c r="Q119" s="84"/>
      <c r="R119" s="84"/>
      <c r="S119" s="84"/>
      <c r="T119" s="85"/>
      <c r="U119" s="38"/>
      <c r="V119" s="38"/>
      <c r="W119" s="38"/>
      <c r="X119" s="38"/>
      <c r="Y119" s="38"/>
      <c r="Z119" s="38"/>
      <c r="AA119" s="38"/>
      <c r="AB119" s="38"/>
      <c r="AC119" s="38"/>
      <c r="AD119" s="38"/>
      <c r="AE119" s="38"/>
      <c r="AT119" s="17" t="s">
        <v>216</v>
      </c>
      <c r="AU119" s="17" t="s">
        <v>84</v>
      </c>
    </row>
    <row r="120" spans="1:51" s="13" customFormat="1" ht="12">
      <c r="A120" s="13"/>
      <c r="B120" s="230"/>
      <c r="C120" s="231"/>
      <c r="D120" s="225" t="s">
        <v>198</v>
      </c>
      <c r="E120" s="232" t="s">
        <v>20</v>
      </c>
      <c r="F120" s="233" t="s">
        <v>1543</v>
      </c>
      <c r="G120" s="231"/>
      <c r="H120" s="232" t="s">
        <v>20</v>
      </c>
      <c r="I120" s="234"/>
      <c r="J120" s="231"/>
      <c r="K120" s="231"/>
      <c r="L120" s="235"/>
      <c r="M120" s="236"/>
      <c r="N120" s="237"/>
      <c r="O120" s="237"/>
      <c r="P120" s="237"/>
      <c r="Q120" s="237"/>
      <c r="R120" s="237"/>
      <c r="S120" s="237"/>
      <c r="T120" s="238"/>
      <c r="U120" s="13"/>
      <c r="V120" s="13"/>
      <c r="W120" s="13"/>
      <c r="X120" s="13"/>
      <c r="Y120" s="13"/>
      <c r="Z120" s="13"/>
      <c r="AA120" s="13"/>
      <c r="AB120" s="13"/>
      <c r="AC120" s="13"/>
      <c r="AD120" s="13"/>
      <c r="AE120" s="13"/>
      <c r="AT120" s="239" t="s">
        <v>198</v>
      </c>
      <c r="AU120" s="239" t="s">
        <v>84</v>
      </c>
      <c r="AV120" s="13" t="s">
        <v>22</v>
      </c>
      <c r="AW120" s="13" t="s">
        <v>37</v>
      </c>
      <c r="AX120" s="13" t="s">
        <v>76</v>
      </c>
      <c r="AY120" s="239" t="s">
        <v>186</v>
      </c>
    </row>
    <row r="121" spans="1:51" s="14" customFormat="1" ht="12">
      <c r="A121" s="14"/>
      <c r="B121" s="240"/>
      <c r="C121" s="241"/>
      <c r="D121" s="225" t="s">
        <v>198</v>
      </c>
      <c r="E121" s="242" t="s">
        <v>20</v>
      </c>
      <c r="F121" s="243" t="s">
        <v>1578</v>
      </c>
      <c r="G121" s="241"/>
      <c r="H121" s="244">
        <v>7.3</v>
      </c>
      <c r="I121" s="245"/>
      <c r="J121" s="241"/>
      <c r="K121" s="241"/>
      <c r="L121" s="246"/>
      <c r="M121" s="247"/>
      <c r="N121" s="248"/>
      <c r="O121" s="248"/>
      <c r="P121" s="248"/>
      <c r="Q121" s="248"/>
      <c r="R121" s="248"/>
      <c r="S121" s="248"/>
      <c r="T121" s="249"/>
      <c r="U121" s="14"/>
      <c r="V121" s="14"/>
      <c r="W121" s="14"/>
      <c r="X121" s="14"/>
      <c r="Y121" s="14"/>
      <c r="Z121" s="14"/>
      <c r="AA121" s="14"/>
      <c r="AB121" s="14"/>
      <c r="AC121" s="14"/>
      <c r="AD121" s="14"/>
      <c r="AE121" s="14"/>
      <c r="AT121" s="250" t="s">
        <v>198</v>
      </c>
      <c r="AU121" s="250" t="s">
        <v>84</v>
      </c>
      <c r="AV121" s="14" t="s">
        <v>84</v>
      </c>
      <c r="AW121" s="14" t="s">
        <v>37</v>
      </c>
      <c r="AX121" s="14" t="s">
        <v>76</v>
      </c>
      <c r="AY121" s="250" t="s">
        <v>186</v>
      </c>
    </row>
    <row r="122" spans="1:65" s="2" customFormat="1" ht="24.15" customHeight="1">
      <c r="A122" s="38"/>
      <c r="B122" s="39"/>
      <c r="C122" s="212" t="s">
        <v>279</v>
      </c>
      <c r="D122" s="212" t="s">
        <v>189</v>
      </c>
      <c r="E122" s="213" t="s">
        <v>1545</v>
      </c>
      <c r="F122" s="214" t="s">
        <v>1546</v>
      </c>
      <c r="G122" s="215" t="s">
        <v>244</v>
      </c>
      <c r="H122" s="216">
        <v>7.3</v>
      </c>
      <c r="I122" s="217"/>
      <c r="J122" s="218">
        <f>ROUND(I122*H122,2)</f>
        <v>0</v>
      </c>
      <c r="K122" s="214" t="s">
        <v>20</v>
      </c>
      <c r="L122" s="44"/>
      <c r="M122" s="219" t="s">
        <v>20</v>
      </c>
      <c r="N122" s="220" t="s">
        <v>47</v>
      </c>
      <c r="O122" s="84"/>
      <c r="P122" s="221">
        <f>O122*H122</f>
        <v>0</v>
      </c>
      <c r="Q122" s="221">
        <v>0.0026</v>
      </c>
      <c r="R122" s="221">
        <f>Q122*H122</f>
        <v>0.01898</v>
      </c>
      <c r="S122" s="221">
        <v>0</v>
      </c>
      <c r="T122" s="222">
        <f>S122*H122</f>
        <v>0</v>
      </c>
      <c r="U122" s="38"/>
      <c r="V122" s="38"/>
      <c r="W122" s="38"/>
      <c r="X122" s="38"/>
      <c r="Y122" s="38"/>
      <c r="Z122" s="38"/>
      <c r="AA122" s="38"/>
      <c r="AB122" s="38"/>
      <c r="AC122" s="38"/>
      <c r="AD122" s="38"/>
      <c r="AE122" s="38"/>
      <c r="AR122" s="223" t="s">
        <v>194</v>
      </c>
      <c r="AT122" s="223" t="s">
        <v>189</v>
      </c>
      <c r="AU122" s="223" t="s">
        <v>84</v>
      </c>
      <c r="AY122" s="17" t="s">
        <v>186</v>
      </c>
      <c r="BE122" s="224">
        <f>IF(N122="základní",J122,0)</f>
        <v>0</v>
      </c>
      <c r="BF122" s="224">
        <f>IF(N122="snížená",J122,0)</f>
        <v>0</v>
      </c>
      <c r="BG122" s="224">
        <f>IF(N122="zákl. přenesená",J122,0)</f>
        <v>0</v>
      </c>
      <c r="BH122" s="224">
        <f>IF(N122="sníž. přenesená",J122,0)</f>
        <v>0</v>
      </c>
      <c r="BI122" s="224">
        <f>IF(N122="nulová",J122,0)</f>
        <v>0</v>
      </c>
      <c r="BJ122" s="17" t="s">
        <v>22</v>
      </c>
      <c r="BK122" s="224">
        <f>ROUND(I122*H122,2)</f>
        <v>0</v>
      </c>
      <c r="BL122" s="17" t="s">
        <v>194</v>
      </c>
      <c r="BM122" s="223" t="s">
        <v>1547</v>
      </c>
    </row>
    <row r="123" spans="1:47" s="2" customFormat="1" ht="12">
      <c r="A123" s="38"/>
      <c r="B123" s="39"/>
      <c r="C123" s="40"/>
      <c r="D123" s="225" t="s">
        <v>196</v>
      </c>
      <c r="E123" s="40"/>
      <c r="F123" s="226" t="s">
        <v>1548</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196</v>
      </c>
      <c r="AU123" s="17" t="s">
        <v>84</v>
      </c>
    </row>
    <row r="124" spans="1:47" s="2" customFormat="1" ht="12">
      <c r="A124" s="38"/>
      <c r="B124" s="39"/>
      <c r="C124" s="40"/>
      <c r="D124" s="225" t="s">
        <v>216</v>
      </c>
      <c r="E124" s="40"/>
      <c r="F124" s="251" t="s">
        <v>1549</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216</v>
      </c>
      <c r="AU124" s="17" t="s">
        <v>84</v>
      </c>
    </row>
    <row r="125" spans="1:51" s="13" customFormat="1" ht="12">
      <c r="A125" s="13"/>
      <c r="B125" s="230"/>
      <c r="C125" s="231"/>
      <c r="D125" s="225" t="s">
        <v>198</v>
      </c>
      <c r="E125" s="232" t="s">
        <v>20</v>
      </c>
      <c r="F125" s="233" t="s">
        <v>1543</v>
      </c>
      <c r="G125" s="231"/>
      <c r="H125" s="232" t="s">
        <v>20</v>
      </c>
      <c r="I125" s="234"/>
      <c r="J125" s="231"/>
      <c r="K125" s="231"/>
      <c r="L125" s="235"/>
      <c r="M125" s="236"/>
      <c r="N125" s="237"/>
      <c r="O125" s="237"/>
      <c r="P125" s="237"/>
      <c r="Q125" s="237"/>
      <c r="R125" s="237"/>
      <c r="S125" s="237"/>
      <c r="T125" s="238"/>
      <c r="U125" s="13"/>
      <c r="V125" s="13"/>
      <c r="W125" s="13"/>
      <c r="X125" s="13"/>
      <c r="Y125" s="13"/>
      <c r="Z125" s="13"/>
      <c r="AA125" s="13"/>
      <c r="AB125" s="13"/>
      <c r="AC125" s="13"/>
      <c r="AD125" s="13"/>
      <c r="AE125" s="13"/>
      <c r="AT125" s="239" t="s">
        <v>198</v>
      </c>
      <c r="AU125" s="239" t="s">
        <v>84</v>
      </c>
      <c r="AV125" s="13" t="s">
        <v>22</v>
      </c>
      <c r="AW125" s="13" t="s">
        <v>37</v>
      </c>
      <c r="AX125" s="13" t="s">
        <v>76</v>
      </c>
      <c r="AY125" s="239" t="s">
        <v>186</v>
      </c>
    </row>
    <row r="126" spans="1:51" s="14" customFormat="1" ht="12">
      <c r="A126" s="14"/>
      <c r="B126" s="240"/>
      <c r="C126" s="241"/>
      <c r="D126" s="225" t="s">
        <v>198</v>
      </c>
      <c r="E126" s="242" t="s">
        <v>20</v>
      </c>
      <c r="F126" s="243" t="s">
        <v>1579</v>
      </c>
      <c r="G126" s="241"/>
      <c r="H126" s="244">
        <v>7.3</v>
      </c>
      <c r="I126" s="245"/>
      <c r="J126" s="241"/>
      <c r="K126" s="241"/>
      <c r="L126" s="246"/>
      <c r="M126" s="247"/>
      <c r="N126" s="248"/>
      <c r="O126" s="248"/>
      <c r="P126" s="248"/>
      <c r="Q126" s="248"/>
      <c r="R126" s="248"/>
      <c r="S126" s="248"/>
      <c r="T126" s="249"/>
      <c r="U126" s="14"/>
      <c r="V126" s="14"/>
      <c r="W126" s="14"/>
      <c r="X126" s="14"/>
      <c r="Y126" s="14"/>
      <c r="Z126" s="14"/>
      <c r="AA126" s="14"/>
      <c r="AB126" s="14"/>
      <c r="AC126" s="14"/>
      <c r="AD126" s="14"/>
      <c r="AE126" s="14"/>
      <c r="AT126" s="250" t="s">
        <v>198</v>
      </c>
      <c r="AU126" s="250" t="s">
        <v>84</v>
      </c>
      <c r="AV126" s="14" t="s">
        <v>84</v>
      </c>
      <c r="AW126" s="14" t="s">
        <v>37</v>
      </c>
      <c r="AX126" s="14" t="s">
        <v>76</v>
      </c>
      <c r="AY126" s="250" t="s">
        <v>186</v>
      </c>
    </row>
    <row r="127" spans="1:65" s="2" customFormat="1" ht="24.15" customHeight="1">
      <c r="A127" s="38"/>
      <c r="B127" s="39"/>
      <c r="C127" s="212" t="s">
        <v>187</v>
      </c>
      <c r="D127" s="212" t="s">
        <v>189</v>
      </c>
      <c r="E127" s="213" t="s">
        <v>1557</v>
      </c>
      <c r="F127" s="214" t="s">
        <v>1558</v>
      </c>
      <c r="G127" s="215" t="s">
        <v>244</v>
      </c>
      <c r="H127" s="216">
        <v>7.3</v>
      </c>
      <c r="I127" s="217"/>
      <c r="J127" s="218">
        <f>ROUND(I127*H127,2)</f>
        <v>0</v>
      </c>
      <c r="K127" s="214" t="s">
        <v>20</v>
      </c>
      <c r="L127" s="44"/>
      <c r="M127" s="219" t="s">
        <v>20</v>
      </c>
      <c r="N127" s="220" t="s">
        <v>47</v>
      </c>
      <c r="O127" s="84"/>
      <c r="P127" s="221">
        <f>O127*H127</f>
        <v>0</v>
      </c>
      <c r="Q127" s="221">
        <v>1E-05</v>
      </c>
      <c r="R127" s="221">
        <f>Q127*H127</f>
        <v>7.3E-05</v>
      </c>
      <c r="S127" s="221">
        <v>0</v>
      </c>
      <c r="T127" s="222">
        <f>S127*H127</f>
        <v>0</v>
      </c>
      <c r="U127" s="38"/>
      <c r="V127" s="38"/>
      <c r="W127" s="38"/>
      <c r="X127" s="38"/>
      <c r="Y127" s="38"/>
      <c r="Z127" s="38"/>
      <c r="AA127" s="38"/>
      <c r="AB127" s="38"/>
      <c r="AC127" s="38"/>
      <c r="AD127" s="38"/>
      <c r="AE127" s="38"/>
      <c r="AR127" s="223" t="s">
        <v>194</v>
      </c>
      <c r="AT127" s="223" t="s">
        <v>189</v>
      </c>
      <c r="AU127" s="223" t="s">
        <v>84</v>
      </c>
      <c r="AY127" s="17" t="s">
        <v>186</v>
      </c>
      <c r="BE127" s="224">
        <f>IF(N127="základní",J127,0)</f>
        <v>0</v>
      </c>
      <c r="BF127" s="224">
        <f>IF(N127="snížená",J127,0)</f>
        <v>0</v>
      </c>
      <c r="BG127" s="224">
        <f>IF(N127="zákl. přenesená",J127,0)</f>
        <v>0</v>
      </c>
      <c r="BH127" s="224">
        <f>IF(N127="sníž. přenesená",J127,0)</f>
        <v>0</v>
      </c>
      <c r="BI127" s="224">
        <f>IF(N127="nulová",J127,0)</f>
        <v>0</v>
      </c>
      <c r="BJ127" s="17" t="s">
        <v>22</v>
      </c>
      <c r="BK127" s="224">
        <f>ROUND(I127*H127,2)</f>
        <v>0</v>
      </c>
      <c r="BL127" s="17" t="s">
        <v>194</v>
      </c>
      <c r="BM127" s="223" t="s">
        <v>1559</v>
      </c>
    </row>
    <row r="128" spans="1:47" s="2" customFormat="1" ht="12">
      <c r="A128" s="38"/>
      <c r="B128" s="39"/>
      <c r="C128" s="40"/>
      <c r="D128" s="225" t="s">
        <v>196</v>
      </c>
      <c r="E128" s="40"/>
      <c r="F128" s="226" t="s">
        <v>1560</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196</v>
      </c>
      <c r="AU128" s="17" t="s">
        <v>84</v>
      </c>
    </row>
    <row r="129" spans="1:51" s="13" customFormat="1" ht="12">
      <c r="A129" s="13"/>
      <c r="B129" s="230"/>
      <c r="C129" s="231"/>
      <c r="D129" s="225" t="s">
        <v>198</v>
      </c>
      <c r="E129" s="232" t="s">
        <v>20</v>
      </c>
      <c r="F129" s="233" t="s">
        <v>1543</v>
      </c>
      <c r="G129" s="231"/>
      <c r="H129" s="232" t="s">
        <v>20</v>
      </c>
      <c r="I129" s="234"/>
      <c r="J129" s="231"/>
      <c r="K129" s="231"/>
      <c r="L129" s="235"/>
      <c r="M129" s="236"/>
      <c r="N129" s="237"/>
      <c r="O129" s="237"/>
      <c r="P129" s="237"/>
      <c r="Q129" s="237"/>
      <c r="R129" s="237"/>
      <c r="S129" s="237"/>
      <c r="T129" s="238"/>
      <c r="U129" s="13"/>
      <c r="V129" s="13"/>
      <c r="W129" s="13"/>
      <c r="X129" s="13"/>
      <c r="Y129" s="13"/>
      <c r="Z129" s="13"/>
      <c r="AA129" s="13"/>
      <c r="AB129" s="13"/>
      <c r="AC129" s="13"/>
      <c r="AD129" s="13"/>
      <c r="AE129" s="13"/>
      <c r="AT129" s="239" t="s">
        <v>198</v>
      </c>
      <c r="AU129" s="239" t="s">
        <v>84</v>
      </c>
      <c r="AV129" s="13" t="s">
        <v>22</v>
      </c>
      <c r="AW129" s="13" t="s">
        <v>37</v>
      </c>
      <c r="AX129" s="13" t="s">
        <v>76</v>
      </c>
      <c r="AY129" s="239" t="s">
        <v>186</v>
      </c>
    </row>
    <row r="130" spans="1:51" s="14" customFormat="1" ht="12">
      <c r="A130" s="14"/>
      <c r="B130" s="240"/>
      <c r="C130" s="241"/>
      <c r="D130" s="225" t="s">
        <v>198</v>
      </c>
      <c r="E130" s="242" t="s">
        <v>20</v>
      </c>
      <c r="F130" s="243" t="s">
        <v>1578</v>
      </c>
      <c r="G130" s="241"/>
      <c r="H130" s="244">
        <v>7.3</v>
      </c>
      <c r="I130" s="245"/>
      <c r="J130" s="241"/>
      <c r="K130" s="241"/>
      <c r="L130" s="246"/>
      <c r="M130" s="247"/>
      <c r="N130" s="248"/>
      <c r="O130" s="248"/>
      <c r="P130" s="248"/>
      <c r="Q130" s="248"/>
      <c r="R130" s="248"/>
      <c r="S130" s="248"/>
      <c r="T130" s="249"/>
      <c r="U130" s="14"/>
      <c r="V130" s="14"/>
      <c r="W130" s="14"/>
      <c r="X130" s="14"/>
      <c r="Y130" s="14"/>
      <c r="Z130" s="14"/>
      <c r="AA130" s="14"/>
      <c r="AB130" s="14"/>
      <c r="AC130" s="14"/>
      <c r="AD130" s="14"/>
      <c r="AE130" s="14"/>
      <c r="AT130" s="250" t="s">
        <v>198</v>
      </c>
      <c r="AU130" s="250" t="s">
        <v>84</v>
      </c>
      <c r="AV130" s="14" t="s">
        <v>84</v>
      </c>
      <c r="AW130" s="14" t="s">
        <v>37</v>
      </c>
      <c r="AX130" s="14" t="s">
        <v>76</v>
      </c>
      <c r="AY130" s="250" t="s">
        <v>186</v>
      </c>
    </row>
    <row r="131" spans="1:65" s="2" customFormat="1" ht="24.15" customHeight="1">
      <c r="A131" s="38"/>
      <c r="B131" s="39"/>
      <c r="C131" s="212" t="s">
        <v>27</v>
      </c>
      <c r="D131" s="212" t="s">
        <v>189</v>
      </c>
      <c r="E131" s="213" t="s">
        <v>1503</v>
      </c>
      <c r="F131" s="214" t="s">
        <v>1504</v>
      </c>
      <c r="G131" s="215" t="s">
        <v>236</v>
      </c>
      <c r="H131" s="216">
        <v>5</v>
      </c>
      <c r="I131" s="217"/>
      <c r="J131" s="218">
        <f>ROUND(I131*H131,2)</f>
        <v>0</v>
      </c>
      <c r="K131" s="214" t="s">
        <v>193</v>
      </c>
      <c r="L131" s="44"/>
      <c r="M131" s="219" t="s">
        <v>20</v>
      </c>
      <c r="N131" s="220" t="s">
        <v>47</v>
      </c>
      <c r="O131" s="84"/>
      <c r="P131" s="221">
        <f>O131*H131</f>
        <v>0</v>
      </c>
      <c r="Q131" s="221">
        <v>0</v>
      </c>
      <c r="R131" s="221">
        <f>Q131*H131</f>
        <v>0</v>
      </c>
      <c r="S131" s="221">
        <v>0.082</v>
      </c>
      <c r="T131" s="222">
        <f>S131*H131</f>
        <v>0.41000000000000003</v>
      </c>
      <c r="U131" s="38"/>
      <c r="V131" s="38"/>
      <c r="W131" s="38"/>
      <c r="X131" s="38"/>
      <c r="Y131" s="38"/>
      <c r="Z131" s="38"/>
      <c r="AA131" s="38"/>
      <c r="AB131" s="38"/>
      <c r="AC131" s="38"/>
      <c r="AD131" s="38"/>
      <c r="AE131" s="38"/>
      <c r="AR131" s="223" t="s">
        <v>194</v>
      </c>
      <c r="AT131" s="223" t="s">
        <v>189</v>
      </c>
      <c r="AU131" s="223" t="s">
        <v>84</v>
      </c>
      <c r="AY131" s="17" t="s">
        <v>186</v>
      </c>
      <c r="BE131" s="224">
        <f>IF(N131="základní",J131,0)</f>
        <v>0</v>
      </c>
      <c r="BF131" s="224">
        <f>IF(N131="snížená",J131,0)</f>
        <v>0</v>
      </c>
      <c r="BG131" s="224">
        <f>IF(N131="zákl. přenesená",J131,0)</f>
        <v>0</v>
      </c>
      <c r="BH131" s="224">
        <f>IF(N131="sníž. přenesená",J131,0)</f>
        <v>0</v>
      </c>
      <c r="BI131" s="224">
        <f>IF(N131="nulová",J131,0)</f>
        <v>0</v>
      </c>
      <c r="BJ131" s="17" t="s">
        <v>22</v>
      </c>
      <c r="BK131" s="224">
        <f>ROUND(I131*H131,2)</f>
        <v>0</v>
      </c>
      <c r="BL131" s="17" t="s">
        <v>194</v>
      </c>
      <c r="BM131" s="223" t="s">
        <v>1505</v>
      </c>
    </row>
    <row r="132" spans="1:47" s="2" customFormat="1" ht="12">
      <c r="A132" s="38"/>
      <c r="B132" s="39"/>
      <c r="C132" s="40"/>
      <c r="D132" s="225" t="s">
        <v>196</v>
      </c>
      <c r="E132" s="40"/>
      <c r="F132" s="226" t="s">
        <v>1506</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196</v>
      </c>
      <c r="AU132" s="17" t="s">
        <v>84</v>
      </c>
    </row>
    <row r="133" spans="1:47" s="2" customFormat="1" ht="12">
      <c r="A133" s="38"/>
      <c r="B133" s="39"/>
      <c r="C133" s="40"/>
      <c r="D133" s="225" t="s">
        <v>216</v>
      </c>
      <c r="E133" s="40"/>
      <c r="F133" s="251" t="s">
        <v>1580</v>
      </c>
      <c r="G133" s="40"/>
      <c r="H133" s="40"/>
      <c r="I133" s="227"/>
      <c r="J133" s="40"/>
      <c r="K133" s="40"/>
      <c r="L133" s="44"/>
      <c r="M133" s="228"/>
      <c r="N133" s="229"/>
      <c r="O133" s="84"/>
      <c r="P133" s="84"/>
      <c r="Q133" s="84"/>
      <c r="R133" s="84"/>
      <c r="S133" s="84"/>
      <c r="T133" s="85"/>
      <c r="U133" s="38"/>
      <c r="V133" s="38"/>
      <c r="W133" s="38"/>
      <c r="X133" s="38"/>
      <c r="Y133" s="38"/>
      <c r="Z133" s="38"/>
      <c r="AA133" s="38"/>
      <c r="AB133" s="38"/>
      <c r="AC133" s="38"/>
      <c r="AD133" s="38"/>
      <c r="AE133" s="38"/>
      <c r="AT133" s="17" t="s">
        <v>216</v>
      </c>
      <c r="AU133" s="17" t="s">
        <v>84</v>
      </c>
    </row>
    <row r="134" spans="1:51" s="13" customFormat="1" ht="12">
      <c r="A134" s="13"/>
      <c r="B134" s="230"/>
      <c r="C134" s="231"/>
      <c r="D134" s="225" t="s">
        <v>198</v>
      </c>
      <c r="E134" s="232" t="s">
        <v>20</v>
      </c>
      <c r="F134" s="233" t="s">
        <v>1581</v>
      </c>
      <c r="G134" s="231"/>
      <c r="H134" s="232" t="s">
        <v>20</v>
      </c>
      <c r="I134" s="234"/>
      <c r="J134" s="231"/>
      <c r="K134" s="231"/>
      <c r="L134" s="235"/>
      <c r="M134" s="236"/>
      <c r="N134" s="237"/>
      <c r="O134" s="237"/>
      <c r="P134" s="237"/>
      <c r="Q134" s="237"/>
      <c r="R134" s="237"/>
      <c r="S134" s="237"/>
      <c r="T134" s="238"/>
      <c r="U134" s="13"/>
      <c r="V134" s="13"/>
      <c r="W134" s="13"/>
      <c r="X134" s="13"/>
      <c r="Y134" s="13"/>
      <c r="Z134" s="13"/>
      <c r="AA134" s="13"/>
      <c r="AB134" s="13"/>
      <c r="AC134" s="13"/>
      <c r="AD134" s="13"/>
      <c r="AE134" s="13"/>
      <c r="AT134" s="239" t="s">
        <v>198</v>
      </c>
      <c r="AU134" s="239" t="s">
        <v>84</v>
      </c>
      <c r="AV134" s="13" t="s">
        <v>22</v>
      </c>
      <c r="AW134" s="13" t="s">
        <v>37</v>
      </c>
      <c r="AX134" s="13" t="s">
        <v>76</v>
      </c>
      <c r="AY134" s="239" t="s">
        <v>186</v>
      </c>
    </row>
    <row r="135" spans="1:51" s="14" customFormat="1" ht="12">
      <c r="A135" s="14"/>
      <c r="B135" s="240"/>
      <c r="C135" s="241"/>
      <c r="D135" s="225" t="s">
        <v>198</v>
      </c>
      <c r="E135" s="242" t="s">
        <v>20</v>
      </c>
      <c r="F135" s="243" t="s">
        <v>1566</v>
      </c>
      <c r="G135" s="241"/>
      <c r="H135" s="244">
        <v>1</v>
      </c>
      <c r="I135" s="245"/>
      <c r="J135" s="241"/>
      <c r="K135" s="241"/>
      <c r="L135" s="246"/>
      <c r="M135" s="247"/>
      <c r="N135" s="248"/>
      <c r="O135" s="248"/>
      <c r="P135" s="248"/>
      <c r="Q135" s="248"/>
      <c r="R135" s="248"/>
      <c r="S135" s="248"/>
      <c r="T135" s="249"/>
      <c r="U135" s="14"/>
      <c r="V135" s="14"/>
      <c r="W135" s="14"/>
      <c r="X135" s="14"/>
      <c r="Y135" s="14"/>
      <c r="Z135" s="14"/>
      <c r="AA135" s="14"/>
      <c r="AB135" s="14"/>
      <c r="AC135" s="14"/>
      <c r="AD135" s="14"/>
      <c r="AE135" s="14"/>
      <c r="AT135" s="250" t="s">
        <v>198</v>
      </c>
      <c r="AU135" s="250" t="s">
        <v>84</v>
      </c>
      <c r="AV135" s="14" t="s">
        <v>84</v>
      </c>
      <c r="AW135" s="14" t="s">
        <v>37</v>
      </c>
      <c r="AX135" s="14" t="s">
        <v>76</v>
      </c>
      <c r="AY135" s="250" t="s">
        <v>186</v>
      </c>
    </row>
    <row r="136" spans="1:51" s="14" customFormat="1" ht="12">
      <c r="A136" s="14"/>
      <c r="B136" s="240"/>
      <c r="C136" s="241"/>
      <c r="D136" s="225" t="s">
        <v>198</v>
      </c>
      <c r="E136" s="242" t="s">
        <v>20</v>
      </c>
      <c r="F136" s="243" t="s">
        <v>1582</v>
      </c>
      <c r="G136" s="241"/>
      <c r="H136" s="244">
        <v>2</v>
      </c>
      <c r="I136" s="245"/>
      <c r="J136" s="241"/>
      <c r="K136" s="241"/>
      <c r="L136" s="246"/>
      <c r="M136" s="247"/>
      <c r="N136" s="248"/>
      <c r="O136" s="248"/>
      <c r="P136" s="248"/>
      <c r="Q136" s="248"/>
      <c r="R136" s="248"/>
      <c r="S136" s="248"/>
      <c r="T136" s="249"/>
      <c r="U136" s="14"/>
      <c r="V136" s="14"/>
      <c r="W136" s="14"/>
      <c r="X136" s="14"/>
      <c r="Y136" s="14"/>
      <c r="Z136" s="14"/>
      <c r="AA136" s="14"/>
      <c r="AB136" s="14"/>
      <c r="AC136" s="14"/>
      <c r="AD136" s="14"/>
      <c r="AE136" s="14"/>
      <c r="AT136" s="250" t="s">
        <v>198</v>
      </c>
      <c r="AU136" s="250" t="s">
        <v>84</v>
      </c>
      <c r="AV136" s="14" t="s">
        <v>84</v>
      </c>
      <c r="AW136" s="14" t="s">
        <v>37</v>
      </c>
      <c r="AX136" s="14" t="s">
        <v>76</v>
      </c>
      <c r="AY136" s="250" t="s">
        <v>186</v>
      </c>
    </row>
    <row r="137" spans="1:51" s="14" customFormat="1" ht="12">
      <c r="A137" s="14"/>
      <c r="B137" s="240"/>
      <c r="C137" s="241"/>
      <c r="D137" s="225" t="s">
        <v>198</v>
      </c>
      <c r="E137" s="242" t="s">
        <v>20</v>
      </c>
      <c r="F137" s="243" t="s">
        <v>1583</v>
      </c>
      <c r="G137" s="241"/>
      <c r="H137" s="244">
        <v>2</v>
      </c>
      <c r="I137" s="245"/>
      <c r="J137" s="241"/>
      <c r="K137" s="241"/>
      <c r="L137" s="246"/>
      <c r="M137" s="247"/>
      <c r="N137" s="248"/>
      <c r="O137" s="248"/>
      <c r="P137" s="248"/>
      <c r="Q137" s="248"/>
      <c r="R137" s="248"/>
      <c r="S137" s="248"/>
      <c r="T137" s="249"/>
      <c r="U137" s="14"/>
      <c r="V137" s="14"/>
      <c r="W137" s="14"/>
      <c r="X137" s="14"/>
      <c r="Y137" s="14"/>
      <c r="Z137" s="14"/>
      <c r="AA137" s="14"/>
      <c r="AB137" s="14"/>
      <c r="AC137" s="14"/>
      <c r="AD137" s="14"/>
      <c r="AE137" s="14"/>
      <c r="AT137" s="250" t="s">
        <v>198</v>
      </c>
      <c r="AU137" s="250" t="s">
        <v>84</v>
      </c>
      <c r="AV137" s="14" t="s">
        <v>84</v>
      </c>
      <c r="AW137" s="14" t="s">
        <v>37</v>
      </c>
      <c r="AX137" s="14" t="s">
        <v>76</v>
      </c>
      <c r="AY137" s="250" t="s">
        <v>186</v>
      </c>
    </row>
    <row r="138" spans="1:63" s="12" customFormat="1" ht="22.8" customHeight="1">
      <c r="A138" s="12"/>
      <c r="B138" s="196"/>
      <c r="C138" s="197"/>
      <c r="D138" s="198" t="s">
        <v>75</v>
      </c>
      <c r="E138" s="210" t="s">
        <v>467</v>
      </c>
      <c r="F138" s="210" t="s">
        <v>468</v>
      </c>
      <c r="G138" s="197"/>
      <c r="H138" s="197"/>
      <c r="I138" s="200"/>
      <c r="J138" s="211">
        <f>BK138</f>
        <v>0</v>
      </c>
      <c r="K138" s="197"/>
      <c r="L138" s="202"/>
      <c r="M138" s="203"/>
      <c r="N138" s="204"/>
      <c r="O138" s="204"/>
      <c r="P138" s="205">
        <f>SUM(P139:P142)</f>
        <v>0</v>
      </c>
      <c r="Q138" s="204"/>
      <c r="R138" s="205">
        <f>SUM(R139:R142)</f>
        <v>0</v>
      </c>
      <c r="S138" s="204"/>
      <c r="T138" s="206">
        <f>SUM(T139:T142)</f>
        <v>0</v>
      </c>
      <c r="U138" s="12"/>
      <c r="V138" s="12"/>
      <c r="W138" s="12"/>
      <c r="X138" s="12"/>
      <c r="Y138" s="12"/>
      <c r="Z138" s="12"/>
      <c r="AA138" s="12"/>
      <c r="AB138" s="12"/>
      <c r="AC138" s="12"/>
      <c r="AD138" s="12"/>
      <c r="AE138" s="12"/>
      <c r="AR138" s="207" t="s">
        <v>22</v>
      </c>
      <c r="AT138" s="208" t="s">
        <v>75</v>
      </c>
      <c r="AU138" s="208" t="s">
        <v>22</v>
      </c>
      <c r="AY138" s="207" t="s">
        <v>186</v>
      </c>
      <c r="BK138" s="209">
        <f>SUM(BK139:BK142)</f>
        <v>0</v>
      </c>
    </row>
    <row r="139" spans="1:65" s="2" customFormat="1" ht="24.15" customHeight="1">
      <c r="A139" s="38"/>
      <c r="B139" s="39"/>
      <c r="C139" s="212" t="s">
        <v>296</v>
      </c>
      <c r="D139" s="212" t="s">
        <v>189</v>
      </c>
      <c r="E139" s="213" t="s">
        <v>553</v>
      </c>
      <c r="F139" s="214" t="s">
        <v>554</v>
      </c>
      <c r="G139" s="215" t="s">
        <v>213</v>
      </c>
      <c r="H139" s="216">
        <v>0.281</v>
      </c>
      <c r="I139" s="217"/>
      <c r="J139" s="218">
        <f>ROUND(I139*H139,2)</f>
        <v>0</v>
      </c>
      <c r="K139" s="214" t="s">
        <v>193</v>
      </c>
      <c r="L139" s="44"/>
      <c r="M139" s="219" t="s">
        <v>20</v>
      </c>
      <c r="N139" s="220" t="s">
        <v>47</v>
      </c>
      <c r="O139" s="84"/>
      <c r="P139" s="221">
        <f>O139*H139</f>
        <v>0</v>
      </c>
      <c r="Q139" s="221">
        <v>0</v>
      </c>
      <c r="R139" s="221">
        <f>Q139*H139</f>
        <v>0</v>
      </c>
      <c r="S139" s="221">
        <v>0</v>
      </c>
      <c r="T139" s="222">
        <f>S139*H139</f>
        <v>0</v>
      </c>
      <c r="U139" s="38"/>
      <c r="V139" s="38"/>
      <c r="W139" s="38"/>
      <c r="X139" s="38"/>
      <c r="Y139" s="38"/>
      <c r="Z139" s="38"/>
      <c r="AA139" s="38"/>
      <c r="AB139" s="38"/>
      <c r="AC139" s="38"/>
      <c r="AD139" s="38"/>
      <c r="AE139" s="38"/>
      <c r="AR139" s="223" t="s">
        <v>194</v>
      </c>
      <c r="AT139" s="223" t="s">
        <v>189</v>
      </c>
      <c r="AU139" s="223" t="s">
        <v>84</v>
      </c>
      <c r="AY139" s="17" t="s">
        <v>186</v>
      </c>
      <c r="BE139" s="224">
        <f>IF(N139="základní",J139,0)</f>
        <v>0</v>
      </c>
      <c r="BF139" s="224">
        <f>IF(N139="snížená",J139,0)</f>
        <v>0</v>
      </c>
      <c r="BG139" s="224">
        <f>IF(N139="zákl. přenesená",J139,0)</f>
        <v>0</v>
      </c>
      <c r="BH139" s="224">
        <f>IF(N139="sníž. přenesená",J139,0)</f>
        <v>0</v>
      </c>
      <c r="BI139" s="224">
        <f>IF(N139="nulová",J139,0)</f>
        <v>0</v>
      </c>
      <c r="BJ139" s="17" t="s">
        <v>22</v>
      </c>
      <c r="BK139" s="224">
        <f>ROUND(I139*H139,2)</f>
        <v>0</v>
      </c>
      <c r="BL139" s="17" t="s">
        <v>194</v>
      </c>
      <c r="BM139" s="223" t="s">
        <v>1569</v>
      </c>
    </row>
    <row r="140" spans="1:47" s="2" customFormat="1" ht="12">
      <c r="A140" s="38"/>
      <c r="B140" s="39"/>
      <c r="C140" s="40"/>
      <c r="D140" s="225" t="s">
        <v>196</v>
      </c>
      <c r="E140" s="40"/>
      <c r="F140" s="226" t="s">
        <v>556</v>
      </c>
      <c r="G140" s="40"/>
      <c r="H140" s="40"/>
      <c r="I140" s="227"/>
      <c r="J140" s="40"/>
      <c r="K140" s="40"/>
      <c r="L140" s="44"/>
      <c r="M140" s="228"/>
      <c r="N140" s="229"/>
      <c r="O140" s="84"/>
      <c r="P140" s="84"/>
      <c r="Q140" s="84"/>
      <c r="R140" s="84"/>
      <c r="S140" s="84"/>
      <c r="T140" s="85"/>
      <c r="U140" s="38"/>
      <c r="V140" s="38"/>
      <c r="W140" s="38"/>
      <c r="X140" s="38"/>
      <c r="Y140" s="38"/>
      <c r="Z140" s="38"/>
      <c r="AA140" s="38"/>
      <c r="AB140" s="38"/>
      <c r="AC140" s="38"/>
      <c r="AD140" s="38"/>
      <c r="AE140" s="38"/>
      <c r="AT140" s="17" t="s">
        <v>196</v>
      </c>
      <c r="AU140" s="17" t="s">
        <v>84</v>
      </c>
    </row>
    <row r="141" spans="1:65" s="2" customFormat="1" ht="24.15" customHeight="1">
      <c r="A141" s="38"/>
      <c r="B141" s="39"/>
      <c r="C141" s="212" t="s">
        <v>303</v>
      </c>
      <c r="D141" s="212" t="s">
        <v>189</v>
      </c>
      <c r="E141" s="213" t="s">
        <v>1322</v>
      </c>
      <c r="F141" s="214" t="s">
        <v>1323</v>
      </c>
      <c r="G141" s="215" t="s">
        <v>213</v>
      </c>
      <c r="H141" s="216">
        <v>0.281</v>
      </c>
      <c r="I141" s="217"/>
      <c r="J141" s="218">
        <f>ROUND(I141*H141,2)</f>
        <v>0</v>
      </c>
      <c r="K141" s="214" t="s">
        <v>193</v>
      </c>
      <c r="L141" s="44"/>
      <c r="M141" s="219" t="s">
        <v>20</v>
      </c>
      <c r="N141" s="220" t="s">
        <v>47</v>
      </c>
      <c r="O141" s="84"/>
      <c r="P141" s="221">
        <f>O141*H141</f>
        <v>0</v>
      </c>
      <c r="Q141" s="221">
        <v>0</v>
      </c>
      <c r="R141" s="221">
        <f>Q141*H141</f>
        <v>0</v>
      </c>
      <c r="S141" s="221">
        <v>0</v>
      </c>
      <c r="T141" s="222">
        <f>S141*H141</f>
        <v>0</v>
      </c>
      <c r="U141" s="38"/>
      <c r="V141" s="38"/>
      <c r="W141" s="38"/>
      <c r="X141" s="38"/>
      <c r="Y141" s="38"/>
      <c r="Z141" s="38"/>
      <c r="AA141" s="38"/>
      <c r="AB141" s="38"/>
      <c r="AC141" s="38"/>
      <c r="AD141" s="38"/>
      <c r="AE141" s="38"/>
      <c r="AR141" s="223" t="s">
        <v>194</v>
      </c>
      <c r="AT141" s="223" t="s">
        <v>189</v>
      </c>
      <c r="AU141" s="223" t="s">
        <v>84</v>
      </c>
      <c r="AY141" s="17" t="s">
        <v>186</v>
      </c>
      <c r="BE141" s="224">
        <f>IF(N141="základní",J141,0)</f>
        <v>0</v>
      </c>
      <c r="BF141" s="224">
        <f>IF(N141="snížená",J141,0)</f>
        <v>0</v>
      </c>
      <c r="BG141" s="224">
        <f>IF(N141="zákl. přenesená",J141,0)</f>
        <v>0</v>
      </c>
      <c r="BH141" s="224">
        <f>IF(N141="sníž. přenesená",J141,0)</f>
        <v>0</v>
      </c>
      <c r="BI141" s="224">
        <f>IF(N141="nulová",J141,0)</f>
        <v>0</v>
      </c>
      <c r="BJ141" s="17" t="s">
        <v>22</v>
      </c>
      <c r="BK141" s="224">
        <f>ROUND(I141*H141,2)</f>
        <v>0</v>
      </c>
      <c r="BL141" s="17" t="s">
        <v>194</v>
      </c>
      <c r="BM141" s="223" t="s">
        <v>1570</v>
      </c>
    </row>
    <row r="142" spans="1:47" s="2" customFormat="1" ht="12">
      <c r="A142" s="38"/>
      <c r="B142" s="39"/>
      <c r="C142" s="40"/>
      <c r="D142" s="225" t="s">
        <v>196</v>
      </c>
      <c r="E142" s="40"/>
      <c r="F142" s="226" t="s">
        <v>1324</v>
      </c>
      <c r="G142" s="40"/>
      <c r="H142" s="40"/>
      <c r="I142" s="227"/>
      <c r="J142" s="40"/>
      <c r="K142" s="40"/>
      <c r="L142" s="44"/>
      <c r="M142" s="255"/>
      <c r="N142" s="256"/>
      <c r="O142" s="257"/>
      <c r="P142" s="257"/>
      <c r="Q142" s="257"/>
      <c r="R142" s="257"/>
      <c r="S142" s="257"/>
      <c r="T142" s="258"/>
      <c r="U142" s="38"/>
      <c r="V142" s="38"/>
      <c r="W142" s="38"/>
      <c r="X142" s="38"/>
      <c r="Y142" s="38"/>
      <c r="Z142" s="38"/>
      <c r="AA142" s="38"/>
      <c r="AB142" s="38"/>
      <c r="AC142" s="38"/>
      <c r="AD142" s="38"/>
      <c r="AE142" s="38"/>
      <c r="AT142" s="17" t="s">
        <v>196</v>
      </c>
      <c r="AU142" s="17" t="s">
        <v>84</v>
      </c>
    </row>
    <row r="143" spans="1:31" s="2" customFormat="1" ht="6.95" customHeight="1">
      <c r="A143" s="38"/>
      <c r="B143" s="59"/>
      <c r="C143" s="60"/>
      <c r="D143" s="60"/>
      <c r="E143" s="60"/>
      <c r="F143" s="60"/>
      <c r="G143" s="60"/>
      <c r="H143" s="60"/>
      <c r="I143" s="60"/>
      <c r="J143" s="60"/>
      <c r="K143" s="60"/>
      <c r="L143" s="44"/>
      <c r="M143" s="38"/>
      <c r="O143" s="38"/>
      <c r="P143" s="38"/>
      <c r="Q143" s="38"/>
      <c r="R143" s="38"/>
      <c r="S143" s="38"/>
      <c r="T143" s="38"/>
      <c r="U143" s="38"/>
      <c r="V143" s="38"/>
      <c r="W143" s="38"/>
      <c r="X143" s="38"/>
      <c r="Y143" s="38"/>
      <c r="Z143" s="38"/>
      <c r="AA143" s="38"/>
      <c r="AB143" s="38"/>
      <c r="AC143" s="38"/>
      <c r="AD143" s="38"/>
      <c r="AE143" s="38"/>
    </row>
  </sheetData>
  <sheetProtection password="CC35" sheet="1" objects="1" scenarios="1" formatColumns="0" formatRows="0" autoFilter="0"/>
  <autoFilter ref="C87:K14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140</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1:31" s="2" customFormat="1" ht="12" customHeight="1">
      <c r="A8" s="38"/>
      <c r="B8" s="44"/>
      <c r="C8" s="38"/>
      <c r="D8" s="142" t="s">
        <v>161</v>
      </c>
      <c r="E8" s="38"/>
      <c r="F8" s="38"/>
      <c r="G8" s="38"/>
      <c r="H8" s="38"/>
      <c r="I8" s="38"/>
      <c r="J8" s="38"/>
      <c r="K8" s="38"/>
      <c r="L8" s="144"/>
      <c r="S8" s="38"/>
      <c r="T8" s="38"/>
      <c r="U8" s="38"/>
      <c r="V8" s="38"/>
      <c r="W8" s="38"/>
      <c r="X8" s="38"/>
      <c r="Y8" s="38"/>
      <c r="Z8" s="38"/>
      <c r="AA8" s="38"/>
      <c r="AB8" s="38"/>
      <c r="AC8" s="38"/>
      <c r="AD8" s="38"/>
      <c r="AE8" s="38"/>
    </row>
    <row r="9" spans="1:31" s="2" customFormat="1" ht="16.5" customHeight="1">
      <c r="A9" s="38"/>
      <c r="B9" s="44"/>
      <c r="C9" s="38"/>
      <c r="D9" s="38"/>
      <c r="E9" s="145" t="s">
        <v>1584</v>
      </c>
      <c r="F9" s="38"/>
      <c r="G9" s="38"/>
      <c r="H9" s="38"/>
      <c r="I9" s="38"/>
      <c r="J9" s="38"/>
      <c r="K9" s="38"/>
      <c r="L9" s="14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44"/>
      <c r="S10" s="38"/>
      <c r="T10" s="38"/>
      <c r="U10" s="38"/>
      <c r="V10" s="38"/>
      <c r="W10" s="38"/>
      <c r="X10" s="38"/>
      <c r="Y10" s="38"/>
      <c r="Z10" s="38"/>
      <c r="AA10" s="38"/>
      <c r="AB10" s="38"/>
      <c r="AC10" s="38"/>
      <c r="AD10" s="38"/>
      <c r="AE10" s="38"/>
    </row>
    <row r="11" spans="1:31" s="2" customFormat="1" ht="12" customHeight="1">
      <c r="A11" s="38"/>
      <c r="B11" s="44"/>
      <c r="C11" s="38"/>
      <c r="D11" s="142" t="s">
        <v>19</v>
      </c>
      <c r="E11" s="38"/>
      <c r="F11" s="133" t="s">
        <v>20</v>
      </c>
      <c r="G11" s="38"/>
      <c r="H11" s="38"/>
      <c r="I11" s="142" t="s">
        <v>21</v>
      </c>
      <c r="J11" s="133" t="s">
        <v>20</v>
      </c>
      <c r="K11" s="38"/>
      <c r="L11" s="144"/>
      <c r="S11" s="38"/>
      <c r="T11" s="38"/>
      <c r="U11" s="38"/>
      <c r="V11" s="38"/>
      <c r="W11" s="38"/>
      <c r="X11" s="38"/>
      <c r="Y11" s="38"/>
      <c r="Z11" s="38"/>
      <c r="AA11" s="38"/>
      <c r="AB11" s="38"/>
      <c r="AC11" s="38"/>
      <c r="AD11" s="38"/>
      <c r="AE11" s="38"/>
    </row>
    <row r="12" spans="1:31" s="2" customFormat="1" ht="12" customHeight="1">
      <c r="A12" s="38"/>
      <c r="B12" s="44"/>
      <c r="C12" s="38"/>
      <c r="D12" s="142" t="s">
        <v>23</v>
      </c>
      <c r="E12" s="38"/>
      <c r="F12" s="133" t="s">
        <v>24</v>
      </c>
      <c r="G12" s="38"/>
      <c r="H12" s="38"/>
      <c r="I12" s="142" t="s">
        <v>25</v>
      </c>
      <c r="J12" s="146" t="str">
        <f>'Rekapitulace stavby'!AN8</f>
        <v>27. 8. 2020</v>
      </c>
      <c r="K12" s="38"/>
      <c r="L12" s="14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44"/>
      <c r="S13" s="38"/>
      <c r="T13" s="38"/>
      <c r="U13" s="38"/>
      <c r="V13" s="38"/>
      <c r="W13" s="38"/>
      <c r="X13" s="38"/>
      <c r="Y13" s="38"/>
      <c r="Z13" s="38"/>
      <c r="AA13" s="38"/>
      <c r="AB13" s="38"/>
      <c r="AC13" s="38"/>
      <c r="AD13" s="38"/>
      <c r="AE13" s="38"/>
    </row>
    <row r="14" spans="1:31" s="2" customFormat="1" ht="12" customHeight="1">
      <c r="A14" s="38"/>
      <c r="B14" s="44"/>
      <c r="C14" s="38"/>
      <c r="D14" s="142" t="s">
        <v>29</v>
      </c>
      <c r="E14" s="38"/>
      <c r="F14" s="38"/>
      <c r="G14" s="38"/>
      <c r="H14" s="38"/>
      <c r="I14" s="142" t="s">
        <v>30</v>
      </c>
      <c r="J14" s="133" t="s">
        <v>20</v>
      </c>
      <c r="K14" s="38"/>
      <c r="L14" s="144"/>
      <c r="S14" s="38"/>
      <c r="T14" s="38"/>
      <c r="U14" s="38"/>
      <c r="V14" s="38"/>
      <c r="W14" s="38"/>
      <c r="X14" s="38"/>
      <c r="Y14" s="38"/>
      <c r="Z14" s="38"/>
      <c r="AA14" s="38"/>
      <c r="AB14" s="38"/>
      <c r="AC14" s="38"/>
      <c r="AD14" s="38"/>
      <c r="AE14" s="38"/>
    </row>
    <row r="15" spans="1:31" s="2" customFormat="1" ht="18" customHeight="1">
      <c r="A15" s="38"/>
      <c r="B15" s="44"/>
      <c r="C15" s="38"/>
      <c r="D15" s="38"/>
      <c r="E15" s="133" t="s">
        <v>31</v>
      </c>
      <c r="F15" s="38"/>
      <c r="G15" s="38"/>
      <c r="H15" s="38"/>
      <c r="I15" s="142" t="s">
        <v>32</v>
      </c>
      <c r="J15" s="133" t="s">
        <v>20</v>
      </c>
      <c r="K15" s="38"/>
      <c r="L15" s="14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44"/>
      <c r="S16" s="38"/>
      <c r="T16" s="38"/>
      <c r="U16" s="38"/>
      <c r="V16" s="38"/>
      <c r="W16" s="38"/>
      <c r="X16" s="38"/>
      <c r="Y16" s="38"/>
      <c r="Z16" s="38"/>
      <c r="AA16" s="38"/>
      <c r="AB16" s="38"/>
      <c r="AC16" s="38"/>
      <c r="AD16" s="38"/>
      <c r="AE16" s="38"/>
    </row>
    <row r="17" spans="1:31" s="2" customFormat="1" ht="12" customHeight="1">
      <c r="A17" s="38"/>
      <c r="B17" s="44"/>
      <c r="C17" s="38"/>
      <c r="D17" s="142" t="s">
        <v>33</v>
      </c>
      <c r="E17" s="38"/>
      <c r="F17" s="38"/>
      <c r="G17" s="38"/>
      <c r="H17" s="38"/>
      <c r="I17" s="142" t="s">
        <v>30</v>
      </c>
      <c r="J17" s="33" t="str">
        <f>'Rekapitulace stavby'!AN13</f>
        <v>Vyplň údaj</v>
      </c>
      <c r="K17" s="38"/>
      <c r="L17" s="14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3"/>
      <c r="G18" s="133"/>
      <c r="H18" s="133"/>
      <c r="I18" s="142" t="s">
        <v>32</v>
      </c>
      <c r="J18" s="33" t="str">
        <f>'Rekapitulace stavby'!AN14</f>
        <v>Vyplň údaj</v>
      </c>
      <c r="K18" s="38"/>
      <c r="L18" s="14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44"/>
      <c r="S19" s="38"/>
      <c r="T19" s="38"/>
      <c r="U19" s="38"/>
      <c r="V19" s="38"/>
      <c r="W19" s="38"/>
      <c r="X19" s="38"/>
      <c r="Y19" s="38"/>
      <c r="Z19" s="38"/>
      <c r="AA19" s="38"/>
      <c r="AB19" s="38"/>
      <c r="AC19" s="38"/>
      <c r="AD19" s="38"/>
      <c r="AE19" s="38"/>
    </row>
    <row r="20" spans="1:31" s="2" customFormat="1" ht="12" customHeight="1">
      <c r="A20" s="38"/>
      <c r="B20" s="44"/>
      <c r="C20" s="38"/>
      <c r="D20" s="142" t="s">
        <v>35</v>
      </c>
      <c r="E20" s="38"/>
      <c r="F20" s="38"/>
      <c r="G20" s="38"/>
      <c r="H20" s="38"/>
      <c r="I20" s="142" t="s">
        <v>30</v>
      </c>
      <c r="J20" s="133" t="s">
        <v>20</v>
      </c>
      <c r="K20" s="38"/>
      <c r="L20" s="144"/>
      <c r="S20" s="38"/>
      <c r="T20" s="38"/>
      <c r="U20" s="38"/>
      <c r="V20" s="38"/>
      <c r="W20" s="38"/>
      <c r="X20" s="38"/>
      <c r="Y20" s="38"/>
      <c r="Z20" s="38"/>
      <c r="AA20" s="38"/>
      <c r="AB20" s="38"/>
      <c r="AC20" s="38"/>
      <c r="AD20" s="38"/>
      <c r="AE20" s="38"/>
    </row>
    <row r="21" spans="1:31" s="2" customFormat="1" ht="18" customHeight="1">
      <c r="A21" s="38"/>
      <c r="B21" s="44"/>
      <c r="C21" s="38"/>
      <c r="D21" s="38"/>
      <c r="E21" s="133" t="s">
        <v>36</v>
      </c>
      <c r="F21" s="38"/>
      <c r="G21" s="38"/>
      <c r="H21" s="38"/>
      <c r="I21" s="142" t="s">
        <v>32</v>
      </c>
      <c r="J21" s="133" t="s">
        <v>20</v>
      </c>
      <c r="K21" s="38"/>
      <c r="L21" s="14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44"/>
      <c r="S22" s="38"/>
      <c r="T22" s="38"/>
      <c r="U22" s="38"/>
      <c r="V22" s="38"/>
      <c r="W22" s="38"/>
      <c r="X22" s="38"/>
      <c r="Y22" s="38"/>
      <c r="Z22" s="38"/>
      <c r="AA22" s="38"/>
      <c r="AB22" s="38"/>
      <c r="AC22" s="38"/>
      <c r="AD22" s="38"/>
      <c r="AE22" s="38"/>
    </row>
    <row r="23" spans="1:31" s="2" customFormat="1" ht="12" customHeight="1">
      <c r="A23" s="38"/>
      <c r="B23" s="44"/>
      <c r="C23" s="38"/>
      <c r="D23" s="142" t="s">
        <v>38</v>
      </c>
      <c r="E23" s="38"/>
      <c r="F23" s="38"/>
      <c r="G23" s="38"/>
      <c r="H23" s="38"/>
      <c r="I23" s="142" t="s">
        <v>30</v>
      </c>
      <c r="J23" s="133" t="str">
        <f>IF('Rekapitulace stavby'!AN19="","",'Rekapitulace stavby'!AN19)</f>
        <v/>
      </c>
      <c r="K23" s="38"/>
      <c r="L23" s="144"/>
      <c r="S23" s="38"/>
      <c r="T23" s="38"/>
      <c r="U23" s="38"/>
      <c r="V23" s="38"/>
      <c r="W23" s="38"/>
      <c r="X23" s="38"/>
      <c r="Y23" s="38"/>
      <c r="Z23" s="38"/>
      <c r="AA23" s="38"/>
      <c r="AB23" s="38"/>
      <c r="AC23" s="38"/>
      <c r="AD23" s="38"/>
      <c r="AE23" s="38"/>
    </row>
    <row r="24" spans="1:31" s="2" customFormat="1" ht="18" customHeight="1">
      <c r="A24" s="38"/>
      <c r="B24" s="44"/>
      <c r="C24" s="38"/>
      <c r="D24" s="38"/>
      <c r="E24" s="133" t="str">
        <f>IF('Rekapitulace stavby'!E20="","",'Rekapitulace stavby'!E20)</f>
        <v xml:space="preserve"> </v>
      </c>
      <c r="F24" s="38"/>
      <c r="G24" s="38"/>
      <c r="H24" s="38"/>
      <c r="I24" s="142" t="s">
        <v>32</v>
      </c>
      <c r="J24" s="133" t="str">
        <f>IF('Rekapitulace stavby'!AN20="","",'Rekapitulace stavby'!AN20)</f>
        <v/>
      </c>
      <c r="K24" s="38"/>
      <c r="L24" s="14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44"/>
      <c r="S25" s="38"/>
      <c r="T25" s="38"/>
      <c r="U25" s="38"/>
      <c r="V25" s="38"/>
      <c r="W25" s="38"/>
      <c r="X25" s="38"/>
      <c r="Y25" s="38"/>
      <c r="Z25" s="38"/>
      <c r="AA25" s="38"/>
      <c r="AB25" s="38"/>
      <c r="AC25" s="38"/>
      <c r="AD25" s="38"/>
      <c r="AE25" s="38"/>
    </row>
    <row r="26" spans="1:31" s="2" customFormat="1" ht="12" customHeight="1">
      <c r="A26" s="38"/>
      <c r="B26" s="44"/>
      <c r="C26" s="38"/>
      <c r="D26" s="142" t="s">
        <v>40</v>
      </c>
      <c r="E26" s="38"/>
      <c r="F26" s="38"/>
      <c r="G26" s="38"/>
      <c r="H26" s="38"/>
      <c r="I26" s="38"/>
      <c r="J26" s="38"/>
      <c r="K26" s="38"/>
      <c r="L26" s="144"/>
      <c r="S26" s="38"/>
      <c r="T26" s="38"/>
      <c r="U26" s="38"/>
      <c r="V26" s="38"/>
      <c r="W26" s="38"/>
      <c r="X26" s="38"/>
      <c r="Y26" s="38"/>
      <c r="Z26" s="38"/>
      <c r="AA26" s="38"/>
      <c r="AB26" s="38"/>
      <c r="AC26" s="38"/>
      <c r="AD26" s="38"/>
      <c r="AE26" s="38"/>
    </row>
    <row r="27" spans="1:31" s="8" customFormat="1" ht="16.5" customHeight="1">
      <c r="A27" s="147"/>
      <c r="B27" s="148"/>
      <c r="C27" s="147"/>
      <c r="D27" s="147"/>
      <c r="E27" s="149" t="s">
        <v>20</v>
      </c>
      <c r="F27" s="149"/>
      <c r="G27" s="149"/>
      <c r="H27" s="149"/>
      <c r="I27" s="147"/>
      <c r="J27" s="147"/>
      <c r="K27" s="147"/>
      <c r="L27" s="150"/>
      <c r="S27" s="147"/>
      <c r="T27" s="147"/>
      <c r="U27" s="147"/>
      <c r="V27" s="147"/>
      <c r="W27" s="147"/>
      <c r="X27" s="147"/>
      <c r="Y27" s="147"/>
      <c r="Z27" s="147"/>
      <c r="AA27" s="147"/>
      <c r="AB27" s="147"/>
      <c r="AC27" s="147"/>
      <c r="AD27" s="147"/>
      <c r="AE27" s="147"/>
    </row>
    <row r="28" spans="1:31" s="2" customFormat="1" ht="6.95" customHeight="1">
      <c r="A28" s="38"/>
      <c r="B28" s="44"/>
      <c r="C28" s="38"/>
      <c r="D28" s="38"/>
      <c r="E28" s="38"/>
      <c r="F28" s="38"/>
      <c r="G28" s="38"/>
      <c r="H28" s="38"/>
      <c r="I28" s="38"/>
      <c r="J28" s="38"/>
      <c r="K28" s="38"/>
      <c r="L28" s="144"/>
      <c r="S28" s="38"/>
      <c r="T28" s="38"/>
      <c r="U28" s="38"/>
      <c r="V28" s="38"/>
      <c r="W28" s="38"/>
      <c r="X28" s="38"/>
      <c r="Y28" s="38"/>
      <c r="Z28" s="38"/>
      <c r="AA28" s="38"/>
      <c r="AB28" s="38"/>
      <c r="AC28" s="38"/>
      <c r="AD28" s="38"/>
      <c r="AE28" s="38"/>
    </row>
    <row r="29" spans="1:31" s="2" customFormat="1" ht="6.95" customHeight="1">
      <c r="A29" s="38"/>
      <c r="B29" s="44"/>
      <c r="C29" s="38"/>
      <c r="D29" s="151"/>
      <c r="E29" s="151"/>
      <c r="F29" s="151"/>
      <c r="G29" s="151"/>
      <c r="H29" s="151"/>
      <c r="I29" s="151"/>
      <c r="J29" s="151"/>
      <c r="K29" s="151"/>
      <c r="L29" s="144"/>
      <c r="S29" s="38"/>
      <c r="T29" s="38"/>
      <c r="U29" s="38"/>
      <c r="V29" s="38"/>
      <c r="W29" s="38"/>
      <c r="X29" s="38"/>
      <c r="Y29" s="38"/>
      <c r="Z29" s="38"/>
      <c r="AA29" s="38"/>
      <c r="AB29" s="38"/>
      <c r="AC29" s="38"/>
      <c r="AD29" s="38"/>
      <c r="AE29" s="38"/>
    </row>
    <row r="30" spans="1:31" s="2" customFormat="1" ht="25.4" customHeight="1">
      <c r="A30" s="38"/>
      <c r="B30" s="44"/>
      <c r="C30" s="38"/>
      <c r="D30" s="152" t="s">
        <v>42</v>
      </c>
      <c r="E30" s="38"/>
      <c r="F30" s="38"/>
      <c r="G30" s="38"/>
      <c r="H30" s="38"/>
      <c r="I30" s="38"/>
      <c r="J30" s="153">
        <f>ROUND(J87,2)</f>
        <v>0</v>
      </c>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14.4" customHeight="1">
      <c r="A32" s="38"/>
      <c r="B32" s="44"/>
      <c r="C32" s="38"/>
      <c r="D32" s="38"/>
      <c r="E32" s="38"/>
      <c r="F32" s="154" t="s">
        <v>44</v>
      </c>
      <c r="G32" s="38"/>
      <c r="H32" s="38"/>
      <c r="I32" s="154" t="s">
        <v>43</v>
      </c>
      <c r="J32" s="154" t="s">
        <v>45</v>
      </c>
      <c r="K32" s="38"/>
      <c r="L32" s="144"/>
      <c r="S32" s="38"/>
      <c r="T32" s="38"/>
      <c r="U32" s="38"/>
      <c r="V32" s="38"/>
      <c r="W32" s="38"/>
      <c r="X32" s="38"/>
      <c r="Y32" s="38"/>
      <c r="Z32" s="38"/>
      <c r="AA32" s="38"/>
      <c r="AB32" s="38"/>
      <c r="AC32" s="38"/>
      <c r="AD32" s="38"/>
      <c r="AE32" s="38"/>
    </row>
    <row r="33" spans="1:31" s="2" customFormat="1" ht="14.4" customHeight="1">
      <c r="A33" s="38"/>
      <c r="B33" s="44"/>
      <c r="C33" s="38"/>
      <c r="D33" s="155" t="s">
        <v>46</v>
      </c>
      <c r="E33" s="142" t="s">
        <v>47</v>
      </c>
      <c r="F33" s="156">
        <f>ROUND((SUM(BE87:BE150)),2)</f>
        <v>0</v>
      </c>
      <c r="G33" s="38"/>
      <c r="H33" s="38"/>
      <c r="I33" s="157">
        <v>0.21</v>
      </c>
      <c r="J33" s="156">
        <f>ROUND(((SUM(BE87:BE150))*I33),2)</f>
        <v>0</v>
      </c>
      <c r="K33" s="38"/>
      <c r="L33" s="144"/>
      <c r="S33" s="38"/>
      <c r="T33" s="38"/>
      <c r="U33" s="38"/>
      <c r="V33" s="38"/>
      <c r="W33" s="38"/>
      <c r="X33" s="38"/>
      <c r="Y33" s="38"/>
      <c r="Z33" s="38"/>
      <c r="AA33" s="38"/>
      <c r="AB33" s="38"/>
      <c r="AC33" s="38"/>
      <c r="AD33" s="38"/>
      <c r="AE33" s="38"/>
    </row>
    <row r="34" spans="1:31" s="2" customFormat="1" ht="14.4" customHeight="1">
      <c r="A34" s="38"/>
      <c r="B34" s="44"/>
      <c r="C34" s="38"/>
      <c r="D34" s="38"/>
      <c r="E34" s="142" t="s">
        <v>48</v>
      </c>
      <c r="F34" s="156">
        <f>ROUND((SUM(BF87:BF150)),2)</f>
        <v>0</v>
      </c>
      <c r="G34" s="38"/>
      <c r="H34" s="38"/>
      <c r="I34" s="157">
        <v>0.15</v>
      </c>
      <c r="J34" s="156">
        <f>ROUND(((SUM(BF87:BF150))*I34),2)</f>
        <v>0</v>
      </c>
      <c r="K34" s="38"/>
      <c r="L34" s="144"/>
      <c r="S34" s="38"/>
      <c r="T34" s="38"/>
      <c r="U34" s="38"/>
      <c r="V34" s="38"/>
      <c r="W34" s="38"/>
      <c r="X34" s="38"/>
      <c r="Y34" s="38"/>
      <c r="Z34" s="38"/>
      <c r="AA34" s="38"/>
      <c r="AB34" s="38"/>
      <c r="AC34" s="38"/>
      <c r="AD34" s="38"/>
      <c r="AE34" s="38"/>
    </row>
    <row r="35" spans="1:31" s="2" customFormat="1" ht="14.4" customHeight="1" hidden="1">
      <c r="A35" s="38"/>
      <c r="B35" s="44"/>
      <c r="C35" s="38"/>
      <c r="D35" s="38"/>
      <c r="E35" s="142" t="s">
        <v>49</v>
      </c>
      <c r="F35" s="156">
        <f>ROUND((SUM(BG87:BG150)),2)</f>
        <v>0</v>
      </c>
      <c r="G35" s="38"/>
      <c r="H35" s="38"/>
      <c r="I35" s="157">
        <v>0.21</v>
      </c>
      <c r="J35" s="156">
        <f>0</f>
        <v>0</v>
      </c>
      <c r="K35" s="38"/>
      <c r="L35" s="144"/>
      <c r="S35" s="38"/>
      <c r="T35" s="38"/>
      <c r="U35" s="38"/>
      <c r="V35" s="38"/>
      <c r="W35" s="38"/>
      <c r="X35" s="38"/>
      <c r="Y35" s="38"/>
      <c r="Z35" s="38"/>
      <c r="AA35" s="38"/>
      <c r="AB35" s="38"/>
      <c r="AC35" s="38"/>
      <c r="AD35" s="38"/>
      <c r="AE35" s="38"/>
    </row>
    <row r="36" spans="1:31" s="2" customFormat="1" ht="14.4" customHeight="1" hidden="1">
      <c r="A36" s="38"/>
      <c r="B36" s="44"/>
      <c r="C36" s="38"/>
      <c r="D36" s="38"/>
      <c r="E36" s="142" t="s">
        <v>50</v>
      </c>
      <c r="F36" s="156">
        <f>ROUND((SUM(BH87:BH150)),2)</f>
        <v>0</v>
      </c>
      <c r="G36" s="38"/>
      <c r="H36" s="38"/>
      <c r="I36" s="157">
        <v>0.15</v>
      </c>
      <c r="J36" s="156">
        <f>0</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51</v>
      </c>
      <c r="F37" s="156">
        <f>ROUND((SUM(BI87:BI150)),2)</f>
        <v>0</v>
      </c>
      <c r="G37" s="38"/>
      <c r="H37" s="38"/>
      <c r="I37" s="157">
        <v>0</v>
      </c>
      <c r="J37" s="156">
        <f>0</f>
        <v>0</v>
      </c>
      <c r="K37" s="38"/>
      <c r="L37" s="14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44"/>
      <c r="S38" s="38"/>
      <c r="T38" s="38"/>
      <c r="U38" s="38"/>
      <c r="V38" s="38"/>
      <c r="W38" s="38"/>
      <c r="X38" s="38"/>
      <c r="Y38" s="38"/>
      <c r="Z38" s="38"/>
      <c r="AA38" s="38"/>
      <c r="AB38" s="38"/>
      <c r="AC38" s="38"/>
      <c r="AD38" s="38"/>
      <c r="AE38" s="38"/>
    </row>
    <row r="39" spans="1:31" s="2" customFormat="1" ht="25.4" customHeight="1">
      <c r="A39" s="38"/>
      <c r="B39" s="44"/>
      <c r="C39" s="158"/>
      <c r="D39" s="159" t="s">
        <v>52</v>
      </c>
      <c r="E39" s="160"/>
      <c r="F39" s="160"/>
      <c r="G39" s="161" t="s">
        <v>53</v>
      </c>
      <c r="H39" s="162" t="s">
        <v>54</v>
      </c>
      <c r="I39" s="160"/>
      <c r="J39" s="163">
        <f>SUM(J30:J37)</f>
        <v>0</v>
      </c>
      <c r="K39" s="164"/>
      <c r="L39" s="144"/>
      <c r="S39" s="38"/>
      <c r="T39" s="38"/>
      <c r="U39" s="38"/>
      <c r="V39" s="38"/>
      <c r="W39" s="38"/>
      <c r="X39" s="38"/>
      <c r="Y39" s="38"/>
      <c r="Z39" s="38"/>
      <c r="AA39" s="38"/>
      <c r="AB39" s="38"/>
      <c r="AC39" s="38"/>
      <c r="AD39" s="38"/>
      <c r="AE39" s="38"/>
    </row>
    <row r="40" spans="1:31" s="2" customFormat="1" ht="14.4" customHeight="1">
      <c r="A40" s="38"/>
      <c r="B40" s="165"/>
      <c r="C40" s="166"/>
      <c r="D40" s="166"/>
      <c r="E40" s="166"/>
      <c r="F40" s="166"/>
      <c r="G40" s="166"/>
      <c r="H40" s="166"/>
      <c r="I40" s="166"/>
      <c r="J40" s="166"/>
      <c r="K40" s="166"/>
      <c r="L40" s="144"/>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8"/>
      <c r="J44" s="168"/>
      <c r="K44" s="168"/>
      <c r="L44" s="144"/>
      <c r="S44" s="38"/>
      <c r="T44" s="38"/>
      <c r="U44" s="38"/>
      <c r="V44" s="38"/>
      <c r="W44" s="38"/>
      <c r="X44" s="38"/>
      <c r="Y44" s="38"/>
      <c r="Z44" s="38"/>
      <c r="AA44" s="38"/>
      <c r="AB44" s="38"/>
      <c r="AC44" s="38"/>
      <c r="AD44" s="38"/>
      <c r="AE44" s="38"/>
    </row>
    <row r="45" spans="1:31" s="2" customFormat="1" ht="24.95" customHeight="1">
      <c r="A45" s="38"/>
      <c r="B45" s="39"/>
      <c r="C45" s="23" t="s">
        <v>165</v>
      </c>
      <c r="D45" s="40"/>
      <c r="E45" s="40"/>
      <c r="F45" s="40"/>
      <c r="G45" s="40"/>
      <c r="H45" s="40"/>
      <c r="I45" s="40"/>
      <c r="J45" s="40"/>
      <c r="K45" s="40"/>
      <c r="L45" s="14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4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16.5" customHeight="1">
      <c r="A48" s="38"/>
      <c r="B48" s="39"/>
      <c r="C48" s="40"/>
      <c r="D48" s="40"/>
      <c r="E48" s="169" t="str">
        <f>E7</f>
        <v>Úprava bezmotorové komunikace A2 a A26</v>
      </c>
      <c r="F48" s="32"/>
      <c r="G48" s="32"/>
      <c r="H48" s="32"/>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161</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69" t="str">
        <f>E9</f>
        <v>SO 201 - Přesun vázacích prvků</v>
      </c>
      <c r="F50" s="40"/>
      <c r="G50" s="40"/>
      <c r="H50" s="40"/>
      <c r="I50" s="40"/>
      <c r="J50" s="40"/>
      <c r="K50" s="40"/>
      <c r="L50" s="14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44"/>
      <c r="S51" s="38"/>
      <c r="T51" s="38"/>
      <c r="U51" s="38"/>
      <c r="V51" s="38"/>
      <c r="W51" s="38"/>
      <c r="X51" s="38"/>
      <c r="Y51" s="38"/>
      <c r="Z51" s="38"/>
      <c r="AA51" s="38"/>
      <c r="AB51" s="38"/>
      <c r="AC51" s="38"/>
      <c r="AD51" s="38"/>
      <c r="AE51" s="38"/>
    </row>
    <row r="52" spans="1:31" s="2" customFormat="1" ht="12" customHeight="1">
      <c r="A52" s="38"/>
      <c r="B52" s="39"/>
      <c r="C52" s="32" t="s">
        <v>23</v>
      </c>
      <c r="D52" s="40"/>
      <c r="E52" s="40"/>
      <c r="F52" s="27" t="str">
        <f>F12</f>
        <v>k. ú. Libeň [730891]</v>
      </c>
      <c r="G52" s="40"/>
      <c r="H52" s="40"/>
      <c r="I52" s="32" t="s">
        <v>25</v>
      </c>
      <c r="J52" s="72" t="str">
        <f>IF(J12="","",J12)</f>
        <v>27. 8. 2020</v>
      </c>
      <c r="K52" s="40"/>
      <c r="L52" s="14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25.65" customHeight="1">
      <c r="A54" s="38"/>
      <c r="B54" s="39"/>
      <c r="C54" s="32" t="s">
        <v>29</v>
      </c>
      <c r="D54" s="40"/>
      <c r="E54" s="40"/>
      <c r="F54" s="27" t="str">
        <f>E15</f>
        <v>Městská část Praha 8</v>
      </c>
      <c r="G54" s="40"/>
      <c r="H54" s="40"/>
      <c r="I54" s="32" t="s">
        <v>35</v>
      </c>
      <c r="J54" s="36" t="str">
        <f>E21</f>
        <v>Atelier PROMIKA s.r.o.</v>
      </c>
      <c r="K54" s="40"/>
      <c r="L54" s="144"/>
      <c r="S54" s="38"/>
      <c r="T54" s="38"/>
      <c r="U54" s="38"/>
      <c r="V54" s="38"/>
      <c r="W54" s="38"/>
      <c r="X54" s="38"/>
      <c r="Y54" s="38"/>
      <c r="Z54" s="38"/>
      <c r="AA54" s="38"/>
      <c r="AB54" s="38"/>
      <c r="AC54" s="38"/>
      <c r="AD54" s="38"/>
      <c r="AE54" s="38"/>
    </row>
    <row r="55" spans="1:31" s="2" customFormat="1" ht="15.15" customHeight="1">
      <c r="A55" s="38"/>
      <c r="B55" s="39"/>
      <c r="C55" s="32" t="s">
        <v>33</v>
      </c>
      <c r="D55" s="40"/>
      <c r="E55" s="40"/>
      <c r="F55" s="27" t="str">
        <f>IF(E18="","",E18)</f>
        <v>Vyplň údaj</v>
      </c>
      <c r="G55" s="40"/>
      <c r="H55" s="40"/>
      <c r="I55" s="32" t="s">
        <v>38</v>
      </c>
      <c r="J55" s="36" t="str">
        <f>E24</f>
        <v xml:space="preserve"> </v>
      </c>
      <c r="K55" s="40"/>
      <c r="L55" s="14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44"/>
      <c r="S56" s="38"/>
      <c r="T56" s="38"/>
      <c r="U56" s="38"/>
      <c r="V56" s="38"/>
      <c r="W56" s="38"/>
      <c r="X56" s="38"/>
      <c r="Y56" s="38"/>
      <c r="Z56" s="38"/>
      <c r="AA56" s="38"/>
      <c r="AB56" s="38"/>
      <c r="AC56" s="38"/>
      <c r="AD56" s="38"/>
      <c r="AE56" s="38"/>
    </row>
    <row r="57" spans="1:31" s="2" customFormat="1" ht="29.25" customHeight="1">
      <c r="A57" s="38"/>
      <c r="B57" s="39"/>
      <c r="C57" s="170" t="s">
        <v>166</v>
      </c>
      <c r="D57" s="171"/>
      <c r="E57" s="171"/>
      <c r="F57" s="171"/>
      <c r="G57" s="171"/>
      <c r="H57" s="171"/>
      <c r="I57" s="171"/>
      <c r="J57" s="172" t="s">
        <v>167</v>
      </c>
      <c r="K57" s="171"/>
      <c r="L57" s="14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44"/>
      <c r="S58" s="38"/>
      <c r="T58" s="38"/>
      <c r="U58" s="38"/>
      <c r="V58" s="38"/>
      <c r="W58" s="38"/>
      <c r="X58" s="38"/>
      <c r="Y58" s="38"/>
      <c r="Z58" s="38"/>
      <c r="AA58" s="38"/>
      <c r="AB58" s="38"/>
      <c r="AC58" s="38"/>
      <c r="AD58" s="38"/>
      <c r="AE58" s="38"/>
    </row>
    <row r="59" spans="1:47" s="2" customFormat="1" ht="22.8" customHeight="1">
      <c r="A59" s="38"/>
      <c r="B59" s="39"/>
      <c r="C59" s="173" t="s">
        <v>74</v>
      </c>
      <c r="D59" s="40"/>
      <c r="E59" s="40"/>
      <c r="F59" s="40"/>
      <c r="G59" s="40"/>
      <c r="H59" s="40"/>
      <c r="I59" s="40"/>
      <c r="J59" s="102">
        <f>J87</f>
        <v>0</v>
      </c>
      <c r="K59" s="40"/>
      <c r="L59" s="144"/>
      <c r="S59" s="38"/>
      <c r="T59" s="38"/>
      <c r="U59" s="38"/>
      <c r="V59" s="38"/>
      <c r="W59" s="38"/>
      <c r="X59" s="38"/>
      <c r="Y59" s="38"/>
      <c r="Z59" s="38"/>
      <c r="AA59" s="38"/>
      <c r="AB59" s="38"/>
      <c r="AC59" s="38"/>
      <c r="AD59" s="38"/>
      <c r="AE59" s="38"/>
      <c r="AU59" s="17" t="s">
        <v>144</v>
      </c>
    </row>
    <row r="60" spans="1:31" s="9" customFormat="1" ht="24.95" customHeight="1">
      <c r="A60" s="9"/>
      <c r="B60" s="174"/>
      <c r="C60" s="175"/>
      <c r="D60" s="176" t="s">
        <v>168</v>
      </c>
      <c r="E60" s="177"/>
      <c r="F60" s="177"/>
      <c r="G60" s="177"/>
      <c r="H60" s="177"/>
      <c r="I60" s="177"/>
      <c r="J60" s="178">
        <f>J88</f>
        <v>0</v>
      </c>
      <c r="K60" s="175"/>
      <c r="L60" s="179"/>
      <c r="S60" s="9"/>
      <c r="T60" s="9"/>
      <c r="U60" s="9"/>
      <c r="V60" s="9"/>
      <c r="W60" s="9"/>
      <c r="X60" s="9"/>
      <c r="Y60" s="9"/>
      <c r="Z60" s="9"/>
      <c r="AA60" s="9"/>
      <c r="AB60" s="9"/>
      <c r="AC60" s="9"/>
      <c r="AD60" s="9"/>
      <c r="AE60" s="9"/>
    </row>
    <row r="61" spans="1:31" s="10" customFormat="1" ht="19.9" customHeight="1">
      <c r="A61" s="10"/>
      <c r="B61" s="180"/>
      <c r="C61" s="125"/>
      <c r="D61" s="181" t="s">
        <v>231</v>
      </c>
      <c r="E61" s="182"/>
      <c r="F61" s="182"/>
      <c r="G61" s="182"/>
      <c r="H61" s="182"/>
      <c r="I61" s="182"/>
      <c r="J61" s="183">
        <f>J89</f>
        <v>0</v>
      </c>
      <c r="K61" s="125"/>
      <c r="L61" s="184"/>
      <c r="S61" s="10"/>
      <c r="T61" s="10"/>
      <c r="U61" s="10"/>
      <c r="V61" s="10"/>
      <c r="W61" s="10"/>
      <c r="X61" s="10"/>
      <c r="Y61" s="10"/>
      <c r="Z61" s="10"/>
      <c r="AA61" s="10"/>
      <c r="AB61" s="10"/>
      <c r="AC61" s="10"/>
      <c r="AD61" s="10"/>
      <c r="AE61" s="10"/>
    </row>
    <row r="62" spans="1:31" s="10" customFormat="1" ht="19.9" customHeight="1">
      <c r="A62" s="10"/>
      <c r="B62" s="180"/>
      <c r="C62" s="125"/>
      <c r="D62" s="181" t="s">
        <v>868</v>
      </c>
      <c r="E62" s="182"/>
      <c r="F62" s="182"/>
      <c r="G62" s="182"/>
      <c r="H62" s="182"/>
      <c r="I62" s="182"/>
      <c r="J62" s="183">
        <f>J115</f>
        <v>0</v>
      </c>
      <c r="K62" s="125"/>
      <c r="L62" s="184"/>
      <c r="S62" s="10"/>
      <c r="T62" s="10"/>
      <c r="U62" s="10"/>
      <c r="V62" s="10"/>
      <c r="W62" s="10"/>
      <c r="X62" s="10"/>
      <c r="Y62" s="10"/>
      <c r="Z62" s="10"/>
      <c r="AA62" s="10"/>
      <c r="AB62" s="10"/>
      <c r="AC62" s="10"/>
      <c r="AD62" s="10"/>
      <c r="AE62" s="10"/>
    </row>
    <row r="63" spans="1:31" s="10" customFormat="1" ht="19.9" customHeight="1">
      <c r="A63" s="10"/>
      <c r="B63" s="180"/>
      <c r="C63" s="125"/>
      <c r="D63" s="181" t="s">
        <v>869</v>
      </c>
      <c r="E63" s="182"/>
      <c r="F63" s="182"/>
      <c r="G63" s="182"/>
      <c r="H63" s="182"/>
      <c r="I63" s="182"/>
      <c r="J63" s="183">
        <f>J124</f>
        <v>0</v>
      </c>
      <c r="K63" s="125"/>
      <c r="L63" s="184"/>
      <c r="S63" s="10"/>
      <c r="T63" s="10"/>
      <c r="U63" s="10"/>
      <c r="V63" s="10"/>
      <c r="W63" s="10"/>
      <c r="X63" s="10"/>
      <c r="Y63" s="10"/>
      <c r="Z63" s="10"/>
      <c r="AA63" s="10"/>
      <c r="AB63" s="10"/>
      <c r="AC63" s="10"/>
      <c r="AD63" s="10"/>
      <c r="AE63" s="10"/>
    </row>
    <row r="64" spans="1:31" s="10" customFormat="1" ht="19.9" customHeight="1">
      <c r="A64" s="10"/>
      <c r="B64" s="180"/>
      <c r="C64" s="125"/>
      <c r="D64" s="181" t="s">
        <v>870</v>
      </c>
      <c r="E64" s="182"/>
      <c r="F64" s="182"/>
      <c r="G64" s="182"/>
      <c r="H64" s="182"/>
      <c r="I64" s="182"/>
      <c r="J64" s="183">
        <f>J137</f>
        <v>0</v>
      </c>
      <c r="K64" s="125"/>
      <c r="L64" s="184"/>
      <c r="S64" s="10"/>
      <c r="T64" s="10"/>
      <c r="U64" s="10"/>
      <c r="V64" s="10"/>
      <c r="W64" s="10"/>
      <c r="X64" s="10"/>
      <c r="Y64" s="10"/>
      <c r="Z64" s="10"/>
      <c r="AA64" s="10"/>
      <c r="AB64" s="10"/>
      <c r="AC64" s="10"/>
      <c r="AD64" s="10"/>
      <c r="AE64" s="10"/>
    </row>
    <row r="65" spans="1:31" s="10" customFormat="1" ht="19.9" customHeight="1">
      <c r="A65" s="10"/>
      <c r="B65" s="180"/>
      <c r="C65" s="125"/>
      <c r="D65" s="181" t="s">
        <v>232</v>
      </c>
      <c r="E65" s="182"/>
      <c r="F65" s="182"/>
      <c r="G65" s="182"/>
      <c r="H65" s="182"/>
      <c r="I65" s="182"/>
      <c r="J65" s="183">
        <f>J141</f>
        <v>0</v>
      </c>
      <c r="K65" s="125"/>
      <c r="L65" s="184"/>
      <c r="S65" s="10"/>
      <c r="T65" s="10"/>
      <c r="U65" s="10"/>
      <c r="V65" s="10"/>
      <c r="W65" s="10"/>
      <c r="X65" s="10"/>
      <c r="Y65" s="10"/>
      <c r="Z65" s="10"/>
      <c r="AA65" s="10"/>
      <c r="AB65" s="10"/>
      <c r="AC65" s="10"/>
      <c r="AD65" s="10"/>
      <c r="AE65" s="10"/>
    </row>
    <row r="66" spans="1:31" s="9" customFormat="1" ht="24.95" customHeight="1">
      <c r="A66" s="9"/>
      <c r="B66" s="174"/>
      <c r="C66" s="175"/>
      <c r="D66" s="176" t="s">
        <v>873</v>
      </c>
      <c r="E66" s="177"/>
      <c r="F66" s="177"/>
      <c r="G66" s="177"/>
      <c r="H66" s="177"/>
      <c r="I66" s="177"/>
      <c r="J66" s="178">
        <f>J144</f>
        <v>0</v>
      </c>
      <c r="K66" s="175"/>
      <c r="L66" s="179"/>
      <c r="S66" s="9"/>
      <c r="T66" s="9"/>
      <c r="U66" s="9"/>
      <c r="V66" s="9"/>
      <c r="W66" s="9"/>
      <c r="X66" s="9"/>
      <c r="Y66" s="9"/>
      <c r="Z66" s="9"/>
      <c r="AA66" s="9"/>
      <c r="AB66" s="9"/>
      <c r="AC66" s="9"/>
      <c r="AD66" s="9"/>
      <c r="AE66" s="9"/>
    </row>
    <row r="67" spans="1:31" s="10" customFormat="1" ht="19.9" customHeight="1">
      <c r="A67" s="10"/>
      <c r="B67" s="180"/>
      <c r="C67" s="125"/>
      <c r="D67" s="181" t="s">
        <v>1585</v>
      </c>
      <c r="E67" s="182"/>
      <c r="F67" s="182"/>
      <c r="G67" s="182"/>
      <c r="H67" s="182"/>
      <c r="I67" s="182"/>
      <c r="J67" s="183">
        <f>J145</f>
        <v>0</v>
      </c>
      <c r="K67" s="125"/>
      <c r="L67" s="184"/>
      <c r="S67" s="10"/>
      <c r="T67" s="10"/>
      <c r="U67" s="10"/>
      <c r="V67" s="10"/>
      <c r="W67" s="10"/>
      <c r="X67" s="10"/>
      <c r="Y67" s="10"/>
      <c r="Z67" s="10"/>
      <c r="AA67" s="10"/>
      <c r="AB67" s="10"/>
      <c r="AC67" s="10"/>
      <c r="AD67" s="10"/>
      <c r="AE67" s="10"/>
    </row>
    <row r="68" spans="1:31" s="2" customFormat="1" ht="21.8" customHeight="1">
      <c r="A68" s="38"/>
      <c r="B68" s="39"/>
      <c r="C68" s="40"/>
      <c r="D68" s="40"/>
      <c r="E68" s="40"/>
      <c r="F68" s="40"/>
      <c r="G68" s="40"/>
      <c r="H68" s="40"/>
      <c r="I68" s="40"/>
      <c r="J68" s="40"/>
      <c r="K68" s="40"/>
      <c r="L68" s="144"/>
      <c r="S68" s="38"/>
      <c r="T68" s="38"/>
      <c r="U68" s="38"/>
      <c r="V68" s="38"/>
      <c r="W68" s="38"/>
      <c r="X68" s="38"/>
      <c r="Y68" s="38"/>
      <c r="Z68" s="38"/>
      <c r="AA68" s="38"/>
      <c r="AB68" s="38"/>
      <c r="AC68" s="38"/>
      <c r="AD68" s="38"/>
      <c r="AE68" s="38"/>
    </row>
    <row r="69" spans="1:31" s="2" customFormat="1" ht="6.95" customHeight="1">
      <c r="A69" s="38"/>
      <c r="B69" s="59"/>
      <c r="C69" s="60"/>
      <c r="D69" s="60"/>
      <c r="E69" s="60"/>
      <c r="F69" s="60"/>
      <c r="G69" s="60"/>
      <c r="H69" s="60"/>
      <c r="I69" s="60"/>
      <c r="J69" s="60"/>
      <c r="K69" s="60"/>
      <c r="L69" s="144"/>
      <c r="S69" s="38"/>
      <c r="T69" s="38"/>
      <c r="U69" s="38"/>
      <c r="V69" s="38"/>
      <c r="W69" s="38"/>
      <c r="X69" s="38"/>
      <c r="Y69" s="38"/>
      <c r="Z69" s="38"/>
      <c r="AA69" s="38"/>
      <c r="AB69" s="38"/>
      <c r="AC69" s="38"/>
      <c r="AD69" s="38"/>
      <c r="AE69" s="38"/>
    </row>
    <row r="73" spans="1:31" s="2" customFormat="1" ht="6.95" customHeight="1">
      <c r="A73" s="38"/>
      <c r="B73" s="61"/>
      <c r="C73" s="62"/>
      <c r="D73" s="62"/>
      <c r="E73" s="62"/>
      <c r="F73" s="62"/>
      <c r="G73" s="62"/>
      <c r="H73" s="62"/>
      <c r="I73" s="62"/>
      <c r="J73" s="62"/>
      <c r="K73" s="62"/>
      <c r="L73" s="144"/>
      <c r="S73" s="38"/>
      <c r="T73" s="38"/>
      <c r="U73" s="38"/>
      <c r="V73" s="38"/>
      <c r="W73" s="38"/>
      <c r="X73" s="38"/>
      <c r="Y73" s="38"/>
      <c r="Z73" s="38"/>
      <c r="AA73" s="38"/>
      <c r="AB73" s="38"/>
      <c r="AC73" s="38"/>
      <c r="AD73" s="38"/>
      <c r="AE73" s="38"/>
    </row>
    <row r="74" spans="1:31" s="2" customFormat="1" ht="24.95" customHeight="1">
      <c r="A74" s="38"/>
      <c r="B74" s="39"/>
      <c r="C74" s="23" t="s">
        <v>171</v>
      </c>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2" customHeight="1">
      <c r="A76" s="38"/>
      <c r="B76" s="39"/>
      <c r="C76" s="32" t="s">
        <v>16</v>
      </c>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6.5" customHeight="1">
      <c r="A77" s="38"/>
      <c r="B77" s="39"/>
      <c r="C77" s="40"/>
      <c r="D77" s="40"/>
      <c r="E77" s="169" t="str">
        <f>E7</f>
        <v>Úprava bezmotorové komunikace A2 a A26</v>
      </c>
      <c r="F77" s="32"/>
      <c r="G77" s="32"/>
      <c r="H77" s="32"/>
      <c r="I77" s="40"/>
      <c r="J77" s="40"/>
      <c r="K77" s="40"/>
      <c r="L77" s="144"/>
      <c r="S77" s="38"/>
      <c r="T77" s="38"/>
      <c r="U77" s="38"/>
      <c r="V77" s="38"/>
      <c r="W77" s="38"/>
      <c r="X77" s="38"/>
      <c r="Y77" s="38"/>
      <c r="Z77" s="38"/>
      <c r="AA77" s="38"/>
      <c r="AB77" s="38"/>
      <c r="AC77" s="38"/>
      <c r="AD77" s="38"/>
      <c r="AE77" s="38"/>
    </row>
    <row r="78" spans="1:31" s="2" customFormat="1" ht="12" customHeight="1">
      <c r="A78" s="38"/>
      <c r="B78" s="39"/>
      <c r="C78" s="32" t="s">
        <v>161</v>
      </c>
      <c r="D78" s="40"/>
      <c r="E78" s="40"/>
      <c r="F78" s="40"/>
      <c r="G78" s="40"/>
      <c r="H78" s="40"/>
      <c r="I78" s="40"/>
      <c r="J78" s="40"/>
      <c r="K78" s="40"/>
      <c r="L78" s="144"/>
      <c r="S78" s="38"/>
      <c r="T78" s="38"/>
      <c r="U78" s="38"/>
      <c r="V78" s="38"/>
      <c r="W78" s="38"/>
      <c r="X78" s="38"/>
      <c r="Y78" s="38"/>
      <c r="Z78" s="38"/>
      <c r="AA78" s="38"/>
      <c r="AB78" s="38"/>
      <c r="AC78" s="38"/>
      <c r="AD78" s="38"/>
      <c r="AE78" s="38"/>
    </row>
    <row r="79" spans="1:31" s="2" customFormat="1" ht="16.5" customHeight="1">
      <c r="A79" s="38"/>
      <c r="B79" s="39"/>
      <c r="C79" s="40"/>
      <c r="D79" s="40"/>
      <c r="E79" s="69" t="str">
        <f>E9</f>
        <v>SO 201 - Přesun vázacích prvků</v>
      </c>
      <c r="F79" s="40"/>
      <c r="G79" s="40"/>
      <c r="H79" s="40"/>
      <c r="I79" s="40"/>
      <c r="J79" s="40"/>
      <c r="K79" s="40"/>
      <c r="L79" s="144"/>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2" customHeight="1">
      <c r="A81" s="38"/>
      <c r="B81" s="39"/>
      <c r="C81" s="32" t="s">
        <v>23</v>
      </c>
      <c r="D81" s="40"/>
      <c r="E81" s="40"/>
      <c r="F81" s="27" t="str">
        <f>F12</f>
        <v>k. ú. Libeň [730891]</v>
      </c>
      <c r="G81" s="40"/>
      <c r="H81" s="40"/>
      <c r="I81" s="32" t="s">
        <v>25</v>
      </c>
      <c r="J81" s="72" t="str">
        <f>IF(J12="","",J12)</f>
        <v>27. 8. 2020</v>
      </c>
      <c r="K81" s="40"/>
      <c r="L81" s="144"/>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2" customFormat="1" ht="25.65" customHeight="1">
      <c r="A83" s="38"/>
      <c r="B83" s="39"/>
      <c r="C83" s="32" t="s">
        <v>29</v>
      </c>
      <c r="D83" s="40"/>
      <c r="E83" s="40"/>
      <c r="F83" s="27" t="str">
        <f>E15</f>
        <v>Městská část Praha 8</v>
      </c>
      <c r="G83" s="40"/>
      <c r="H83" s="40"/>
      <c r="I83" s="32" t="s">
        <v>35</v>
      </c>
      <c r="J83" s="36" t="str">
        <f>E21</f>
        <v>Atelier PROMIKA s.r.o.</v>
      </c>
      <c r="K83" s="40"/>
      <c r="L83" s="144"/>
      <c r="S83" s="38"/>
      <c r="T83" s="38"/>
      <c r="U83" s="38"/>
      <c r="V83" s="38"/>
      <c r="W83" s="38"/>
      <c r="X83" s="38"/>
      <c r="Y83" s="38"/>
      <c r="Z83" s="38"/>
      <c r="AA83" s="38"/>
      <c r="AB83" s="38"/>
      <c r="AC83" s="38"/>
      <c r="AD83" s="38"/>
      <c r="AE83" s="38"/>
    </row>
    <row r="84" spans="1:31" s="2" customFormat="1" ht="15.15" customHeight="1">
      <c r="A84" s="38"/>
      <c r="B84" s="39"/>
      <c r="C84" s="32" t="s">
        <v>33</v>
      </c>
      <c r="D84" s="40"/>
      <c r="E84" s="40"/>
      <c r="F84" s="27" t="str">
        <f>IF(E18="","",E18)</f>
        <v>Vyplň údaj</v>
      </c>
      <c r="G84" s="40"/>
      <c r="H84" s="40"/>
      <c r="I84" s="32" t="s">
        <v>38</v>
      </c>
      <c r="J84" s="36" t="str">
        <f>E24</f>
        <v xml:space="preserve"> </v>
      </c>
      <c r="K84" s="40"/>
      <c r="L84" s="144"/>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44"/>
      <c r="S85" s="38"/>
      <c r="T85" s="38"/>
      <c r="U85" s="38"/>
      <c r="V85" s="38"/>
      <c r="W85" s="38"/>
      <c r="X85" s="38"/>
      <c r="Y85" s="38"/>
      <c r="Z85" s="38"/>
      <c r="AA85" s="38"/>
      <c r="AB85" s="38"/>
      <c r="AC85" s="38"/>
      <c r="AD85" s="38"/>
      <c r="AE85" s="38"/>
    </row>
    <row r="86" spans="1:31" s="11" customFormat="1" ht="29.25" customHeight="1">
      <c r="A86" s="185"/>
      <c r="B86" s="186"/>
      <c r="C86" s="187" t="s">
        <v>172</v>
      </c>
      <c r="D86" s="188" t="s">
        <v>61</v>
      </c>
      <c r="E86" s="188" t="s">
        <v>57</v>
      </c>
      <c r="F86" s="188" t="s">
        <v>58</v>
      </c>
      <c r="G86" s="188" t="s">
        <v>173</v>
      </c>
      <c r="H86" s="188" t="s">
        <v>174</v>
      </c>
      <c r="I86" s="188" t="s">
        <v>175</v>
      </c>
      <c r="J86" s="188" t="s">
        <v>167</v>
      </c>
      <c r="K86" s="189" t="s">
        <v>176</v>
      </c>
      <c r="L86" s="190"/>
      <c r="M86" s="92" t="s">
        <v>20</v>
      </c>
      <c r="N86" s="93" t="s">
        <v>46</v>
      </c>
      <c r="O86" s="93" t="s">
        <v>177</v>
      </c>
      <c r="P86" s="93" t="s">
        <v>178</v>
      </c>
      <c r="Q86" s="93" t="s">
        <v>179</v>
      </c>
      <c r="R86" s="93" t="s">
        <v>180</v>
      </c>
      <c r="S86" s="93" t="s">
        <v>181</v>
      </c>
      <c r="T86" s="94" t="s">
        <v>182</v>
      </c>
      <c r="U86" s="185"/>
      <c r="V86" s="185"/>
      <c r="W86" s="185"/>
      <c r="X86" s="185"/>
      <c r="Y86" s="185"/>
      <c r="Z86" s="185"/>
      <c r="AA86" s="185"/>
      <c r="AB86" s="185"/>
      <c r="AC86" s="185"/>
      <c r="AD86" s="185"/>
      <c r="AE86" s="185"/>
    </row>
    <row r="87" spans="1:63" s="2" customFormat="1" ht="22.8" customHeight="1">
      <c r="A87" s="38"/>
      <c r="B87" s="39"/>
      <c r="C87" s="99" t="s">
        <v>183</v>
      </c>
      <c r="D87" s="40"/>
      <c r="E87" s="40"/>
      <c r="F87" s="40"/>
      <c r="G87" s="40"/>
      <c r="H87" s="40"/>
      <c r="I87" s="40"/>
      <c r="J87" s="191">
        <f>BK87</f>
        <v>0</v>
      </c>
      <c r="K87" s="40"/>
      <c r="L87" s="44"/>
      <c r="M87" s="95"/>
      <c r="N87" s="192"/>
      <c r="O87" s="96"/>
      <c r="P87" s="193">
        <f>P88+P144</f>
        <v>0</v>
      </c>
      <c r="Q87" s="96"/>
      <c r="R87" s="193">
        <f>R88+R144</f>
        <v>25.26127072</v>
      </c>
      <c r="S87" s="96"/>
      <c r="T87" s="194">
        <f>T88+T144</f>
        <v>0</v>
      </c>
      <c r="U87" s="38"/>
      <c r="V87" s="38"/>
      <c r="W87" s="38"/>
      <c r="X87" s="38"/>
      <c r="Y87" s="38"/>
      <c r="Z87" s="38"/>
      <c r="AA87" s="38"/>
      <c r="AB87" s="38"/>
      <c r="AC87" s="38"/>
      <c r="AD87" s="38"/>
      <c r="AE87" s="38"/>
      <c r="AT87" s="17" t="s">
        <v>75</v>
      </c>
      <c r="AU87" s="17" t="s">
        <v>144</v>
      </c>
      <c r="BK87" s="195">
        <f>BK88+BK144</f>
        <v>0</v>
      </c>
    </row>
    <row r="88" spans="1:63" s="12" customFormat="1" ht="25.9" customHeight="1">
      <c r="A88" s="12"/>
      <c r="B88" s="196"/>
      <c r="C88" s="197"/>
      <c r="D88" s="198" t="s">
        <v>75</v>
      </c>
      <c r="E88" s="199" t="s">
        <v>184</v>
      </c>
      <c r="F88" s="199" t="s">
        <v>185</v>
      </c>
      <c r="G88" s="197"/>
      <c r="H88" s="197"/>
      <c r="I88" s="200"/>
      <c r="J88" s="201">
        <f>BK88</f>
        <v>0</v>
      </c>
      <c r="K88" s="197"/>
      <c r="L88" s="202"/>
      <c r="M88" s="203"/>
      <c r="N88" s="204"/>
      <c r="O88" s="204"/>
      <c r="P88" s="205">
        <f>P89+P115+P124+P137+P141</f>
        <v>0</v>
      </c>
      <c r="Q88" s="204"/>
      <c r="R88" s="205">
        <f>R89+R115+R124+R137+R141</f>
        <v>24.18127072</v>
      </c>
      <c r="S88" s="204"/>
      <c r="T88" s="206">
        <f>T89+T115+T124+T137+T141</f>
        <v>0</v>
      </c>
      <c r="U88" s="12"/>
      <c r="V88" s="12"/>
      <c r="W88" s="12"/>
      <c r="X88" s="12"/>
      <c r="Y88" s="12"/>
      <c r="Z88" s="12"/>
      <c r="AA88" s="12"/>
      <c r="AB88" s="12"/>
      <c r="AC88" s="12"/>
      <c r="AD88" s="12"/>
      <c r="AE88" s="12"/>
      <c r="AR88" s="207" t="s">
        <v>22</v>
      </c>
      <c r="AT88" s="208" t="s">
        <v>75</v>
      </c>
      <c r="AU88" s="208" t="s">
        <v>76</v>
      </c>
      <c r="AY88" s="207" t="s">
        <v>186</v>
      </c>
      <c r="BK88" s="209">
        <f>BK89+BK115+BK124+BK137+BK141</f>
        <v>0</v>
      </c>
    </row>
    <row r="89" spans="1:63" s="12" customFormat="1" ht="22.8" customHeight="1">
      <c r="A89" s="12"/>
      <c r="B89" s="196"/>
      <c r="C89" s="197"/>
      <c r="D89" s="198" t="s">
        <v>75</v>
      </c>
      <c r="E89" s="210" t="s">
        <v>22</v>
      </c>
      <c r="F89" s="210" t="s">
        <v>233</v>
      </c>
      <c r="G89" s="197"/>
      <c r="H89" s="197"/>
      <c r="I89" s="200"/>
      <c r="J89" s="211">
        <f>BK89</f>
        <v>0</v>
      </c>
      <c r="K89" s="197"/>
      <c r="L89" s="202"/>
      <c r="M89" s="203"/>
      <c r="N89" s="204"/>
      <c r="O89" s="204"/>
      <c r="P89" s="205">
        <f>SUM(P90:P114)</f>
        <v>0</v>
      </c>
      <c r="Q89" s="204"/>
      <c r="R89" s="205">
        <f>SUM(R90:R114)</f>
        <v>0.1818862</v>
      </c>
      <c r="S89" s="204"/>
      <c r="T89" s="206">
        <f>SUM(T90:T114)</f>
        <v>0</v>
      </c>
      <c r="U89" s="12"/>
      <c r="V89" s="12"/>
      <c r="W89" s="12"/>
      <c r="X89" s="12"/>
      <c r="Y89" s="12"/>
      <c r="Z89" s="12"/>
      <c r="AA89" s="12"/>
      <c r="AB89" s="12"/>
      <c r="AC89" s="12"/>
      <c r="AD89" s="12"/>
      <c r="AE89" s="12"/>
      <c r="AR89" s="207" t="s">
        <v>22</v>
      </c>
      <c r="AT89" s="208" t="s">
        <v>75</v>
      </c>
      <c r="AU89" s="208" t="s">
        <v>22</v>
      </c>
      <c r="AY89" s="207" t="s">
        <v>186</v>
      </c>
      <c r="BK89" s="209">
        <f>SUM(BK90:BK114)</f>
        <v>0</v>
      </c>
    </row>
    <row r="90" spans="1:65" s="2" customFormat="1" ht="24.15" customHeight="1">
      <c r="A90" s="38"/>
      <c r="B90" s="39"/>
      <c r="C90" s="212" t="s">
        <v>22</v>
      </c>
      <c r="D90" s="212" t="s">
        <v>189</v>
      </c>
      <c r="E90" s="213" t="s">
        <v>1586</v>
      </c>
      <c r="F90" s="214" t="s">
        <v>1587</v>
      </c>
      <c r="G90" s="215" t="s">
        <v>1588</v>
      </c>
      <c r="H90" s="216">
        <v>500</v>
      </c>
      <c r="I90" s="217"/>
      <c r="J90" s="218">
        <f>ROUND(I90*H90,2)</f>
        <v>0</v>
      </c>
      <c r="K90" s="214" t="s">
        <v>193</v>
      </c>
      <c r="L90" s="44"/>
      <c r="M90" s="219" t="s">
        <v>20</v>
      </c>
      <c r="N90" s="220" t="s">
        <v>47</v>
      </c>
      <c r="O90" s="84"/>
      <c r="P90" s="221">
        <f>O90*H90</f>
        <v>0</v>
      </c>
      <c r="Q90" s="221">
        <v>4E-05</v>
      </c>
      <c r="R90" s="221">
        <f>Q90*H90</f>
        <v>0.02</v>
      </c>
      <c r="S90" s="221">
        <v>0</v>
      </c>
      <c r="T90" s="222">
        <f>S90*H90</f>
        <v>0</v>
      </c>
      <c r="U90" s="38"/>
      <c r="V90" s="38"/>
      <c r="W90" s="38"/>
      <c r="X90" s="38"/>
      <c r="Y90" s="38"/>
      <c r="Z90" s="38"/>
      <c r="AA90" s="38"/>
      <c r="AB90" s="38"/>
      <c r="AC90" s="38"/>
      <c r="AD90" s="38"/>
      <c r="AE90" s="38"/>
      <c r="AR90" s="223" t="s">
        <v>194</v>
      </c>
      <c r="AT90" s="223" t="s">
        <v>189</v>
      </c>
      <c r="AU90" s="223" t="s">
        <v>84</v>
      </c>
      <c r="AY90" s="17" t="s">
        <v>186</v>
      </c>
      <c r="BE90" s="224">
        <f>IF(N90="základní",J90,0)</f>
        <v>0</v>
      </c>
      <c r="BF90" s="224">
        <f>IF(N90="snížená",J90,0)</f>
        <v>0</v>
      </c>
      <c r="BG90" s="224">
        <f>IF(N90="zákl. přenesená",J90,0)</f>
        <v>0</v>
      </c>
      <c r="BH90" s="224">
        <f>IF(N90="sníž. přenesená",J90,0)</f>
        <v>0</v>
      </c>
      <c r="BI90" s="224">
        <f>IF(N90="nulová",J90,0)</f>
        <v>0</v>
      </c>
      <c r="BJ90" s="17" t="s">
        <v>22</v>
      </c>
      <c r="BK90" s="224">
        <f>ROUND(I90*H90,2)</f>
        <v>0</v>
      </c>
      <c r="BL90" s="17" t="s">
        <v>194</v>
      </c>
      <c r="BM90" s="223" t="s">
        <v>1589</v>
      </c>
    </row>
    <row r="91" spans="1:47" s="2" customFormat="1" ht="12">
      <c r="A91" s="38"/>
      <c r="B91" s="39"/>
      <c r="C91" s="40"/>
      <c r="D91" s="225" t="s">
        <v>196</v>
      </c>
      <c r="E91" s="40"/>
      <c r="F91" s="226" t="s">
        <v>1590</v>
      </c>
      <c r="G91" s="40"/>
      <c r="H91" s="40"/>
      <c r="I91" s="227"/>
      <c r="J91" s="40"/>
      <c r="K91" s="40"/>
      <c r="L91" s="44"/>
      <c r="M91" s="228"/>
      <c r="N91" s="229"/>
      <c r="O91" s="84"/>
      <c r="P91" s="84"/>
      <c r="Q91" s="84"/>
      <c r="R91" s="84"/>
      <c r="S91" s="84"/>
      <c r="T91" s="85"/>
      <c r="U91" s="38"/>
      <c r="V91" s="38"/>
      <c r="W91" s="38"/>
      <c r="X91" s="38"/>
      <c r="Y91" s="38"/>
      <c r="Z91" s="38"/>
      <c r="AA91" s="38"/>
      <c r="AB91" s="38"/>
      <c r="AC91" s="38"/>
      <c r="AD91" s="38"/>
      <c r="AE91" s="38"/>
      <c r="AT91" s="17" t="s">
        <v>196</v>
      </c>
      <c r="AU91" s="17" t="s">
        <v>84</v>
      </c>
    </row>
    <row r="92" spans="1:51" s="14" customFormat="1" ht="12">
      <c r="A92" s="14"/>
      <c r="B92" s="240"/>
      <c r="C92" s="241"/>
      <c r="D92" s="225" t="s">
        <v>198</v>
      </c>
      <c r="E92" s="242" t="s">
        <v>20</v>
      </c>
      <c r="F92" s="243" t="s">
        <v>1591</v>
      </c>
      <c r="G92" s="241"/>
      <c r="H92" s="244">
        <v>500</v>
      </c>
      <c r="I92" s="245"/>
      <c r="J92" s="241"/>
      <c r="K92" s="241"/>
      <c r="L92" s="246"/>
      <c r="M92" s="247"/>
      <c r="N92" s="248"/>
      <c r="O92" s="248"/>
      <c r="P92" s="248"/>
      <c r="Q92" s="248"/>
      <c r="R92" s="248"/>
      <c r="S92" s="248"/>
      <c r="T92" s="249"/>
      <c r="U92" s="14"/>
      <c r="V92" s="14"/>
      <c r="W92" s="14"/>
      <c r="X92" s="14"/>
      <c r="Y92" s="14"/>
      <c r="Z92" s="14"/>
      <c r="AA92" s="14"/>
      <c r="AB92" s="14"/>
      <c r="AC92" s="14"/>
      <c r="AD92" s="14"/>
      <c r="AE92" s="14"/>
      <c r="AT92" s="250" t="s">
        <v>198</v>
      </c>
      <c r="AU92" s="250" t="s">
        <v>84</v>
      </c>
      <c r="AV92" s="14" t="s">
        <v>84</v>
      </c>
      <c r="AW92" s="14" t="s">
        <v>37</v>
      </c>
      <c r="AX92" s="14" t="s">
        <v>76</v>
      </c>
      <c r="AY92" s="250" t="s">
        <v>186</v>
      </c>
    </row>
    <row r="93" spans="1:65" s="2" customFormat="1" ht="37.8" customHeight="1">
      <c r="A93" s="38"/>
      <c r="B93" s="39"/>
      <c r="C93" s="212" t="s">
        <v>84</v>
      </c>
      <c r="D93" s="212" t="s">
        <v>189</v>
      </c>
      <c r="E93" s="213" t="s">
        <v>1592</v>
      </c>
      <c r="F93" s="214" t="s">
        <v>1593</v>
      </c>
      <c r="G93" s="215" t="s">
        <v>192</v>
      </c>
      <c r="H93" s="216">
        <v>152.66</v>
      </c>
      <c r="I93" s="217"/>
      <c r="J93" s="218">
        <f>ROUND(I93*H93,2)</f>
        <v>0</v>
      </c>
      <c r="K93" s="214" t="s">
        <v>193</v>
      </c>
      <c r="L93" s="44"/>
      <c r="M93" s="219" t="s">
        <v>20</v>
      </c>
      <c r="N93" s="220" t="s">
        <v>47</v>
      </c>
      <c r="O93" s="84"/>
      <c r="P93" s="221">
        <f>O93*H93</f>
        <v>0</v>
      </c>
      <c r="Q93" s="221">
        <v>7E-05</v>
      </c>
      <c r="R93" s="221">
        <f>Q93*H93</f>
        <v>0.010686199999999998</v>
      </c>
      <c r="S93" s="221">
        <v>0</v>
      </c>
      <c r="T93" s="222">
        <f>S93*H93</f>
        <v>0</v>
      </c>
      <c r="U93" s="38"/>
      <c r="V93" s="38"/>
      <c r="W93" s="38"/>
      <c r="X93" s="38"/>
      <c r="Y93" s="38"/>
      <c r="Z93" s="38"/>
      <c r="AA93" s="38"/>
      <c r="AB93" s="38"/>
      <c r="AC93" s="38"/>
      <c r="AD93" s="38"/>
      <c r="AE93" s="38"/>
      <c r="AR93" s="223" t="s">
        <v>194</v>
      </c>
      <c r="AT93" s="223" t="s">
        <v>189</v>
      </c>
      <c r="AU93" s="223" t="s">
        <v>84</v>
      </c>
      <c r="AY93" s="17" t="s">
        <v>186</v>
      </c>
      <c r="BE93" s="224">
        <f>IF(N93="základní",J93,0)</f>
        <v>0</v>
      </c>
      <c r="BF93" s="224">
        <f>IF(N93="snížená",J93,0)</f>
        <v>0</v>
      </c>
      <c r="BG93" s="224">
        <f>IF(N93="zákl. přenesená",J93,0)</f>
        <v>0</v>
      </c>
      <c r="BH93" s="224">
        <f>IF(N93="sníž. přenesená",J93,0)</f>
        <v>0</v>
      </c>
      <c r="BI93" s="224">
        <f>IF(N93="nulová",J93,0)</f>
        <v>0</v>
      </c>
      <c r="BJ93" s="17" t="s">
        <v>22</v>
      </c>
      <c r="BK93" s="224">
        <f>ROUND(I93*H93,2)</f>
        <v>0</v>
      </c>
      <c r="BL93" s="17" t="s">
        <v>194</v>
      </c>
      <c r="BM93" s="223" t="s">
        <v>1594</v>
      </c>
    </row>
    <row r="94" spans="1:47" s="2" customFormat="1" ht="12">
      <c r="A94" s="38"/>
      <c r="B94" s="39"/>
      <c r="C94" s="40"/>
      <c r="D94" s="225" t="s">
        <v>196</v>
      </c>
      <c r="E94" s="40"/>
      <c r="F94" s="226" t="s">
        <v>1595</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196</v>
      </c>
      <c r="AU94" s="17" t="s">
        <v>84</v>
      </c>
    </row>
    <row r="95" spans="1:47" s="2" customFormat="1" ht="12">
      <c r="A95" s="38"/>
      <c r="B95" s="39"/>
      <c r="C95" s="40"/>
      <c r="D95" s="225" t="s">
        <v>216</v>
      </c>
      <c r="E95" s="40"/>
      <c r="F95" s="251" t="s">
        <v>1596</v>
      </c>
      <c r="G95" s="40"/>
      <c r="H95" s="40"/>
      <c r="I95" s="227"/>
      <c r="J95" s="40"/>
      <c r="K95" s="40"/>
      <c r="L95" s="44"/>
      <c r="M95" s="228"/>
      <c r="N95" s="229"/>
      <c r="O95" s="84"/>
      <c r="P95" s="84"/>
      <c r="Q95" s="84"/>
      <c r="R95" s="84"/>
      <c r="S95" s="84"/>
      <c r="T95" s="85"/>
      <c r="U95" s="38"/>
      <c r="V95" s="38"/>
      <c r="W95" s="38"/>
      <c r="X95" s="38"/>
      <c r="Y95" s="38"/>
      <c r="Z95" s="38"/>
      <c r="AA95" s="38"/>
      <c r="AB95" s="38"/>
      <c r="AC95" s="38"/>
      <c r="AD95" s="38"/>
      <c r="AE95" s="38"/>
      <c r="AT95" s="17" t="s">
        <v>216</v>
      </c>
      <c r="AU95" s="17" t="s">
        <v>84</v>
      </c>
    </row>
    <row r="96" spans="1:51" s="14" customFormat="1" ht="12">
      <c r="A96" s="14"/>
      <c r="B96" s="240"/>
      <c r="C96" s="241"/>
      <c r="D96" s="225" t="s">
        <v>198</v>
      </c>
      <c r="E96" s="242" t="s">
        <v>20</v>
      </c>
      <c r="F96" s="243" t="s">
        <v>1597</v>
      </c>
      <c r="G96" s="241"/>
      <c r="H96" s="244">
        <v>152.66</v>
      </c>
      <c r="I96" s="245"/>
      <c r="J96" s="241"/>
      <c r="K96" s="241"/>
      <c r="L96" s="246"/>
      <c r="M96" s="247"/>
      <c r="N96" s="248"/>
      <c r="O96" s="248"/>
      <c r="P96" s="248"/>
      <c r="Q96" s="248"/>
      <c r="R96" s="248"/>
      <c r="S96" s="248"/>
      <c r="T96" s="249"/>
      <c r="U96" s="14"/>
      <c r="V96" s="14"/>
      <c r="W96" s="14"/>
      <c r="X96" s="14"/>
      <c r="Y96" s="14"/>
      <c r="Z96" s="14"/>
      <c r="AA96" s="14"/>
      <c r="AB96" s="14"/>
      <c r="AC96" s="14"/>
      <c r="AD96" s="14"/>
      <c r="AE96" s="14"/>
      <c r="AT96" s="250" t="s">
        <v>198</v>
      </c>
      <c r="AU96" s="250" t="s">
        <v>84</v>
      </c>
      <c r="AV96" s="14" t="s">
        <v>84</v>
      </c>
      <c r="AW96" s="14" t="s">
        <v>37</v>
      </c>
      <c r="AX96" s="14" t="s">
        <v>76</v>
      </c>
      <c r="AY96" s="250" t="s">
        <v>186</v>
      </c>
    </row>
    <row r="97" spans="1:65" s="2" customFormat="1" ht="14.4" customHeight="1">
      <c r="A97" s="38"/>
      <c r="B97" s="39"/>
      <c r="C97" s="212" t="s">
        <v>210</v>
      </c>
      <c r="D97" s="212" t="s">
        <v>189</v>
      </c>
      <c r="E97" s="213" t="s">
        <v>1598</v>
      </c>
      <c r="F97" s="214" t="s">
        <v>1599</v>
      </c>
      <c r="G97" s="215" t="s">
        <v>244</v>
      </c>
      <c r="H97" s="216">
        <v>180</v>
      </c>
      <c r="I97" s="217"/>
      <c r="J97" s="218">
        <f>ROUND(I97*H97,2)</f>
        <v>0</v>
      </c>
      <c r="K97" s="214" t="s">
        <v>193</v>
      </c>
      <c r="L97" s="44"/>
      <c r="M97" s="219" t="s">
        <v>20</v>
      </c>
      <c r="N97" s="220" t="s">
        <v>47</v>
      </c>
      <c r="O97" s="84"/>
      <c r="P97" s="221">
        <f>O97*H97</f>
        <v>0</v>
      </c>
      <c r="Q97" s="221">
        <v>0.00084</v>
      </c>
      <c r="R97" s="221">
        <f>Q97*H97</f>
        <v>0.1512</v>
      </c>
      <c r="S97" s="221">
        <v>0</v>
      </c>
      <c r="T97" s="222">
        <f>S97*H97</f>
        <v>0</v>
      </c>
      <c r="U97" s="38"/>
      <c r="V97" s="38"/>
      <c r="W97" s="38"/>
      <c r="X97" s="38"/>
      <c r="Y97" s="38"/>
      <c r="Z97" s="38"/>
      <c r="AA97" s="38"/>
      <c r="AB97" s="38"/>
      <c r="AC97" s="38"/>
      <c r="AD97" s="38"/>
      <c r="AE97" s="38"/>
      <c r="AR97" s="223" t="s">
        <v>194</v>
      </c>
      <c r="AT97" s="223" t="s">
        <v>189</v>
      </c>
      <c r="AU97" s="223" t="s">
        <v>84</v>
      </c>
      <c r="AY97" s="17" t="s">
        <v>186</v>
      </c>
      <c r="BE97" s="224">
        <f>IF(N97="základní",J97,0)</f>
        <v>0</v>
      </c>
      <c r="BF97" s="224">
        <f>IF(N97="snížená",J97,0)</f>
        <v>0</v>
      </c>
      <c r="BG97" s="224">
        <f>IF(N97="zákl. přenesená",J97,0)</f>
        <v>0</v>
      </c>
      <c r="BH97" s="224">
        <f>IF(N97="sníž. přenesená",J97,0)</f>
        <v>0</v>
      </c>
      <c r="BI97" s="224">
        <f>IF(N97="nulová",J97,0)</f>
        <v>0</v>
      </c>
      <c r="BJ97" s="17" t="s">
        <v>22</v>
      </c>
      <c r="BK97" s="224">
        <f>ROUND(I97*H97,2)</f>
        <v>0</v>
      </c>
      <c r="BL97" s="17" t="s">
        <v>194</v>
      </c>
      <c r="BM97" s="223" t="s">
        <v>1600</v>
      </c>
    </row>
    <row r="98" spans="1:47" s="2" customFormat="1" ht="12">
      <c r="A98" s="38"/>
      <c r="B98" s="39"/>
      <c r="C98" s="40"/>
      <c r="D98" s="225" t="s">
        <v>196</v>
      </c>
      <c r="E98" s="40"/>
      <c r="F98" s="226" t="s">
        <v>1601</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196</v>
      </c>
      <c r="AU98" s="17" t="s">
        <v>84</v>
      </c>
    </row>
    <row r="99" spans="1:51" s="14" customFormat="1" ht="12">
      <c r="A99" s="14"/>
      <c r="B99" s="240"/>
      <c r="C99" s="241"/>
      <c r="D99" s="225" t="s">
        <v>198</v>
      </c>
      <c r="E99" s="242" t="s">
        <v>20</v>
      </c>
      <c r="F99" s="243" t="s">
        <v>1602</v>
      </c>
      <c r="G99" s="241"/>
      <c r="H99" s="244">
        <v>180</v>
      </c>
      <c r="I99" s="245"/>
      <c r="J99" s="241"/>
      <c r="K99" s="241"/>
      <c r="L99" s="246"/>
      <c r="M99" s="247"/>
      <c r="N99" s="248"/>
      <c r="O99" s="248"/>
      <c r="P99" s="248"/>
      <c r="Q99" s="248"/>
      <c r="R99" s="248"/>
      <c r="S99" s="248"/>
      <c r="T99" s="249"/>
      <c r="U99" s="14"/>
      <c r="V99" s="14"/>
      <c r="W99" s="14"/>
      <c r="X99" s="14"/>
      <c r="Y99" s="14"/>
      <c r="Z99" s="14"/>
      <c r="AA99" s="14"/>
      <c r="AB99" s="14"/>
      <c r="AC99" s="14"/>
      <c r="AD99" s="14"/>
      <c r="AE99" s="14"/>
      <c r="AT99" s="250" t="s">
        <v>198</v>
      </c>
      <c r="AU99" s="250" t="s">
        <v>84</v>
      </c>
      <c r="AV99" s="14" t="s">
        <v>84</v>
      </c>
      <c r="AW99" s="14" t="s">
        <v>37</v>
      </c>
      <c r="AX99" s="14" t="s">
        <v>76</v>
      </c>
      <c r="AY99" s="250" t="s">
        <v>186</v>
      </c>
    </row>
    <row r="100" spans="1:65" s="2" customFormat="1" ht="24.15" customHeight="1">
      <c r="A100" s="38"/>
      <c r="B100" s="39"/>
      <c r="C100" s="212" t="s">
        <v>194</v>
      </c>
      <c r="D100" s="212" t="s">
        <v>189</v>
      </c>
      <c r="E100" s="213" t="s">
        <v>1603</v>
      </c>
      <c r="F100" s="214" t="s">
        <v>1604</v>
      </c>
      <c r="G100" s="215" t="s">
        <v>244</v>
      </c>
      <c r="H100" s="216">
        <v>180</v>
      </c>
      <c r="I100" s="217"/>
      <c r="J100" s="218">
        <f>ROUND(I100*H100,2)</f>
        <v>0</v>
      </c>
      <c r="K100" s="214" t="s">
        <v>193</v>
      </c>
      <c r="L100" s="44"/>
      <c r="M100" s="219" t="s">
        <v>20</v>
      </c>
      <c r="N100" s="220" t="s">
        <v>47</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194</v>
      </c>
      <c r="AT100" s="223" t="s">
        <v>189</v>
      </c>
      <c r="AU100" s="223" t="s">
        <v>84</v>
      </c>
      <c r="AY100" s="17" t="s">
        <v>186</v>
      </c>
      <c r="BE100" s="224">
        <f>IF(N100="základní",J100,0)</f>
        <v>0</v>
      </c>
      <c r="BF100" s="224">
        <f>IF(N100="snížená",J100,0)</f>
        <v>0</v>
      </c>
      <c r="BG100" s="224">
        <f>IF(N100="zákl. přenesená",J100,0)</f>
        <v>0</v>
      </c>
      <c r="BH100" s="224">
        <f>IF(N100="sníž. přenesená",J100,0)</f>
        <v>0</v>
      </c>
      <c r="BI100" s="224">
        <f>IF(N100="nulová",J100,0)</f>
        <v>0</v>
      </c>
      <c r="BJ100" s="17" t="s">
        <v>22</v>
      </c>
      <c r="BK100" s="224">
        <f>ROUND(I100*H100,2)</f>
        <v>0</v>
      </c>
      <c r="BL100" s="17" t="s">
        <v>194</v>
      </c>
      <c r="BM100" s="223" t="s">
        <v>1605</v>
      </c>
    </row>
    <row r="101" spans="1:47" s="2" customFormat="1" ht="12">
      <c r="A101" s="38"/>
      <c r="B101" s="39"/>
      <c r="C101" s="40"/>
      <c r="D101" s="225" t="s">
        <v>196</v>
      </c>
      <c r="E101" s="40"/>
      <c r="F101" s="226" t="s">
        <v>1606</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196</v>
      </c>
      <c r="AU101" s="17" t="s">
        <v>84</v>
      </c>
    </row>
    <row r="102" spans="1:65" s="2" customFormat="1" ht="37.8" customHeight="1">
      <c r="A102" s="38"/>
      <c r="B102" s="39"/>
      <c r="C102" s="212" t="s">
        <v>223</v>
      </c>
      <c r="D102" s="212" t="s">
        <v>189</v>
      </c>
      <c r="E102" s="213" t="s">
        <v>900</v>
      </c>
      <c r="F102" s="214" t="s">
        <v>901</v>
      </c>
      <c r="G102" s="215" t="s">
        <v>192</v>
      </c>
      <c r="H102" s="216">
        <v>65.72</v>
      </c>
      <c r="I102" s="217"/>
      <c r="J102" s="218">
        <f>ROUND(I102*H102,2)</f>
        <v>0</v>
      </c>
      <c r="K102" s="214" t="s">
        <v>20</v>
      </c>
      <c r="L102" s="44"/>
      <c r="M102" s="219" t="s">
        <v>20</v>
      </c>
      <c r="N102" s="220" t="s">
        <v>47</v>
      </c>
      <c r="O102" s="84"/>
      <c r="P102" s="221">
        <f>O102*H102</f>
        <v>0</v>
      </c>
      <c r="Q102" s="221">
        <v>0</v>
      </c>
      <c r="R102" s="221">
        <f>Q102*H102</f>
        <v>0</v>
      </c>
      <c r="S102" s="221">
        <v>0</v>
      </c>
      <c r="T102" s="222">
        <f>S102*H102</f>
        <v>0</v>
      </c>
      <c r="U102" s="38"/>
      <c r="V102" s="38"/>
      <c r="W102" s="38"/>
      <c r="X102" s="38"/>
      <c r="Y102" s="38"/>
      <c r="Z102" s="38"/>
      <c r="AA102" s="38"/>
      <c r="AB102" s="38"/>
      <c r="AC102" s="38"/>
      <c r="AD102" s="38"/>
      <c r="AE102" s="38"/>
      <c r="AR102" s="223" t="s">
        <v>194</v>
      </c>
      <c r="AT102" s="223" t="s">
        <v>189</v>
      </c>
      <c r="AU102" s="223" t="s">
        <v>84</v>
      </c>
      <c r="AY102" s="17" t="s">
        <v>186</v>
      </c>
      <c r="BE102" s="224">
        <f>IF(N102="základní",J102,0)</f>
        <v>0</v>
      </c>
      <c r="BF102" s="224">
        <f>IF(N102="snížená",J102,0)</f>
        <v>0</v>
      </c>
      <c r="BG102" s="224">
        <f>IF(N102="zákl. přenesená",J102,0)</f>
        <v>0</v>
      </c>
      <c r="BH102" s="224">
        <f>IF(N102="sníž. přenesená",J102,0)</f>
        <v>0</v>
      </c>
      <c r="BI102" s="224">
        <f>IF(N102="nulová",J102,0)</f>
        <v>0</v>
      </c>
      <c r="BJ102" s="17" t="s">
        <v>22</v>
      </c>
      <c r="BK102" s="224">
        <f>ROUND(I102*H102,2)</f>
        <v>0</v>
      </c>
      <c r="BL102" s="17" t="s">
        <v>194</v>
      </c>
      <c r="BM102" s="223" t="s">
        <v>1607</v>
      </c>
    </row>
    <row r="103" spans="1:47" s="2" customFormat="1" ht="12">
      <c r="A103" s="38"/>
      <c r="B103" s="39"/>
      <c r="C103" s="40"/>
      <c r="D103" s="225" t="s">
        <v>196</v>
      </c>
      <c r="E103" s="40"/>
      <c r="F103" s="226" t="s">
        <v>903</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196</v>
      </c>
      <c r="AU103" s="17" t="s">
        <v>84</v>
      </c>
    </row>
    <row r="104" spans="1:51" s="14" customFormat="1" ht="12">
      <c r="A104" s="14"/>
      <c r="B104" s="240"/>
      <c r="C104" s="241"/>
      <c r="D104" s="225" t="s">
        <v>198</v>
      </c>
      <c r="E104" s="242" t="s">
        <v>20</v>
      </c>
      <c r="F104" s="243" t="s">
        <v>1608</v>
      </c>
      <c r="G104" s="241"/>
      <c r="H104" s="244">
        <v>65.72</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198</v>
      </c>
      <c r="AU104" s="250" t="s">
        <v>84</v>
      </c>
      <c r="AV104" s="14" t="s">
        <v>84</v>
      </c>
      <c r="AW104" s="14" t="s">
        <v>37</v>
      </c>
      <c r="AX104" s="14" t="s">
        <v>76</v>
      </c>
      <c r="AY104" s="250" t="s">
        <v>186</v>
      </c>
    </row>
    <row r="105" spans="1:65" s="2" customFormat="1" ht="24.15" customHeight="1">
      <c r="A105" s="38"/>
      <c r="B105" s="39"/>
      <c r="C105" s="212" t="s">
        <v>267</v>
      </c>
      <c r="D105" s="212" t="s">
        <v>189</v>
      </c>
      <c r="E105" s="213" t="s">
        <v>1609</v>
      </c>
      <c r="F105" s="214" t="s">
        <v>1610</v>
      </c>
      <c r="G105" s="215" t="s">
        <v>192</v>
      </c>
      <c r="H105" s="216">
        <v>86.94</v>
      </c>
      <c r="I105" s="217"/>
      <c r="J105" s="218">
        <f>ROUND(I105*H105,2)</f>
        <v>0</v>
      </c>
      <c r="K105" s="214" t="s">
        <v>193</v>
      </c>
      <c r="L105" s="44"/>
      <c r="M105" s="219" t="s">
        <v>20</v>
      </c>
      <c r="N105" s="220" t="s">
        <v>47</v>
      </c>
      <c r="O105" s="84"/>
      <c r="P105" s="221">
        <f>O105*H105</f>
        <v>0</v>
      </c>
      <c r="Q105" s="221">
        <v>0</v>
      </c>
      <c r="R105" s="221">
        <f>Q105*H105</f>
        <v>0</v>
      </c>
      <c r="S105" s="221">
        <v>0</v>
      </c>
      <c r="T105" s="222">
        <f>S105*H105</f>
        <v>0</v>
      </c>
      <c r="U105" s="38"/>
      <c r="V105" s="38"/>
      <c r="W105" s="38"/>
      <c r="X105" s="38"/>
      <c r="Y105" s="38"/>
      <c r="Z105" s="38"/>
      <c r="AA105" s="38"/>
      <c r="AB105" s="38"/>
      <c r="AC105" s="38"/>
      <c r="AD105" s="38"/>
      <c r="AE105" s="38"/>
      <c r="AR105" s="223" t="s">
        <v>194</v>
      </c>
      <c r="AT105" s="223" t="s">
        <v>189</v>
      </c>
      <c r="AU105" s="223" t="s">
        <v>84</v>
      </c>
      <c r="AY105" s="17" t="s">
        <v>186</v>
      </c>
      <c r="BE105" s="224">
        <f>IF(N105="základní",J105,0)</f>
        <v>0</v>
      </c>
      <c r="BF105" s="224">
        <f>IF(N105="snížená",J105,0)</f>
        <v>0</v>
      </c>
      <c r="BG105" s="224">
        <f>IF(N105="zákl. přenesená",J105,0)</f>
        <v>0</v>
      </c>
      <c r="BH105" s="224">
        <f>IF(N105="sníž. přenesená",J105,0)</f>
        <v>0</v>
      </c>
      <c r="BI105" s="224">
        <f>IF(N105="nulová",J105,0)</f>
        <v>0</v>
      </c>
      <c r="BJ105" s="17" t="s">
        <v>22</v>
      </c>
      <c r="BK105" s="224">
        <f>ROUND(I105*H105,2)</f>
        <v>0</v>
      </c>
      <c r="BL105" s="17" t="s">
        <v>194</v>
      </c>
      <c r="BM105" s="223" t="s">
        <v>1611</v>
      </c>
    </row>
    <row r="106" spans="1:47" s="2" customFormat="1" ht="12">
      <c r="A106" s="38"/>
      <c r="B106" s="39"/>
      <c r="C106" s="40"/>
      <c r="D106" s="225" t="s">
        <v>196</v>
      </c>
      <c r="E106" s="40"/>
      <c r="F106" s="226" t="s">
        <v>1612</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196</v>
      </c>
      <c r="AU106" s="17" t="s">
        <v>84</v>
      </c>
    </row>
    <row r="107" spans="1:51" s="14" customFormat="1" ht="12">
      <c r="A107" s="14"/>
      <c r="B107" s="240"/>
      <c r="C107" s="241"/>
      <c r="D107" s="225" t="s">
        <v>198</v>
      </c>
      <c r="E107" s="242" t="s">
        <v>20</v>
      </c>
      <c r="F107" s="243" t="s">
        <v>1613</v>
      </c>
      <c r="G107" s="241"/>
      <c r="H107" s="244">
        <v>86.94</v>
      </c>
      <c r="I107" s="245"/>
      <c r="J107" s="241"/>
      <c r="K107" s="241"/>
      <c r="L107" s="246"/>
      <c r="M107" s="247"/>
      <c r="N107" s="248"/>
      <c r="O107" s="248"/>
      <c r="P107" s="248"/>
      <c r="Q107" s="248"/>
      <c r="R107" s="248"/>
      <c r="S107" s="248"/>
      <c r="T107" s="249"/>
      <c r="U107" s="14"/>
      <c r="V107" s="14"/>
      <c r="W107" s="14"/>
      <c r="X107" s="14"/>
      <c r="Y107" s="14"/>
      <c r="Z107" s="14"/>
      <c r="AA107" s="14"/>
      <c r="AB107" s="14"/>
      <c r="AC107" s="14"/>
      <c r="AD107" s="14"/>
      <c r="AE107" s="14"/>
      <c r="AT107" s="250" t="s">
        <v>198</v>
      </c>
      <c r="AU107" s="250" t="s">
        <v>84</v>
      </c>
      <c r="AV107" s="14" t="s">
        <v>84</v>
      </c>
      <c r="AW107" s="14" t="s">
        <v>37</v>
      </c>
      <c r="AX107" s="14" t="s">
        <v>76</v>
      </c>
      <c r="AY107" s="250" t="s">
        <v>186</v>
      </c>
    </row>
    <row r="108" spans="1:65" s="2" customFormat="1" ht="24.15" customHeight="1">
      <c r="A108" s="38"/>
      <c r="B108" s="39"/>
      <c r="C108" s="212" t="s">
        <v>273</v>
      </c>
      <c r="D108" s="212" t="s">
        <v>189</v>
      </c>
      <c r="E108" s="213" t="s">
        <v>1614</v>
      </c>
      <c r="F108" s="214" t="s">
        <v>225</v>
      </c>
      <c r="G108" s="215" t="s">
        <v>213</v>
      </c>
      <c r="H108" s="216">
        <v>118.296</v>
      </c>
      <c r="I108" s="217"/>
      <c r="J108" s="218">
        <f>ROUND(I108*H108,2)</f>
        <v>0</v>
      </c>
      <c r="K108" s="214" t="s">
        <v>193</v>
      </c>
      <c r="L108" s="44"/>
      <c r="M108" s="219" t="s">
        <v>20</v>
      </c>
      <c r="N108" s="220" t="s">
        <v>47</v>
      </c>
      <c r="O108" s="84"/>
      <c r="P108" s="221">
        <f>O108*H108</f>
        <v>0</v>
      </c>
      <c r="Q108" s="221">
        <v>0</v>
      </c>
      <c r="R108" s="221">
        <f>Q108*H108</f>
        <v>0</v>
      </c>
      <c r="S108" s="221">
        <v>0</v>
      </c>
      <c r="T108" s="222">
        <f>S108*H108</f>
        <v>0</v>
      </c>
      <c r="U108" s="38"/>
      <c r="V108" s="38"/>
      <c r="W108" s="38"/>
      <c r="X108" s="38"/>
      <c r="Y108" s="38"/>
      <c r="Z108" s="38"/>
      <c r="AA108" s="38"/>
      <c r="AB108" s="38"/>
      <c r="AC108" s="38"/>
      <c r="AD108" s="38"/>
      <c r="AE108" s="38"/>
      <c r="AR108" s="223" t="s">
        <v>194</v>
      </c>
      <c r="AT108" s="223" t="s">
        <v>189</v>
      </c>
      <c r="AU108" s="223" t="s">
        <v>84</v>
      </c>
      <c r="AY108" s="17" t="s">
        <v>186</v>
      </c>
      <c r="BE108" s="224">
        <f>IF(N108="základní",J108,0)</f>
        <v>0</v>
      </c>
      <c r="BF108" s="224">
        <f>IF(N108="snížená",J108,0)</f>
        <v>0</v>
      </c>
      <c r="BG108" s="224">
        <f>IF(N108="zákl. přenesená",J108,0)</f>
        <v>0</v>
      </c>
      <c r="BH108" s="224">
        <f>IF(N108="sníž. přenesená",J108,0)</f>
        <v>0</v>
      </c>
      <c r="BI108" s="224">
        <f>IF(N108="nulová",J108,0)</f>
        <v>0</v>
      </c>
      <c r="BJ108" s="17" t="s">
        <v>22</v>
      </c>
      <c r="BK108" s="224">
        <f>ROUND(I108*H108,2)</f>
        <v>0</v>
      </c>
      <c r="BL108" s="17" t="s">
        <v>194</v>
      </c>
      <c r="BM108" s="223" t="s">
        <v>1615</v>
      </c>
    </row>
    <row r="109" spans="1:47" s="2" customFormat="1" ht="12">
      <c r="A109" s="38"/>
      <c r="B109" s="39"/>
      <c r="C109" s="40"/>
      <c r="D109" s="225" t="s">
        <v>196</v>
      </c>
      <c r="E109" s="40"/>
      <c r="F109" s="226" t="s">
        <v>227</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196</v>
      </c>
      <c r="AU109" s="17" t="s">
        <v>84</v>
      </c>
    </row>
    <row r="110" spans="1:51" s="14" customFormat="1" ht="12">
      <c r="A110" s="14"/>
      <c r="B110" s="240"/>
      <c r="C110" s="241"/>
      <c r="D110" s="225" t="s">
        <v>198</v>
      </c>
      <c r="E110" s="242" t="s">
        <v>20</v>
      </c>
      <c r="F110" s="243" t="s">
        <v>1608</v>
      </c>
      <c r="G110" s="241"/>
      <c r="H110" s="244">
        <v>65.72</v>
      </c>
      <c r="I110" s="245"/>
      <c r="J110" s="241"/>
      <c r="K110" s="241"/>
      <c r="L110" s="246"/>
      <c r="M110" s="247"/>
      <c r="N110" s="248"/>
      <c r="O110" s="248"/>
      <c r="P110" s="248"/>
      <c r="Q110" s="248"/>
      <c r="R110" s="248"/>
      <c r="S110" s="248"/>
      <c r="T110" s="249"/>
      <c r="U110" s="14"/>
      <c r="V110" s="14"/>
      <c r="W110" s="14"/>
      <c r="X110" s="14"/>
      <c r="Y110" s="14"/>
      <c r="Z110" s="14"/>
      <c r="AA110" s="14"/>
      <c r="AB110" s="14"/>
      <c r="AC110" s="14"/>
      <c r="AD110" s="14"/>
      <c r="AE110" s="14"/>
      <c r="AT110" s="250" t="s">
        <v>198</v>
      </c>
      <c r="AU110" s="250" t="s">
        <v>84</v>
      </c>
      <c r="AV110" s="14" t="s">
        <v>84</v>
      </c>
      <c r="AW110" s="14" t="s">
        <v>37</v>
      </c>
      <c r="AX110" s="14" t="s">
        <v>76</v>
      </c>
      <c r="AY110" s="250" t="s">
        <v>186</v>
      </c>
    </row>
    <row r="111" spans="1:51" s="14" customFormat="1" ht="12">
      <c r="A111" s="14"/>
      <c r="B111" s="240"/>
      <c r="C111" s="241"/>
      <c r="D111" s="225" t="s">
        <v>198</v>
      </c>
      <c r="E111" s="241"/>
      <c r="F111" s="243" t="s">
        <v>1616</v>
      </c>
      <c r="G111" s="241"/>
      <c r="H111" s="244">
        <v>118.296</v>
      </c>
      <c r="I111" s="245"/>
      <c r="J111" s="241"/>
      <c r="K111" s="241"/>
      <c r="L111" s="246"/>
      <c r="M111" s="247"/>
      <c r="N111" s="248"/>
      <c r="O111" s="248"/>
      <c r="P111" s="248"/>
      <c r="Q111" s="248"/>
      <c r="R111" s="248"/>
      <c r="S111" s="248"/>
      <c r="T111" s="249"/>
      <c r="U111" s="14"/>
      <c r="V111" s="14"/>
      <c r="W111" s="14"/>
      <c r="X111" s="14"/>
      <c r="Y111" s="14"/>
      <c r="Z111" s="14"/>
      <c r="AA111" s="14"/>
      <c r="AB111" s="14"/>
      <c r="AC111" s="14"/>
      <c r="AD111" s="14"/>
      <c r="AE111" s="14"/>
      <c r="AT111" s="250" t="s">
        <v>198</v>
      </c>
      <c r="AU111" s="250" t="s">
        <v>84</v>
      </c>
      <c r="AV111" s="14" t="s">
        <v>84</v>
      </c>
      <c r="AW111" s="14" t="s">
        <v>4</v>
      </c>
      <c r="AX111" s="14" t="s">
        <v>22</v>
      </c>
      <c r="AY111" s="250" t="s">
        <v>186</v>
      </c>
    </row>
    <row r="112" spans="1:65" s="2" customFormat="1" ht="24.15" customHeight="1">
      <c r="A112" s="38"/>
      <c r="B112" s="39"/>
      <c r="C112" s="212" t="s">
        <v>279</v>
      </c>
      <c r="D112" s="212" t="s">
        <v>189</v>
      </c>
      <c r="E112" s="213" t="s">
        <v>931</v>
      </c>
      <c r="F112" s="214" t="s">
        <v>932</v>
      </c>
      <c r="G112" s="215" t="s">
        <v>192</v>
      </c>
      <c r="H112" s="216">
        <v>86.94</v>
      </c>
      <c r="I112" s="217"/>
      <c r="J112" s="218">
        <f>ROUND(I112*H112,2)</f>
        <v>0</v>
      </c>
      <c r="K112" s="214" t="s">
        <v>193</v>
      </c>
      <c r="L112" s="44"/>
      <c r="M112" s="219" t="s">
        <v>20</v>
      </c>
      <c r="N112" s="220" t="s">
        <v>47</v>
      </c>
      <c r="O112" s="84"/>
      <c r="P112" s="221">
        <f>O112*H112</f>
        <v>0</v>
      </c>
      <c r="Q112" s="221">
        <v>0</v>
      </c>
      <c r="R112" s="221">
        <f>Q112*H112</f>
        <v>0</v>
      </c>
      <c r="S112" s="221">
        <v>0</v>
      </c>
      <c r="T112" s="222">
        <f>S112*H112</f>
        <v>0</v>
      </c>
      <c r="U112" s="38"/>
      <c r="V112" s="38"/>
      <c r="W112" s="38"/>
      <c r="X112" s="38"/>
      <c r="Y112" s="38"/>
      <c r="Z112" s="38"/>
      <c r="AA112" s="38"/>
      <c r="AB112" s="38"/>
      <c r="AC112" s="38"/>
      <c r="AD112" s="38"/>
      <c r="AE112" s="38"/>
      <c r="AR112" s="223" t="s">
        <v>194</v>
      </c>
      <c r="AT112" s="223" t="s">
        <v>189</v>
      </c>
      <c r="AU112" s="223" t="s">
        <v>84</v>
      </c>
      <c r="AY112" s="17" t="s">
        <v>186</v>
      </c>
      <c r="BE112" s="224">
        <f>IF(N112="základní",J112,0)</f>
        <v>0</v>
      </c>
      <c r="BF112" s="224">
        <f>IF(N112="snížená",J112,0)</f>
        <v>0</v>
      </c>
      <c r="BG112" s="224">
        <f>IF(N112="zákl. přenesená",J112,0)</f>
        <v>0</v>
      </c>
      <c r="BH112" s="224">
        <f>IF(N112="sníž. přenesená",J112,0)</f>
        <v>0</v>
      </c>
      <c r="BI112" s="224">
        <f>IF(N112="nulová",J112,0)</f>
        <v>0</v>
      </c>
      <c r="BJ112" s="17" t="s">
        <v>22</v>
      </c>
      <c r="BK112" s="224">
        <f>ROUND(I112*H112,2)</f>
        <v>0</v>
      </c>
      <c r="BL112" s="17" t="s">
        <v>194</v>
      </c>
      <c r="BM112" s="223" t="s">
        <v>1617</v>
      </c>
    </row>
    <row r="113" spans="1:47" s="2" customFormat="1" ht="12">
      <c r="A113" s="38"/>
      <c r="B113" s="39"/>
      <c r="C113" s="40"/>
      <c r="D113" s="225" t="s">
        <v>196</v>
      </c>
      <c r="E113" s="40"/>
      <c r="F113" s="226" t="s">
        <v>934</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196</v>
      </c>
      <c r="AU113" s="17" t="s">
        <v>84</v>
      </c>
    </row>
    <row r="114" spans="1:51" s="14" customFormat="1" ht="12">
      <c r="A114" s="14"/>
      <c r="B114" s="240"/>
      <c r="C114" s="241"/>
      <c r="D114" s="225" t="s">
        <v>198</v>
      </c>
      <c r="E114" s="242" t="s">
        <v>20</v>
      </c>
      <c r="F114" s="243" t="s">
        <v>1618</v>
      </c>
      <c r="G114" s="241"/>
      <c r="H114" s="244">
        <v>86.94</v>
      </c>
      <c r="I114" s="245"/>
      <c r="J114" s="241"/>
      <c r="K114" s="241"/>
      <c r="L114" s="246"/>
      <c r="M114" s="247"/>
      <c r="N114" s="248"/>
      <c r="O114" s="248"/>
      <c r="P114" s="248"/>
      <c r="Q114" s="248"/>
      <c r="R114" s="248"/>
      <c r="S114" s="248"/>
      <c r="T114" s="249"/>
      <c r="U114" s="14"/>
      <c r="V114" s="14"/>
      <c r="W114" s="14"/>
      <c r="X114" s="14"/>
      <c r="Y114" s="14"/>
      <c r="Z114" s="14"/>
      <c r="AA114" s="14"/>
      <c r="AB114" s="14"/>
      <c r="AC114" s="14"/>
      <c r="AD114" s="14"/>
      <c r="AE114" s="14"/>
      <c r="AT114" s="250" t="s">
        <v>198</v>
      </c>
      <c r="AU114" s="250" t="s">
        <v>84</v>
      </c>
      <c r="AV114" s="14" t="s">
        <v>84</v>
      </c>
      <c r="AW114" s="14" t="s">
        <v>37</v>
      </c>
      <c r="AX114" s="14" t="s">
        <v>76</v>
      </c>
      <c r="AY114" s="250" t="s">
        <v>186</v>
      </c>
    </row>
    <row r="115" spans="1:63" s="12" customFormat="1" ht="22.8" customHeight="1">
      <c r="A115" s="12"/>
      <c r="B115" s="196"/>
      <c r="C115" s="197"/>
      <c r="D115" s="198" t="s">
        <v>75</v>
      </c>
      <c r="E115" s="210" t="s">
        <v>84</v>
      </c>
      <c r="F115" s="210" t="s">
        <v>969</v>
      </c>
      <c r="G115" s="197"/>
      <c r="H115" s="197"/>
      <c r="I115" s="200"/>
      <c r="J115" s="211">
        <f>BK115</f>
        <v>0</v>
      </c>
      <c r="K115" s="197"/>
      <c r="L115" s="202"/>
      <c r="M115" s="203"/>
      <c r="N115" s="204"/>
      <c r="O115" s="204"/>
      <c r="P115" s="205">
        <f>SUM(P116:P123)</f>
        <v>0</v>
      </c>
      <c r="Q115" s="204"/>
      <c r="R115" s="205">
        <f>SUM(R116:R123)</f>
        <v>17.154</v>
      </c>
      <c r="S115" s="204"/>
      <c r="T115" s="206">
        <f>SUM(T116:T123)</f>
        <v>0</v>
      </c>
      <c r="U115" s="12"/>
      <c r="V115" s="12"/>
      <c r="W115" s="12"/>
      <c r="X115" s="12"/>
      <c r="Y115" s="12"/>
      <c r="Z115" s="12"/>
      <c r="AA115" s="12"/>
      <c r="AB115" s="12"/>
      <c r="AC115" s="12"/>
      <c r="AD115" s="12"/>
      <c r="AE115" s="12"/>
      <c r="AR115" s="207" t="s">
        <v>22</v>
      </c>
      <c r="AT115" s="208" t="s">
        <v>75</v>
      </c>
      <c r="AU115" s="208" t="s">
        <v>22</v>
      </c>
      <c r="AY115" s="207" t="s">
        <v>186</v>
      </c>
      <c r="BK115" s="209">
        <f>SUM(BK116:BK123)</f>
        <v>0</v>
      </c>
    </row>
    <row r="116" spans="1:65" s="2" customFormat="1" ht="24.15" customHeight="1">
      <c r="A116" s="38"/>
      <c r="B116" s="39"/>
      <c r="C116" s="212" t="s">
        <v>187</v>
      </c>
      <c r="D116" s="212" t="s">
        <v>189</v>
      </c>
      <c r="E116" s="213" t="s">
        <v>1619</v>
      </c>
      <c r="F116" s="214" t="s">
        <v>1620</v>
      </c>
      <c r="G116" s="215" t="s">
        <v>312</v>
      </c>
      <c r="H116" s="216">
        <v>90</v>
      </c>
      <c r="I116" s="217"/>
      <c r="J116" s="218">
        <f>ROUND(I116*H116,2)</f>
        <v>0</v>
      </c>
      <c r="K116" s="214" t="s">
        <v>20</v>
      </c>
      <c r="L116" s="44"/>
      <c r="M116" s="219" t="s">
        <v>20</v>
      </c>
      <c r="N116" s="220" t="s">
        <v>47</v>
      </c>
      <c r="O116" s="84"/>
      <c r="P116" s="221">
        <f>O116*H116</f>
        <v>0</v>
      </c>
      <c r="Q116" s="221">
        <v>0.04765</v>
      </c>
      <c r="R116" s="221">
        <f>Q116*H116</f>
        <v>4.2885</v>
      </c>
      <c r="S116" s="221">
        <v>0</v>
      </c>
      <c r="T116" s="222">
        <f>S116*H116</f>
        <v>0</v>
      </c>
      <c r="U116" s="38"/>
      <c r="V116" s="38"/>
      <c r="W116" s="38"/>
      <c r="X116" s="38"/>
      <c r="Y116" s="38"/>
      <c r="Z116" s="38"/>
      <c r="AA116" s="38"/>
      <c r="AB116" s="38"/>
      <c r="AC116" s="38"/>
      <c r="AD116" s="38"/>
      <c r="AE116" s="38"/>
      <c r="AR116" s="223" t="s">
        <v>194</v>
      </c>
      <c r="AT116" s="223" t="s">
        <v>189</v>
      </c>
      <c r="AU116" s="223" t="s">
        <v>84</v>
      </c>
      <c r="AY116" s="17" t="s">
        <v>186</v>
      </c>
      <c r="BE116" s="224">
        <f>IF(N116="základní",J116,0)</f>
        <v>0</v>
      </c>
      <c r="BF116" s="224">
        <f>IF(N116="snížená",J116,0)</f>
        <v>0</v>
      </c>
      <c r="BG116" s="224">
        <f>IF(N116="zákl. přenesená",J116,0)</f>
        <v>0</v>
      </c>
      <c r="BH116" s="224">
        <f>IF(N116="sníž. přenesená",J116,0)</f>
        <v>0</v>
      </c>
      <c r="BI116" s="224">
        <f>IF(N116="nulová",J116,0)</f>
        <v>0</v>
      </c>
      <c r="BJ116" s="17" t="s">
        <v>22</v>
      </c>
      <c r="BK116" s="224">
        <f>ROUND(I116*H116,2)</f>
        <v>0</v>
      </c>
      <c r="BL116" s="17" t="s">
        <v>194</v>
      </c>
      <c r="BM116" s="223" t="s">
        <v>1621</v>
      </c>
    </row>
    <row r="117" spans="1:47" s="2" customFormat="1" ht="12">
      <c r="A117" s="38"/>
      <c r="B117" s="39"/>
      <c r="C117" s="40"/>
      <c r="D117" s="225" t="s">
        <v>196</v>
      </c>
      <c r="E117" s="40"/>
      <c r="F117" s="226" t="s">
        <v>1622</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196</v>
      </c>
      <c r="AU117" s="17" t="s">
        <v>84</v>
      </c>
    </row>
    <row r="118" spans="1:47" s="2" customFormat="1" ht="12">
      <c r="A118" s="38"/>
      <c r="B118" s="39"/>
      <c r="C118" s="40"/>
      <c r="D118" s="225" t="s">
        <v>216</v>
      </c>
      <c r="E118" s="40"/>
      <c r="F118" s="251" t="s">
        <v>1623</v>
      </c>
      <c r="G118" s="40"/>
      <c r="H118" s="40"/>
      <c r="I118" s="227"/>
      <c r="J118" s="40"/>
      <c r="K118" s="40"/>
      <c r="L118" s="44"/>
      <c r="M118" s="228"/>
      <c r="N118" s="229"/>
      <c r="O118" s="84"/>
      <c r="P118" s="84"/>
      <c r="Q118" s="84"/>
      <c r="R118" s="84"/>
      <c r="S118" s="84"/>
      <c r="T118" s="85"/>
      <c r="U118" s="38"/>
      <c r="V118" s="38"/>
      <c r="W118" s="38"/>
      <c r="X118" s="38"/>
      <c r="Y118" s="38"/>
      <c r="Z118" s="38"/>
      <c r="AA118" s="38"/>
      <c r="AB118" s="38"/>
      <c r="AC118" s="38"/>
      <c r="AD118" s="38"/>
      <c r="AE118" s="38"/>
      <c r="AT118" s="17" t="s">
        <v>216</v>
      </c>
      <c r="AU118" s="17" t="s">
        <v>84</v>
      </c>
    </row>
    <row r="119" spans="1:51" s="14" customFormat="1" ht="12">
      <c r="A119" s="14"/>
      <c r="B119" s="240"/>
      <c r="C119" s="241"/>
      <c r="D119" s="225" t="s">
        <v>198</v>
      </c>
      <c r="E119" s="242" t="s">
        <v>20</v>
      </c>
      <c r="F119" s="243" t="s">
        <v>1624</v>
      </c>
      <c r="G119" s="241"/>
      <c r="H119" s="244">
        <v>90</v>
      </c>
      <c r="I119" s="245"/>
      <c r="J119" s="241"/>
      <c r="K119" s="241"/>
      <c r="L119" s="246"/>
      <c r="M119" s="247"/>
      <c r="N119" s="248"/>
      <c r="O119" s="248"/>
      <c r="P119" s="248"/>
      <c r="Q119" s="248"/>
      <c r="R119" s="248"/>
      <c r="S119" s="248"/>
      <c r="T119" s="249"/>
      <c r="U119" s="14"/>
      <c r="V119" s="14"/>
      <c r="W119" s="14"/>
      <c r="X119" s="14"/>
      <c r="Y119" s="14"/>
      <c r="Z119" s="14"/>
      <c r="AA119" s="14"/>
      <c r="AB119" s="14"/>
      <c r="AC119" s="14"/>
      <c r="AD119" s="14"/>
      <c r="AE119" s="14"/>
      <c r="AT119" s="250" t="s">
        <v>198</v>
      </c>
      <c r="AU119" s="250" t="s">
        <v>84</v>
      </c>
      <c r="AV119" s="14" t="s">
        <v>84</v>
      </c>
      <c r="AW119" s="14" t="s">
        <v>37</v>
      </c>
      <c r="AX119" s="14" t="s">
        <v>76</v>
      </c>
      <c r="AY119" s="250" t="s">
        <v>186</v>
      </c>
    </row>
    <row r="120" spans="1:65" s="2" customFormat="1" ht="24.15" customHeight="1">
      <c r="A120" s="38"/>
      <c r="B120" s="39"/>
      <c r="C120" s="212" t="s">
        <v>27</v>
      </c>
      <c r="D120" s="212" t="s">
        <v>189</v>
      </c>
      <c r="E120" s="213" t="s">
        <v>1625</v>
      </c>
      <c r="F120" s="214" t="s">
        <v>1626</v>
      </c>
      <c r="G120" s="215" t="s">
        <v>312</v>
      </c>
      <c r="H120" s="216">
        <v>270</v>
      </c>
      <c r="I120" s="217"/>
      <c r="J120" s="218">
        <f>ROUND(I120*H120,2)</f>
        <v>0</v>
      </c>
      <c r="K120" s="214" t="s">
        <v>20</v>
      </c>
      <c r="L120" s="44"/>
      <c r="M120" s="219" t="s">
        <v>20</v>
      </c>
      <c r="N120" s="220" t="s">
        <v>47</v>
      </c>
      <c r="O120" s="84"/>
      <c r="P120" s="221">
        <f>O120*H120</f>
        <v>0</v>
      </c>
      <c r="Q120" s="221">
        <v>0.04765</v>
      </c>
      <c r="R120" s="221">
        <f>Q120*H120</f>
        <v>12.865499999999999</v>
      </c>
      <c r="S120" s="221">
        <v>0</v>
      </c>
      <c r="T120" s="222">
        <f>S120*H120</f>
        <v>0</v>
      </c>
      <c r="U120" s="38"/>
      <c r="V120" s="38"/>
      <c r="W120" s="38"/>
      <c r="X120" s="38"/>
      <c r="Y120" s="38"/>
      <c r="Z120" s="38"/>
      <c r="AA120" s="38"/>
      <c r="AB120" s="38"/>
      <c r="AC120" s="38"/>
      <c r="AD120" s="38"/>
      <c r="AE120" s="38"/>
      <c r="AR120" s="223" t="s">
        <v>194</v>
      </c>
      <c r="AT120" s="223" t="s">
        <v>189</v>
      </c>
      <c r="AU120" s="223" t="s">
        <v>84</v>
      </c>
      <c r="AY120" s="17" t="s">
        <v>186</v>
      </c>
      <c r="BE120" s="224">
        <f>IF(N120="základní",J120,0)</f>
        <v>0</v>
      </c>
      <c r="BF120" s="224">
        <f>IF(N120="snížená",J120,0)</f>
        <v>0</v>
      </c>
      <c r="BG120" s="224">
        <f>IF(N120="zákl. přenesená",J120,0)</f>
        <v>0</v>
      </c>
      <c r="BH120" s="224">
        <f>IF(N120="sníž. přenesená",J120,0)</f>
        <v>0</v>
      </c>
      <c r="BI120" s="224">
        <f>IF(N120="nulová",J120,0)</f>
        <v>0</v>
      </c>
      <c r="BJ120" s="17" t="s">
        <v>22</v>
      </c>
      <c r="BK120" s="224">
        <f>ROUND(I120*H120,2)</f>
        <v>0</v>
      </c>
      <c r="BL120" s="17" t="s">
        <v>194</v>
      </c>
      <c r="BM120" s="223" t="s">
        <v>1627</v>
      </c>
    </row>
    <row r="121" spans="1:47" s="2" customFormat="1" ht="12">
      <c r="A121" s="38"/>
      <c r="B121" s="39"/>
      <c r="C121" s="40"/>
      <c r="D121" s="225" t="s">
        <v>196</v>
      </c>
      <c r="E121" s="40"/>
      <c r="F121" s="226" t="s">
        <v>1628</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196</v>
      </c>
      <c r="AU121" s="17" t="s">
        <v>84</v>
      </c>
    </row>
    <row r="122" spans="1:47" s="2" customFormat="1" ht="12">
      <c r="A122" s="38"/>
      <c r="B122" s="39"/>
      <c r="C122" s="40"/>
      <c r="D122" s="225" t="s">
        <v>216</v>
      </c>
      <c r="E122" s="40"/>
      <c r="F122" s="251" t="s">
        <v>1629</v>
      </c>
      <c r="G122" s="40"/>
      <c r="H122" s="40"/>
      <c r="I122" s="227"/>
      <c r="J122" s="40"/>
      <c r="K122" s="40"/>
      <c r="L122" s="44"/>
      <c r="M122" s="228"/>
      <c r="N122" s="229"/>
      <c r="O122" s="84"/>
      <c r="P122" s="84"/>
      <c r="Q122" s="84"/>
      <c r="R122" s="84"/>
      <c r="S122" s="84"/>
      <c r="T122" s="85"/>
      <c r="U122" s="38"/>
      <c r="V122" s="38"/>
      <c r="W122" s="38"/>
      <c r="X122" s="38"/>
      <c r="Y122" s="38"/>
      <c r="Z122" s="38"/>
      <c r="AA122" s="38"/>
      <c r="AB122" s="38"/>
      <c r="AC122" s="38"/>
      <c r="AD122" s="38"/>
      <c r="AE122" s="38"/>
      <c r="AT122" s="17" t="s">
        <v>216</v>
      </c>
      <c r="AU122" s="17" t="s">
        <v>84</v>
      </c>
    </row>
    <row r="123" spans="1:51" s="14" customFormat="1" ht="12">
      <c r="A123" s="14"/>
      <c r="B123" s="240"/>
      <c r="C123" s="241"/>
      <c r="D123" s="225" t="s">
        <v>198</v>
      </c>
      <c r="E123" s="242" t="s">
        <v>20</v>
      </c>
      <c r="F123" s="243" t="s">
        <v>1630</v>
      </c>
      <c r="G123" s="241"/>
      <c r="H123" s="244">
        <v>270</v>
      </c>
      <c r="I123" s="245"/>
      <c r="J123" s="241"/>
      <c r="K123" s="241"/>
      <c r="L123" s="246"/>
      <c r="M123" s="247"/>
      <c r="N123" s="248"/>
      <c r="O123" s="248"/>
      <c r="P123" s="248"/>
      <c r="Q123" s="248"/>
      <c r="R123" s="248"/>
      <c r="S123" s="248"/>
      <c r="T123" s="249"/>
      <c r="U123" s="14"/>
      <c r="V123" s="14"/>
      <c r="W123" s="14"/>
      <c r="X123" s="14"/>
      <c r="Y123" s="14"/>
      <c r="Z123" s="14"/>
      <c r="AA123" s="14"/>
      <c r="AB123" s="14"/>
      <c r="AC123" s="14"/>
      <c r="AD123" s="14"/>
      <c r="AE123" s="14"/>
      <c r="AT123" s="250" t="s">
        <v>198</v>
      </c>
      <c r="AU123" s="250" t="s">
        <v>84</v>
      </c>
      <c r="AV123" s="14" t="s">
        <v>84</v>
      </c>
      <c r="AW123" s="14" t="s">
        <v>37</v>
      </c>
      <c r="AX123" s="14" t="s">
        <v>76</v>
      </c>
      <c r="AY123" s="250" t="s">
        <v>186</v>
      </c>
    </row>
    <row r="124" spans="1:63" s="12" customFormat="1" ht="22.8" customHeight="1">
      <c r="A124" s="12"/>
      <c r="B124" s="196"/>
      <c r="C124" s="197"/>
      <c r="D124" s="198" t="s">
        <v>75</v>
      </c>
      <c r="E124" s="210" t="s">
        <v>210</v>
      </c>
      <c r="F124" s="210" t="s">
        <v>996</v>
      </c>
      <c r="G124" s="197"/>
      <c r="H124" s="197"/>
      <c r="I124" s="200"/>
      <c r="J124" s="211">
        <f>BK124</f>
        <v>0</v>
      </c>
      <c r="K124" s="197"/>
      <c r="L124" s="202"/>
      <c r="M124" s="203"/>
      <c r="N124" s="204"/>
      <c r="O124" s="204"/>
      <c r="P124" s="205">
        <f>SUM(P125:P136)</f>
        <v>0</v>
      </c>
      <c r="Q124" s="204"/>
      <c r="R124" s="205">
        <f>SUM(R125:R136)</f>
        <v>6.845384520000001</v>
      </c>
      <c r="S124" s="204"/>
      <c r="T124" s="206">
        <f>SUM(T125:T136)</f>
        <v>0</v>
      </c>
      <c r="U124" s="12"/>
      <c r="V124" s="12"/>
      <c r="W124" s="12"/>
      <c r="X124" s="12"/>
      <c r="Y124" s="12"/>
      <c r="Z124" s="12"/>
      <c r="AA124" s="12"/>
      <c r="AB124" s="12"/>
      <c r="AC124" s="12"/>
      <c r="AD124" s="12"/>
      <c r="AE124" s="12"/>
      <c r="AR124" s="207" t="s">
        <v>22</v>
      </c>
      <c r="AT124" s="208" t="s">
        <v>75</v>
      </c>
      <c r="AU124" s="208" t="s">
        <v>22</v>
      </c>
      <c r="AY124" s="207" t="s">
        <v>186</v>
      </c>
      <c r="BK124" s="209">
        <f>SUM(BK125:BK136)</f>
        <v>0</v>
      </c>
    </row>
    <row r="125" spans="1:65" s="2" customFormat="1" ht="24.15" customHeight="1">
      <c r="A125" s="38"/>
      <c r="B125" s="39"/>
      <c r="C125" s="212" t="s">
        <v>296</v>
      </c>
      <c r="D125" s="212" t="s">
        <v>189</v>
      </c>
      <c r="E125" s="213" t="s">
        <v>1631</v>
      </c>
      <c r="F125" s="214" t="s">
        <v>1632</v>
      </c>
      <c r="G125" s="215" t="s">
        <v>192</v>
      </c>
      <c r="H125" s="216">
        <v>57.6</v>
      </c>
      <c r="I125" s="217"/>
      <c r="J125" s="218">
        <f>ROUND(I125*H125,2)</f>
        <v>0</v>
      </c>
      <c r="K125" s="214" t="s">
        <v>193</v>
      </c>
      <c r="L125" s="44"/>
      <c r="M125" s="219" t="s">
        <v>20</v>
      </c>
      <c r="N125" s="220" t="s">
        <v>47</v>
      </c>
      <c r="O125" s="84"/>
      <c r="P125" s="221">
        <f>O125*H125</f>
        <v>0</v>
      </c>
      <c r="Q125" s="221">
        <v>0</v>
      </c>
      <c r="R125" s="221">
        <f>Q125*H125</f>
        <v>0</v>
      </c>
      <c r="S125" s="221">
        <v>0</v>
      </c>
      <c r="T125" s="222">
        <f>S125*H125</f>
        <v>0</v>
      </c>
      <c r="U125" s="38"/>
      <c r="V125" s="38"/>
      <c r="W125" s="38"/>
      <c r="X125" s="38"/>
      <c r="Y125" s="38"/>
      <c r="Z125" s="38"/>
      <c r="AA125" s="38"/>
      <c r="AB125" s="38"/>
      <c r="AC125" s="38"/>
      <c r="AD125" s="38"/>
      <c r="AE125" s="38"/>
      <c r="AR125" s="223" t="s">
        <v>194</v>
      </c>
      <c r="AT125" s="223" t="s">
        <v>189</v>
      </c>
      <c r="AU125" s="223" t="s">
        <v>84</v>
      </c>
      <c r="AY125" s="17" t="s">
        <v>186</v>
      </c>
      <c r="BE125" s="224">
        <f>IF(N125="základní",J125,0)</f>
        <v>0</v>
      </c>
      <c r="BF125" s="224">
        <f>IF(N125="snížená",J125,0)</f>
        <v>0</v>
      </c>
      <c r="BG125" s="224">
        <f>IF(N125="zákl. přenesená",J125,0)</f>
        <v>0</v>
      </c>
      <c r="BH125" s="224">
        <f>IF(N125="sníž. přenesená",J125,0)</f>
        <v>0</v>
      </c>
      <c r="BI125" s="224">
        <f>IF(N125="nulová",J125,0)</f>
        <v>0</v>
      </c>
      <c r="BJ125" s="17" t="s">
        <v>22</v>
      </c>
      <c r="BK125" s="224">
        <f>ROUND(I125*H125,2)</f>
        <v>0</v>
      </c>
      <c r="BL125" s="17" t="s">
        <v>194</v>
      </c>
      <c r="BM125" s="223" t="s">
        <v>1633</v>
      </c>
    </row>
    <row r="126" spans="1:47" s="2" customFormat="1" ht="12">
      <c r="A126" s="38"/>
      <c r="B126" s="39"/>
      <c r="C126" s="40"/>
      <c r="D126" s="225" t="s">
        <v>196</v>
      </c>
      <c r="E126" s="40"/>
      <c r="F126" s="226" t="s">
        <v>1634</v>
      </c>
      <c r="G126" s="40"/>
      <c r="H126" s="40"/>
      <c r="I126" s="227"/>
      <c r="J126" s="40"/>
      <c r="K126" s="40"/>
      <c r="L126" s="44"/>
      <c r="M126" s="228"/>
      <c r="N126" s="229"/>
      <c r="O126" s="84"/>
      <c r="P126" s="84"/>
      <c r="Q126" s="84"/>
      <c r="R126" s="84"/>
      <c r="S126" s="84"/>
      <c r="T126" s="85"/>
      <c r="U126" s="38"/>
      <c r="V126" s="38"/>
      <c r="W126" s="38"/>
      <c r="X126" s="38"/>
      <c r="Y126" s="38"/>
      <c r="Z126" s="38"/>
      <c r="AA126" s="38"/>
      <c r="AB126" s="38"/>
      <c r="AC126" s="38"/>
      <c r="AD126" s="38"/>
      <c r="AE126" s="38"/>
      <c r="AT126" s="17" t="s">
        <v>196</v>
      </c>
      <c r="AU126" s="17" t="s">
        <v>84</v>
      </c>
    </row>
    <row r="127" spans="1:51" s="14" customFormat="1" ht="12">
      <c r="A127" s="14"/>
      <c r="B127" s="240"/>
      <c r="C127" s="241"/>
      <c r="D127" s="225" t="s">
        <v>198</v>
      </c>
      <c r="E127" s="242" t="s">
        <v>20</v>
      </c>
      <c r="F127" s="243" t="s">
        <v>1635</v>
      </c>
      <c r="G127" s="241"/>
      <c r="H127" s="244">
        <v>57.6</v>
      </c>
      <c r="I127" s="245"/>
      <c r="J127" s="241"/>
      <c r="K127" s="241"/>
      <c r="L127" s="246"/>
      <c r="M127" s="247"/>
      <c r="N127" s="248"/>
      <c r="O127" s="248"/>
      <c r="P127" s="248"/>
      <c r="Q127" s="248"/>
      <c r="R127" s="248"/>
      <c r="S127" s="248"/>
      <c r="T127" s="249"/>
      <c r="U127" s="14"/>
      <c r="V127" s="14"/>
      <c r="W127" s="14"/>
      <c r="X127" s="14"/>
      <c r="Y127" s="14"/>
      <c r="Z127" s="14"/>
      <c r="AA127" s="14"/>
      <c r="AB127" s="14"/>
      <c r="AC127" s="14"/>
      <c r="AD127" s="14"/>
      <c r="AE127" s="14"/>
      <c r="AT127" s="250" t="s">
        <v>198</v>
      </c>
      <c r="AU127" s="250" t="s">
        <v>84</v>
      </c>
      <c r="AV127" s="14" t="s">
        <v>84</v>
      </c>
      <c r="AW127" s="14" t="s">
        <v>37</v>
      </c>
      <c r="AX127" s="14" t="s">
        <v>76</v>
      </c>
      <c r="AY127" s="250" t="s">
        <v>186</v>
      </c>
    </row>
    <row r="128" spans="1:65" s="2" customFormat="1" ht="14.4" customHeight="1">
      <c r="A128" s="38"/>
      <c r="B128" s="39"/>
      <c r="C128" s="212" t="s">
        <v>303</v>
      </c>
      <c r="D128" s="212" t="s">
        <v>189</v>
      </c>
      <c r="E128" s="213" t="s">
        <v>1636</v>
      </c>
      <c r="F128" s="214" t="s">
        <v>1637</v>
      </c>
      <c r="G128" s="215" t="s">
        <v>244</v>
      </c>
      <c r="H128" s="216">
        <v>143.775</v>
      </c>
      <c r="I128" s="217"/>
      <c r="J128" s="218">
        <f>ROUND(I128*H128,2)</f>
        <v>0</v>
      </c>
      <c r="K128" s="214" t="s">
        <v>193</v>
      </c>
      <c r="L128" s="44"/>
      <c r="M128" s="219" t="s">
        <v>20</v>
      </c>
      <c r="N128" s="220" t="s">
        <v>47</v>
      </c>
      <c r="O128" s="84"/>
      <c r="P128" s="221">
        <f>O128*H128</f>
        <v>0</v>
      </c>
      <c r="Q128" s="221">
        <v>0.00726</v>
      </c>
      <c r="R128" s="221">
        <f>Q128*H128</f>
        <v>1.0438065</v>
      </c>
      <c r="S128" s="221">
        <v>0</v>
      </c>
      <c r="T128" s="222">
        <f>S128*H128</f>
        <v>0</v>
      </c>
      <c r="U128" s="38"/>
      <c r="V128" s="38"/>
      <c r="W128" s="38"/>
      <c r="X128" s="38"/>
      <c r="Y128" s="38"/>
      <c r="Z128" s="38"/>
      <c r="AA128" s="38"/>
      <c r="AB128" s="38"/>
      <c r="AC128" s="38"/>
      <c r="AD128" s="38"/>
      <c r="AE128" s="38"/>
      <c r="AR128" s="223" t="s">
        <v>194</v>
      </c>
      <c r="AT128" s="223" t="s">
        <v>189</v>
      </c>
      <c r="AU128" s="223" t="s">
        <v>84</v>
      </c>
      <c r="AY128" s="17" t="s">
        <v>186</v>
      </c>
      <c r="BE128" s="224">
        <f>IF(N128="základní",J128,0)</f>
        <v>0</v>
      </c>
      <c r="BF128" s="224">
        <f>IF(N128="snížená",J128,0)</f>
        <v>0</v>
      </c>
      <c r="BG128" s="224">
        <f>IF(N128="zákl. přenesená",J128,0)</f>
        <v>0</v>
      </c>
      <c r="BH128" s="224">
        <f>IF(N128="sníž. přenesená",J128,0)</f>
        <v>0</v>
      </c>
      <c r="BI128" s="224">
        <f>IF(N128="nulová",J128,0)</f>
        <v>0</v>
      </c>
      <c r="BJ128" s="17" t="s">
        <v>22</v>
      </c>
      <c r="BK128" s="224">
        <f>ROUND(I128*H128,2)</f>
        <v>0</v>
      </c>
      <c r="BL128" s="17" t="s">
        <v>194</v>
      </c>
      <c r="BM128" s="223" t="s">
        <v>1638</v>
      </c>
    </row>
    <row r="129" spans="1:47" s="2" customFormat="1" ht="12">
      <c r="A129" s="38"/>
      <c r="B129" s="39"/>
      <c r="C129" s="40"/>
      <c r="D129" s="225" t="s">
        <v>196</v>
      </c>
      <c r="E129" s="40"/>
      <c r="F129" s="226" t="s">
        <v>1639</v>
      </c>
      <c r="G129" s="40"/>
      <c r="H129" s="40"/>
      <c r="I129" s="227"/>
      <c r="J129" s="40"/>
      <c r="K129" s="40"/>
      <c r="L129" s="44"/>
      <c r="M129" s="228"/>
      <c r="N129" s="229"/>
      <c r="O129" s="84"/>
      <c r="P129" s="84"/>
      <c r="Q129" s="84"/>
      <c r="R129" s="84"/>
      <c r="S129" s="84"/>
      <c r="T129" s="85"/>
      <c r="U129" s="38"/>
      <c r="V129" s="38"/>
      <c r="W129" s="38"/>
      <c r="X129" s="38"/>
      <c r="Y129" s="38"/>
      <c r="Z129" s="38"/>
      <c r="AA129" s="38"/>
      <c r="AB129" s="38"/>
      <c r="AC129" s="38"/>
      <c r="AD129" s="38"/>
      <c r="AE129" s="38"/>
      <c r="AT129" s="17" t="s">
        <v>196</v>
      </c>
      <c r="AU129" s="17" t="s">
        <v>84</v>
      </c>
    </row>
    <row r="130" spans="1:51" s="14" customFormat="1" ht="12">
      <c r="A130" s="14"/>
      <c r="B130" s="240"/>
      <c r="C130" s="241"/>
      <c r="D130" s="225" t="s">
        <v>198</v>
      </c>
      <c r="E130" s="242" t="s">
        <v>20</v>
      </c>
      <c r="F130" s="243" t="s">
        <v>1640</v>
      </c>
      <c r="G130" s="241"/>
      <c r="H130" s="244">
        <v>143.775</v>
      </c>
      <c r="I130" s="245"/>
      <c r="J130" s="241"/>
      <c r="K130" s="241"/>
      <c r="L130" s="246"/>
      <c r="M130" s="247"/>
      <c r="N130" s="248"/>
      <c r="O130" s="248"/>
      <c r="P130" s="248"/>
      <c r="Q130" s="248"/>
      <c r="R130" s="248"/>
      <c r="S130" s="248"/>
      <c r="T130" s="249"/>
      <c r="U130" s="14"/>
      <c r="V130" s="14"/>
      <c r="W130" s="14"/>
      <c r="X130" s="14"/>
      <c r="Y130" s="14"/>
      <c r="Z130" s="14"/>
      <c r="AA130" s="14"/>
      <c r="AB130" s="14"/>
      <c r="AC130" s="14"/>
      <c r="AD130" s="14"/>
      <c r="AE130" s="14"/>
      <c r="AT130" s="250" t="s">
        <v>198</v>
      </c>
      <c r="AU130" s="250" t="s">
        <v>84</v>
      </c>
      <c r="AV130" s="14" t="s">
        <v>84</v>
      </c>
      <c r="AW130" s="14" t="s">
        <v>37</v>
      </c>
      <c r="AX130" s="14" t="s">
        <v>76</v>
      </c>
      <c r="AY130" s="250" t="s">
        <v>186</v>
      </c>
    </row>
    <row r="131" spans="1:65" s="2" customFormat="1" ht="14.4" customHeight="1">
      <c r="A131" s="38"/>
      <c r="B131" s="39"/>
      <c r="C131" s="212" t="s">
        <v>309</v>
      </c>
      <c r="D131" s="212" t="s">
        <v>189</v>
      </c>
      <c r="E131" s="213" t="s">
        <v>1641</v>
      </c>
      <c r="F131" s="214" t="s">
        <v>1642</v>
      </c>
      <c r="G131" s="215" t="s">
        <v>244</v>
      </c>
      <c r="H131" s="216">
        <v>143.775</v>
      </c>
      <c r="I131" s="217"/>
      <c r="J131" s="218">
        <f>ROUND(I131*H131,2)</f>
        <v>0</v>
      </c>
      <c r="K131" s="214" t="s">
        <v>193</v>
      </c>
      <c r="L131" s="44"/>
      <c r="M131" s="219" t="s">
        <v>20</v>
      </c>
      <c r="N131" s="220" t="s">
        <v>47</v>
      </c>
      <c r="O131" s="84"/>
      <c r="P131" s="221">
        <f>O131*H131</f>
        <v>0</v>
      </c>
      <c r="Q131" s="221">
        <v>0.00086</v>
      </c>
      <c r="R131" s="221">
        <f>Q131*H131</f>
        <v>0.1236465</v>
      </c>
      <c r="S131" s="221">
        <v>0</v>
      </c>
      <c r="T131" s="222">
        <f>S131*H131</f>
        <v>0</v>
      </c>
      <c r="U131" s="38"/>
      <c r="V131" s="38"/>
      <c r="W131" s="38"/>
      <c r="X131" s="38"/>
      <c r="Y131" s="38"/>
      <c r="Z131" s="38"/>
      <c r="AA131" s="38"/>
      <c r="AB131" s="38"/>
      <c r="AC131" s="38"/>
      <c r="AD131" s="38"/>
      <c r="AE131" s="38"/>
      <c r="AR131" s="223" t="s">
        <v>194</v>
      </c>
      <c r="AT131" s="223" t="s">
        <v>189</v>
      </c>
      <c r="AU131" s="223" t="s">
        <v>84</v>
      </c>
      <c r="AY131" s="17" t="s">
        <v>186</v>
      </c>
      <c r="BE131" s="224">
        <f>IF(N131="základní",J131,0)</f>
        <v>0</v>
      </c>
      <c r="BF131" s="224">
        <f>IF(N131="snížená",J131,0)</f>
        <v>0</v>
      </c>
      <c r="BG131" s="224">
        <f>IF(N131="zákl. přenesená",J131,0)</f>
        <v>0</v>
      </c>
      <c r="BH131" s="224">
        <f>IF(N131="sníž. přenesená",J131,0)</f>
        <v>0</v>
      </c>
      <c r="BI131" s="224">
        <f>IF(N131="nulová",J131,0)</f>
        <v>0</v>
      </c>
      <c r="BJ131" s="17" t="s">
        <v>22</v>
      </c>
      <c r="BK131" s="224">
        <f>ROUND(I131*H131,2)</f>
        <v>0</v>
      </c>
      <c r="BL131" s="17" t="s">
        <v>194</v>
      </c>
      <c r="BM131" s="223" t="s">
        <v>1643</v>
      </c>
    </row>
    <row r="132" spans="1:47" s="2" customFormat="1" ht="12">
      <c r="A132" s="38"/>
      <c r="B132" s="39"/>
      <c r="C132" s="40"/>
      <c r="D132" s="225" t="s">
        <v>196</v>
      </c>
      <c r="E132" s="40"/>
      <c r="F132" s="226" t="s">
        <v>1644</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196</v>
      </c>
      <c r="AU132" s="17" t="s">
        <v>84</v>
      </c>
    </row>
    <row r="133" spans="1:65" s="2" customFormat="1" ht="24.15" customHeight="1">
      <c r="A133" s="38"/>
      <c r="B133" s="39"/>
      <c r="C133" s="212" t="s">
        <v>316</v>
      </c>
      <c r="D133" s="212" t="s">
        <v>189</v>
      </c>
      <c r="E133" s="213" t="s">
        <v>1645</v>
      </c>
      <c r="F133" s="214" t="s">
        <v>1646</v>
      </c>
      <c r="G133" s="215" t="s">
        <v>213</v>
      </c>
      <c r="H133" s="216">
        <v>5.184</v>
      </c>
      <c r="I133" s="217"/>
      <c r="J133" s="218">
        <f>ROUND(I133*H133,2)</f>
        <v>0</v>
      </c>
      <c r="K133" s="214" t="s">
        <v>193</v>
      </c>
      <c r="L133" s="44"/>
      <c r="M133" s="219" t="s">
        <v>20</v>
      </c>
      <c r="N133" s="220" t="s">
        <v>47</v>
      </c>
      <c r="O133" s="84"/>
      <c r="P133" s="221">
        <f>O133*H133</f>
        <v>0</v>
      </c>
      <c r="Q133" s="221">
        <v>1.09528</v>
      </c>
      <c r="R133" s="221">
        <f>Q133*H133</f>
        <v>5.6779315200000005</v>
      </c>
      <c r="S133" s="221">
        <v>0</v>
      </c>
      <c r="T133" s="222">
        <f>S133*H133</f>
        <v>0</v>
      </c>
      <c r="U133" s="38"/>
      <c r="V133" s="38"/>
      <c r="W133" s="38"/>
      <c r="X133" s="38"/>
      <c r="Y133" s="38"/>
      <c r="Z133" s="38"/>
      <c r="AA133" s="38"/>
      <c r="AB133" s="38"/>
      <c r="AC133" s="38"/>
      <c r="AD133" s="38"/>
      <c r="AE133" s="38"/>
      <c r="AR133" s="223" t="s">
        <v>194</v>
      </c>
      <c r="AT133" s="223" t="s">
        <v>189</v>
      </c>
      <c r="AU133" s="223" t="s">
        <v>84</v>
      </c>
      <c r="AY133" s="17" t="s">
        <v>186</v>
      </c>
      <c r="BE133" s="224">
        <f>IF(N133="základní",J133,0)</f>
        <v>0</v>
      </c>
      <c r="BF133" s="224">
        <f>IF(N133="snížená",J133,0)</f>
        <v>0</v>
      </c>
      <c r="BG133" s="224">
        <f>IF(N133="zákl. přenesená",J133,0)</f>
        <v>0</v>
      </c>
      <c r="BH133" s="224">
        <f>IF(N133="sníž. přenesená",J133,0)</f>
        <v>0</v>
      </c>
      <c r="BI133" s="224">
        <f>IF(N133="nulová",J133,0)</f>
        <v>0</v>
      </c>
      <c r="BJ133" s="17" t="s">
        <v>22</v>
      </c>
      <c r="BK133" s="224">
        <f>ROUND(I133*H133,2)</f>
        <v>0</v>
      </c>
      <c r="BL133" s="17" t="s">
        <v>194</v>
      </c>
      <c r="BM133" s="223" t="s">
        <v>1647</v>
      </c>
    </row>
    <row r="134" spans="1:47" s="2" customFormat="1" ht="12">
      <c r="A134" s="38"/>
      <c r="B134" s="39"/>
      <c r="C134" s="40"/>
      <c r="D134" s="225" t="s">
        <v>196</v>
      </c>
      <c r="E134" s="40"/>
      <c r="F134" s="226" t="s">
        <v>1648</v>
      </c>
      <c r="G134" s="40"/>
      <c r="H134" s="40"/>
      <c r="I134" s="227"/>
      <c r="J134" s="40"/>
      <c r="K134" s="40"/>
      <c r="L134" s="44"/>
      <c r="M134" s="228"/>
      <c r="N134" s="229"/>
      <c r="O134" s="84"/>
      <c r="P134" s="84"/>
      <c r="Q134" s="84"/>
      <c r="R134" s="84"/>
      <c r="S134" s="84"/>
      <c r="T134" s="85"/>
      <c r="U134" s="38"/>
      <c r="V134" s="38"/>
      <c r="W134" s="38"/>
      <c r="X134" s="38"/>
      <c r="Y134" s="38"/>
      <c r="Z134" s="38"/>
      <c r="AA134" s="38"/>
      <c r="AB134" s="38"/>
      <c r="AC134" s="38"/>
      <c r="AD134" s="38"/>
      <c r="AE134" s="38"/>
      <c r="AT134" s="17" t="s">
        <v>196</v>
      </c>
      <c r="AU134" s="17" t="s">
        <v>84</v>
      </c>
    </row>
    <row r="135" spans="1:47" s="2" customFormat="1" ht="12">
      <c r="A135" s="38"/>
      <c r="B135" s="39"/>
      <c r="C135" s="40"/>
      <c r="D135" s="225" t="s">
        <v>216</v>
      </c>
      <c r="E135" s="40"/>
      <c r="F135" s="251" t="s">
        <v>1649</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216</v>
      </c>
      <c r="AU135" s="17" t="s">
        <v>84</v>
      </c>
    </row>
    <row r="136" spans="1:51" s="14" customFormat="1" ht="12">
      <c r="A136" s="14"/>
      <c r="B136" s="240"/>
      <c r="C136" s="241"/>
      <c r="D136" s="225" t="s">
        <v>198</v>
      </c>
      <c r="E136" s="242" t="s">
        <v>20</v>
      </c>
      <c r="F136" s="243" t="s">
        <v>1650</v>
      </c>
      <c r="G136" s="241"/>
      <c r="H136" s="244">
        <v>5.184</v>
      </c>
      <c r="I136" s="245"/>
      <c r="J136" s="241"/>
      <c r="K136" s="241"/>
      <c r="L136" s="246"/>
      <c r="M136" s="247"/>
      <c r="N136" s="248"/>
      <c r="O136" s="248"/>
      <c r="P136" s="248"/>
      <c r="Q136" s="248"/>
      <c r="R136" s="248"/>
      <c r="S136" s="248"/>
      <c r="T136" s="249"/>
      <c r="U136" s="14"/>
      <c r="V136" s="14"/>
      <c r="W136" s="14"/>
      <c r="X136" s="14"/>
      <c r="Y136" s="14"/>
      <c r="Z136" s="14"/>
      <c r="AA136" s="14"/>
      <c r="AB136" s="14"/>
      <c r="AC136" s="14"/>
      <c r="AD136" s="14"/>
      <c r="AE136" s="14"/>
      <c r="AT136" s="250" t="s">
        <v>198</v>
      </c>
      <c r="AU136" s="250" t="s">
        <v>84</v>
      </c>
      <c r="AV136" s="14" t="s">
        <v>84</v>
      </c>
      <c r="AW136" s="14" t="s">
        <v>37</v>
      </c>
      <c r="AX136" s="14" t="s">
        <v>76</v>
      </c>
      <c r="AY136" s="250" t="s">
        <v>186</v>
      </c>
    </row>
    <row r="137" spans="1:63" s="12" customFormat="1" ht="22.8" customHeight="1">
      <c r="A137" s="12"/>
      <c r="B137" s="196"/>
      <c r="C137" s="197"/>
      <c r="D137" s="198" t="s">
        <v>75</v>
      </c>
      <c r="E137" s="210" t="s">
        <v>194</v>
      </c>
      <c r="F137" s="210" t="s">
        <v>1021</v>
      </c>
      <c r="G137" s="197"/>
      <c r="H137" s="197"/>
      <c r="I137" s="200"/>
      <c r="J137" s="211">
        <f>BK137</f>
        <v>0</v>
      </c>
      <c r="K137" s="197"/>
      <c r="L137" s="202"/>
      <c r="M137" s="203"/>
      <c r="N137" s="204"/>
      <c r="O137" s="204"/>
      <c r="P137" s="205">
        <f>SUM(P138:P140)</f>
        <v>0</v>
      </c>
      <c r="Q137" s="204"/>
      <c r="R137" s="205">
        <f>SUM(R138:R140)</f>
        <v>0</v>
      </c>
      <c r="S137" s="204"/>
      <c r="T137" s="206">
        <f>SUM(T138:T140)</f>
        <v>0</v>
      </c>
      <c r="U137" s="12"/>
      <c r="V137" s="12"/>
      <c r="W137" s="12"/>
      <c r="X137" s="12"/>
      <c r="Y137" s="12"/>
      <c r="Z137" s="12"/>
      <c r="AA137" s="12"/>
      <c r="AB137" s="12"/>
      <c r="AC137" s="12"/>
      <c r="AD137" s="12"/>
      <c r="AE137" s="12"/>
      <c r="AR137" s="207" t="s">
        <v>22</v>
      </c>
      <c r="AT137" s="208" t="s">
        <v>75</v>
      </c>
      <c r="AU137" s="208" t="s">
        <v>22</v>
      </c>
      <c r="AY137" s="207" t="s">
        <v>186</v>
      </c>
      <c r="BK137" s="209">
        <f>SUM(BK138:BK140)</f>
        <v>0</v>
      </c>
    </row>
    <row r="138" spans="1:65" s="2" customFormat="1" ht="24.15" customHeight="1">
      <c r="A138" s="38"/>
      <c r="B138" s="39"/>
      <c r="C138" s="212" t="s">
        <v>8</v>
      </c>
      <c r="D138" s="212" t="s">
        <v>189</v>
      </c>
      <c r="E138" s="213" t="s">
        <v>1651</v>
      </c>
      <c r="F138" s="214" t="s">
        <v>1652</v>
      </c>
      <c r="G138" s="215" t="s">
        <v>244</v>
      </c>
      <c r="H138" s="216">
        <v>54.15</v>
      </c>
      <c r="I138" s="217"/>
      <c r="J138" s="218">
        <f>ROUND(I138*H138,2)</f>
        <v>0</v>
      </c>
      <c r="K138" s="214" t="s">
        <v>193</v>
      </c>
      <c r="L138" s="44"/>
      <c r="M138" s="219" t="s">
        <v>20</v>
      </c>
      <c r="N138" s="220" t="s">
        <v>47</v>
      </c>
      <c r="O138" s="84"/>
      <c r="P138" s="221">
        <f>O138*H138</f>
        <v>0</v>
      </c>
      <c r="Q138" s="221">
        <v>0</v>
      </c>
      <c r="R138" s="221">
        <f>Q138*H138</f>
        <v>0</v>
      </c>
      <c r="S138" s="221">
        <v>0</v>
      </c>
      <c r="T138" s="222">
        <f>S138*H138</f>
        <v>0</v>
      </c>
      <c r="U138" s="38"/>
      <c r="V138" s="38"/>
      <c r="W138" s="38"/>
      <c r="X138" s="38"/>
      <c r="Y138" s="38"/>
      <c r="Z138" s="38"/>
      <c r="AA138" s="38"/>
      <c r="AB138" s="38"/>
      <c r="AC138" s="38"/>
      <c r="AD138" s="38"/>
      <c r="AE138" s="38"/>
      <c r="AR138" s="223" t="s">
        <v>194</v>
      </c>
      <c r="AT138" s="223" t="s">
        <v>189</v>
      </c>
      <c r="AU138" s="223" t="s">
        <v>84</v>
      </c>
      <c r="AY138" s="17" t="s">
        <v>186</v>
      </c>
      <c r="BE138" s="224">
        <f>IF(N138="základní",J138,0)</f>
        <v>0</v>
      </c>
      <c r="BF138" s="224">
        <f>IF(N138="snížená",J138,0)</f>
        <v>0</v>
      </c>
      <c r="BG138" s="224">
        <f>IF(N138="zákl. přenesená",J138,0)</f>
        <v>0</v>
      </c>
      <c r="BH138" s="224">
        <f>IF(N138="sníž. přenesená",J138,0)</f>
        <v>0</v>
      </c>
      <c r="BI138" s="224">
        <f>IF(N138="nulová",J138,0)</f>
        <v>0</v>
      </c>
      <c r="BJ138" s="17" t="s">
        <v>22</v>
      </c>
      <c r="BK138" s="224">
        <f>ROUND(I138*H138,2)</f>
        <v>0</v>
      </c>
      <c r="BL138" s="17" t="s">
        <v>194</v>
      </c>
      <c r="BM138" s="223" t="s">
        <v>1653</v>
      </c>
    </row>
    <row r="139" spans="1:47" s="2" customFormat="1" ht="12">
      <c r="A139" s="38"/>
      <c r="B139" s="39"/>
      <c r="C139" s="40"/>
      <c r="D139" s="225" t="s">
        <v>196</v>
      </c>
      <c r="E139" s="40"/>
      <c r="F139" s="226" t="s">
        <v>1654</v>
      </c>
      <c r="G139" s="40"/>
      <c r="H139" s="40"/>
      <c r="I139" s="227"/>
      <c r="J139" s="40"/>
      <c r="K139" s="40"/>
      <c r="L139" s="44"/>
      <c r="M139" s="228"/>
      <c r="N139" s="229"/>
      <c r="O139" s="84"/>
      <c r="P139" s="84"/>
      <c r="Q139" s="84"/>
      <c r="R139" s="84"/>
      <c r="S139" s="84"/>
      <c r="T139" s="85"/>
      <c r="U139" s="38"/>
      <c r="V139" s="38"/>
      <c r="W139" s="38"/>
      <c r="X139" s="38"/>
      <c r="Y139" s="38"/>
      <c r="Z139" s="38"/>
      <c r="AA139" s="38"/>
      <c r="AB139" s="38"/>
      <c r="AC139" s="38"/>
      <c r="AD139" s="38"/>
      <c r="AE139" s="38"/>
      <c r="AT139" s="17" t="s">
        <v>196</v>
      </c>
      <c r="AU139" s="17" t="s">
        <v>84</v>
      </c>
    </row>
    <row r="140" spans="1:51" s="14" customFormat="1" ht="12">
      <c r="A140" s="14"/>
      <c r="B140" s="240"/>
      <c r="C140" s="241"/>
      <c r="D140" s="225" t="s">
        <v>198</v>
      </c>
      <c r="E140" s="242" t="s">
        <v>20</v>
      </c>
      <c r="F140" s="243" t="s">
        <v>1655</v>
      </c>
      <c r="G140" s="241"/>
      <c r="H140" s="244">
        <v>54.15</v>
      </c>
      <c r="I140" s="245"/>
      <c r="J140" s="241"/>
      <c r="K140" s="241"/>
      <c r="L140" s="246"/>
      <c r="M140" s="247"/>
      <c r="N140" s="248"/>
      <c r="O140" s="248"/>
      <c r="P140" s="248"/>
      <c r="Q140" s="248"/>
      <c r="R140" s="248"/>
      <c r="S140" s="248"/>
      <c r="T140" s="249"/>
      <c r="U140" s="14"/>
      <c r="V140" s="14"/>
      <c r="W140" s="14"/>
      <c r="X140" s="14"/>
      <c r="Y140" s="14"/>
      <c r="Z140" s="14"/>
      <c r="AA140" s="14"/>
      <c r="AB140" s="14"/>
      <c r="AC140" s="14"/>
      <c r="AD140" s="14"/>
      <c r="AE140" s="14"/>
      <c r="AT140" s="250" t="s">
        <v>198</v>
      </c>
      <c r="AU140" s="250" t="s">
        <v>84</v>
      </c>
      <c r="AV140" s="14" t="s">
        <v>84</v>
      </c>
      <c r="AW140" s="14" t="s">
        <v>37</v>
      </c>
      <c r="AX140" s="14" t="s">
        <v>76</v>
      </c>
      <c r="AY140" s="250" t="s">
        <v>186</v>
      </c>
    </row>
    <row r="141" spans="1:63" s="12" customFormat="1" ht="22.8" customHeight="1">
      <c r="A141" s="12"/>
      <c r="B141" s="196"/>
      <c r="C141" s="197"/>
      <c r="D141" s="198" t="s">
        <v>75</v>
      </c>
      <c r="E141" s="210" t="s">
        <v>467</v>
      </c>
      <c r="F141" s="210" t="s">
        <v>468</v>
      </c>
      <c r="G141" s="197"/>
      <c r="H141" s="197"/>
      <c r="I141" s="200"/>
      <c r="J141" s="211">
        <f>BK141</f>
        <v>0</v>
      </c>
      <c r="K141" s="197"/>
      <c r="L141" s="202"/>
      <c r="M141" s="203"/>
      <c r="N141" s="204"/>
      <c r="O141" s="204"/>
      <c r="P141" s="205">
        <f>SUM(P142:P143)</f>
        <v>0</v>
      </c>
      <c r="Q141" s="204"/>
      <c r="R141" s="205">
        <f>SUM(R142:R143)</f>
        <v>0</v>
      </c>
      <c r="S141" s="204"/>
      <c r="T141" s="206">
        <f>SUM(T142:T143)</f>
        <v>0</v>
      </c>
      <c r="U141" s="12"/>
      <c r="V141" s="12"/>
      <c r="W141" s="12"/>
      <c r="X141" s="12"/>
      <c r="Y141" s="12"/>
      <c r="Z141" s="12"/>
      <c r="AA141" s="12"/>
      <c r="AB141" s="12"/>
      <c r="AC141" s="12"/>
      <c r="AD141" s="12"/>
      <c r="AE141" s="12"/>
      <c r="AR141" s="207" t="s">
        <v>22</v>
      </c>
      <c r="AT141" s="208" t="s">
        <v>75</v>
      </c>
      <c r="AU141" s="208" t="s">
        <v>22</v>
      </c>
      <c r="AY141" s="207" t="s">
        <v>186</v>
      </c>
      <c r="BK141" s="209">
        <f>SUM(BK142:BK143)</f>
        <v>0</v>
      </c>
    </row>
    <row r="142" spans="1:65" s="2" customFormat="1" ht="24.15" customHeight="1">
      <c r="A142" s="38"/>
      <c r="B142" s="39"/>
      <c r="C142" s="212" t="s">
        <v>327</v>
      </c>
      <c r="D142" s="212" t="s">
        <v>189</v>
      </c>
      <c r="E142" s="213" t="s">
        <v>1656</v>
      </c>
      <c r="F142" s="214" t="s">
        <v>1657</v>
      </c>
      <c r="G142" s="215" t="s">
        <v>213</v>
      </c>
      <c r="H142" s="216">
        <v>24.181</v>
      </c>
      <c r="I142" s="217"/>
      <c r="J142" s="218">
        <f>ROUND(I142*H142,2)</f>
        <v>0</v>
      </c>
      <c r="K142" s="214" t="s">
        <v>193</v>
      </c>
      <c r="L142" s="44"/>
      <c r="M142" s="219" t="s">
        <v>20</v>
      </c>
      <c r="N142" s="220" t="s">
        <v>47</v>
      </c>
      <c r="O142" s="84"/>
      <c r="P142" s="221">
        <f>O142*H142</f>
        <v>0</v>
      </c>
      <c r="Q142" s="221">
        <v>0</v>
      </c>
      <c r="R142" s="221">
        <f>Q142*H142</f>
        <v>0</v>
      </c>
      <c r="S142" s="221">
        <v>0</v>
      </c>
      <c r="T142" s="222">
        <f>S142*H142</f>
        <v>0</v>
      </c>
      <c r="U142" s="38"/>
      <c r="V142" s="38"/>
      <c r="W142" s="38"/>
      <c r="X142" s="38"/>
      <c r="Y142" s="38"/>
      <c r="Z142" s="38"/>
      <c r="AA142" s="38"/>
      <c r="AB142" s="38"/>
      <c r="AC142" s="38"/>
      <c r="AD142" s="38"/>
      <c r="AE142" s="38"/>
      <c r="AR142" s="223" t="s">
        <v>194</v>
      </c>
      <c r="AT142" s="223" t="s">
        <v>189</v>
      </c>
      <c r="AU142" s="223" t="s">
        <v>84</v>
      </c>
      <c r="AY142" s="17" t="s">
        <v>186</v>
      </c>
      <c r="BE142" s="224">
        <f>IF(N142="základní",J142,0)</f>
        <v>0</v>
      </c>
      <c r="BF142" s="224">
        <f>IF(N142="snížená",J142,0)</f>
        <v>0</v>
      </c>
      <c r="BG142" s="224">
        <f>IF(N142="zákl. přenesená",J142,0)</f>
        <v>0</v>
      </c>
      <c r="BH142" s="224">
        <f>IF(N142="sníž. přenesená",J142,0)</f>
        <v>0</v>
      </c>
      <c r="BI142" s="224">
        <f>IF(N142="nulová",J142,0)</f>
        <v>0</v>
      </c>
      <c r="BJ142" s="17" t="s">
        <v>22</v>
      </c>
      <c r="BK142" s="224">
        <f>ROUND(I142*H142,2)</f>
        <v>0</v>
      </c>
      <c r="BL142" s="17" t="s">
        <v>194</v>
      </c>
      <c r="BM142" s="223" t="s">
        <v>1658</v>
      </c>
    </row>
    <row r="143" spans="1:47" s="2" customFormat="1" ht="12">
      <c r="A143" s="38"/>
      <c r="B143" s="39"/>
      <c r="C143" s="40"/>
      <c r="D143" s="225" t="s">
        <v>196</v>
      </c>
      <c r="E143" s="40"/>
      <c r="F143" s="226" t="s">
        <v>1659</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196</v>
      </c>
      <c r="AU143" s="17" t="s">
        <v>84</v>
      </c>
    </row>
    <row r="144" spans="1:63" s="12" customFormat="1" ht="25.9" customHeight="1">
      <c r="A144" s="12"/>
      <c r="B144" s="196"/>
      <c r="C144" s="197"/>
      <c r="D144" s="198" t="s">
        <v>75</v>
      </c>
      <c r="E144" s="199" t="s">
        <v>1184</v>
      </c>
      <c r="F144" s="199" t="s">
        <v>1185</v>
      </c>
      <c r="G144" s="197"/>
      <c r="H144" s="197"/>
      <c r="I144" s="200"/>
      <c r="J144" s="201">
        <f>BK144</f>
        <v>0</v>
      </c>
      <c r="K144" s="197"/>
      <c r="L144" s="202"/>
      <c r="M144" s="203"/>
      <c r="N144" s="204"/>
      <c r="O144" s="204"/>
      <c r="P144" s="205">
        <f>P145</f>
        <v>0</v>
      </c>
      <c r="Q144" s="204"/>
      <c r="R144" s="205">
        <f>R145</f>
        <v>1.0799999999999998</v>
      </c>
      <c r="S144" s="204"/>
      <c r="T144" s="206">
        <f>T145</f>
        <v>0</v>
      </c>
      <c r="U144" s="12"/>
      <c r="V144" s="12"/>
      <c r="W144" s="12"/>
      <c r="X144" s="12"/>
      <c r="Y144" s="12"/>
      <c r="Z144" s="12"/>
      <c r="AA144" s="12"/>
      <c r="AB144" s="12"/>
      <c r="AC144" s="12"/>
      <c r="AD144" s="12"/>
      <c r="AE144" s="12"/>
      <c r="AR144" s="207" t="s">
        <v>84</v>
      </c>
      <c r="AT144" s="208" t="s">
        <v>75</v>
      </c>
      <c r="AU144" s="208" t="s">
        <v>76</v>
      </c>
      <c r="AY144" s="207" t="s">
        <v>186</v>
      </c>
      <c r="BK144" s="209">
        <f>BK145</f>
        <v>0</v>
      </c>
    </row>
    <row r="145" spans="1:63" s="12" customFormat="1" ht="22.8" customHeight="1">
      <c r="A145" s="12"/>
      <c r="B145" s="196"/>
      <c r="C145" s="197"/>
      <c r="D145" s="198" t="s">
        <v>75</v>
      </c>
      <c r="E145" s="210" t="s">
        <v>1660</v>
      </c>
      <c r="F145" s="210" t="s">
        <v>1661</v>
      </c>
      <c r="G145" s="197"/>
      <c r="H145" s="197"/>
      <c r="I145" s="200"/>
      <c r="J145" s="211">
        <f>BK145</f>
        <v>0</v>
      </c>
      <c r="K145" s="197"/>
      <c r="L145" s="202"/>
      <c r="M145" s="203"/>
      <c r="N145" s="204"/>
      <c r="O145" s="204"/>
      <c r="P145" s="205">
        <f>SUM(P146:P150)</f>
        <v>0</v>
      </c>
      <c r="Q145" s="204"/>
      <c r="R145" s="205">
        <f>SUM(R146:R150)</f>
        <v>1.0799999999999998</v>
      </c>
      <c r="S145" s="204"/>
      <c r="T145" s="206">
        <f>SUM(T146:T150)</f>
        <v>0</v>
      </c>
      <c r="U145" s="12"/>
      <c r="V145" s="12"/>
      <c r="W145" s="12"/>
      <c r="X145" s="12"/>
      <c r="Y145" s="12"/>
      <c r="Z145" s="12"/>
      <c r="AA145" s="12"/>
      <c r="AB145" s="12"/>
      <c r="AC145" s="12"/>
      <c r="AD145" s="12"/>
      <c r="AE145" s="12"/>
      <c r="AR145" s="207" t="s">
        <v>84</v>
      </c>
      <c r="AT145" s="208" t="s">
        <v>75</v>
      </c>
      <c r="AU145" s="208" t="s">
        <v>22</v>
      </c>
      <c r="AY145" s="207" t="s">
        <v>186</v>
      </c>
      <c r="BK145" s="209">
        <f>SUM(BK146:BK150)</f>
        <v>0</v>
      </c>
    </row>
    <row r="146" spans="1:65" s="2" customFormat="1" ht="14.4" customHeight="1">
      <c r="A146" s="38"/>
      <c r="B146" s="39"/>
      <c r="C146" s="212" t="s">
        <v>333</v>
      </c>
      <c r="D146" s="212" t="s">
        <v>189</v>
      </c>
      <c r="E146" s="213" t="s">
        <v>1662</v>
      </c>
      <c r="F146" s="214" t="s">
        <v>1663</v>
      </c>
      <c r="G146" s="215" t="s">
        <v>236</v>
      </c>
      <c r="H146" s="216">
        <v>15</v>
      </c>
      <c r="I146" s="217"/>
      <c r="J146" s="218">
        <f>ROUND(I146*H146,2)</f>
        <v>0</v>
      </c>
      <c r="K146" s="214" t="s">
        <v>20</v>
      </c>
      <c r="L146" s="44"/>
      <c r="M146" s="219" t="s">
        <v>20</v>
      </c>
      <c r="N146" s="220" t="s">
        <v>47</v>
      </c>
      <c r="O146" s="84"/>
      <c r="P146" s="221">
        <f>O146*H146</f>
        <v>0</v>
      </c>
      <c r="Q146" s="221">
        <v>0.072</v>
      </c>
      <c r="R146" s="221">
        <f>Q146*H146</f>
        <v>1.0799999999999998</v>
      </c>
      <c r="S146" s="221">
        <v>0</v>
      </c>
      <c r="T146" s="222">
        <f>S146*H146</f>
        <v>0</v>
      </c>
      <c r="U146" s="38"/>
      <c r="V146" s="38"/>
      <c r="W146" s="38"/>
      <c r="X146" s="38"/>
      <c r="Y146" s="38"/>
      <c r="Z146" s="38"/>
      <c r="AA146" s="38"/>
      <c r="AB146" s="38"/>
      <c r="AC146" s="38"/>
      <c r="AD146" s="38"/>
      <c r="AE146" s="38"/>
      <c r="AR146" s="223" t="s">
        <v>327</v>
      </c>
      <c r="AT146" s="223" t="s">
        <v>189</v>
      </c>
      <c r="AU146" s="223" t="s">
        <v>84</v>
      </c>
      <c r="AY146" s="17" t="s">
        <v>186</v>
      </c>
      <c r="BE146" s="224">
        <f>IF(N146="základní",J146,0)</f>
        <v>0</v>
      </c>
      <c r="BF146" s="224">
        <f>IF(N146="snížená",J146,0)</f>
        <v>0</v>
      </c>
      <c r="BG146" s="224">
        <f>IF(N146="zákl. přenesená",J146,0)</f>
        <v>0</v>
      </c>
      <c r="BH146" s="224">
        <f>IF(N146="sníž. přenesená",J146,0)</f>
        <v>0</v>
      </c>
      <c r="BI146" s="224">
        <f>IF(N146="nulová",J146,0)</f>
        <v>0</v>
      </c>
      <c r="BJ146" s="17" t="s">
        <v>22</v>
      </c>
      <c r="BK146" s="224">
        <f>ROUND(I146*H146,2)</f>
        <v>0</v>
      </c>
      <c r="BL146" s="17" t="s">
        <v>327</v>
      </c>
      <c r="BM146" s="223" t="s">
        <v>1664</v>
      </c>
    </row>
    <row r="147" spans="1:47" s="2" customFormat="1" ht="12">
      <c r="A147" s="38"/>
      <c r="B147" s="39"/>
      <c r="C147" s="40"/>
      <c r="D147" s="225" t="s">
        <v>196</v>
      </c>
      <c r="E147" s="40"/>
      <c r="F147" s="226" t="s">
        <v>1663</v>
      </c>
      <c r="G147" s="40"/>
      <c r="H147" s="40"/>
      <c r="I147" s="227"/>
      <c r="J147" s="40"/>
      <c r="K147" s="40"/>
      <c r="L147" s="44"/>
      <c r="M147" s="228"/>
      <c r="N147" s="229"/>
      <c r="O147" s="84"/>
      <c r="P147" s="84"/>
      <c r="Q147" s="84"/>
      <c r="R147" s="84"/>
      <c r="S147" s="84"/>
      <c r="T147" s="85"/>
      <c r="U147" s="38"/>
      <c r="V147" s="38"/>
      <c r="W147" s="38"/>
      <c r="X147" s="38"/>
      <c r="Y147" s="38"/>
      <c r="Z147" s="38"/>
      <c r="AA147" s="38"/>
      <c r="AB147" s="38"/>
      <c r="AC147" s="38"/>
      <c r="AD147" s="38"/>
      <c r="AE147" s="38"/>
      <c r="AT147" s="17" t="s">
        <v>196</v>
      </c>
      <c r="AU147" s="17" t="s">
        <v>84</v>
      </c>
    </row>
    <row r="148" spans="1:51" s="14" customFormat="1" ht="12">
      <c r="A148" s="14"/>
      <c r="B148" s="240"/>
      <c r="C148" s="241"/>
      <c r="D148" s="225" t="s">
        <v>198</v>
      </c>
      <c r="E148" s="242" t="s">
        <v>20</v>
      </c>
      <c r="F148" s="243" t="s">
        <v>1665</v>
      </c>
      <c r="G148" s="241"/>
      <c r="H148" s="244">
        <v>15</v>
      </c>
      <c r="I148" s="245"/>
      <c r="J148" s="241"/>
      <c r="K148" s="241"/>
      <c r="L148" s="246"/>
      <c r="M148" s="247"/>
      <c r="N148" s="248"/>
      <c r="O148" s="248"/>
      <c r="P148" s="248"/>
      <c r="Q148" s="248"/>
      <c r="R148" s="248"/>
      <c r="S148" s="248"/>
      <c r="T148" s="249"/>
      <c r="U148" s="14"/>
      <c r="V148" s="14"/>
      <c r="W148" s="14"/>
      <c r="X148" s="14"/>
      <c r="Y148" s="14"/>
      <c r="Z148" s="14"/>
      <c r="AA148" s="14"/>
      <c r="AB148" s="14"/>
      <c r="AC148" s="14"/>
      <c r="AD148" s="14"/>
      <c r="AE148" s="14"/>
      <c r="AT148" s="250" t="s">
        <v>198</v>
      </c>
      <c r="AU148" s="250" t="s">
        <v>84</v>
      </c>
      <c r="AV148" s="14" t="s">
        <v>84</v>
      </c>
      <c r="AW148" s="14" t="s">
        <v>37</v>
      </c>
      <c r="AX148" s="14" t="s">
        <v>76</v>
      </c>
      <c r="AY148" s="250" t="s">
        <v>186</v>
      </c>
    </row>
    <row r="149" spans="1:65" s="2" customFormat="1" ht="24.15" customHeight="1">
      <c r="A149" s="38"/>
      <c r="B149" s="39"/>
      <c r="C149" s="212" t="s">
        <v>339</v>
      </c>
      <c r="D149" s="212" t="s">
        <v>189</v>
      </c>
      <c r="E149" s="213" t="s">
        <v>1666</v>
      </c>
      <c r="F149" s="214" t="s">
        <v>1667</v>
      </c>
      <c r="G149" s="215" t="s">
        <v>213</v>
      </c>
      <c r="H149" s="216">
        <v>1.08</v>
      </c>
      <c r="I149" s="217"/>
      <c r="J149" s="218">
        <f>ROUND(I149*H149,2)</f>
        <v>0</v>
      </c>
      <c r="K149" s="214" t="s">
        <v>193</v>
      </c>
      <c r="L149" s="44"/>
      <c r="M149" s="219" t="s">
        <v>20</v>
      </c>
      <c r="N149" s="220" t="s">
        <v>47</v>
      </c>
      <c r="O149" s="84"/>
      <c r="P149" s="221">
        <f>O149*H149</f>
        <v>0</v>
      </c>
      <c r="Q149" s="221">
        <v>0</v>
      </c>
      <c r="R149" s="221">
        <f>Q149*H149</f>
        <v>0</v>
      </c>
      <c r="S149" s="221">
        <v>0</v>
      </c>
      <c r="T149" s="222">
        <f>S149*H149</f>
        <v>0</v>
      </c>
      <c r="U149" s="38"/>
      <c r="V149" s="38"/>
      <c r="W149" s="38"/>
      <c r="X149" s="38"/>
      <c r="Y149" s="38"/>
      <c r="Z149" s="38"/>
      <c r="AA149" s="38"/>
      <c r="AB149" s="38"/>
      <c r="AC149" s="38"/>
      <c r="AD149" s="38"/>
      <c r="AE149" s="38"/>
      <c r="AR149" s="223" t="s">
        <v>327</v>
      </c>
      <c r="AT149" s="223" t="s">
        <v>189</v>
      </c>
      <c r="AU149" s="223" t="s">
        <v>84</v>
      </c>
      <c r="AY149" s="17" t="s">
        <v>186</v>
      </c>
      <c r="BE149" s="224">
        <f>IF(N149="základní",J149,0)</f>
        <v>0</v>
      </c>
      <c r="BF149" s="224">
        <f>IF(N149="snížená",J149,0)</f>
        <v>0</v>
      </c>
      <c r="BG149" s="224">
        <f>IF(N149="zákl. přenesená",J149,0)</f>
        <v>0</v>
      </c>
      <c r="BH149" s="224">
        <f>IF(N149="sníž. přenesená",J149,0)</f>
        <v>0</v>
      </c>
      <c r="BI149" s="224">
        <f>IF(N149="nulová",J149,0)</f>
        <v>0</v>
      </c>
      <c r="BJ149" s="17" t="s">
        <v>22</v>
      </c>
      <c r="BK149" s="224">
        <f>ROUND(I149*H149,2)</f>
        <v>0</v>
      </c>
      <c r="BL149" s="17" t="s">
        <v>327</v>
      </c>
      <c r="BM149" s="223" t="s">
        <v>1668</v>
      </c>
    </row>
    <row r="150" spans="1:47" s="2" customFormat="1" ht="12">
      <c r="A150" s="38"/>
      <c r="B150" s="39"/>
      <c r="C150" s="40"/>
      <c r="D150" s="225" t="s">
        <v>196</v>
      </c>
      <c r="E150" s="40"/>
      <c r="F150" s="226" t="s">
        <v>1669</v>
      </c>
      <c r="G150" s="40"/>
      <c r="H150" s="40"/>
      <c r="I150" s="227"/>
      <c r="J150" s="40"/>
      <c r="K150" s="40"/>
      <c r="L150" s="44"/>
      <c r="M150" s="255"/>
      <c r="N150" s="256"/>
      <c r="O150" s="257"/>
      <c r="P150" s="257"/>
      <c r="Q150" s="257"/>
      <c r="R150" s="257"/>
      <c r="S150" s="257"/>
      <c r="T150" s="258"/>
      <c r="U150" s="38"/>
      <c r="V150" s="38"/>
      <c r="W150" s="38"/>
      <c r="X150" s="38"/>
      <c r="Y150" s="38"/>
      <c r="Z150" s="38"/>
      <c r="AA150" s="38"/>
      <c r="AB150" s="38"/>
      <c r="AC150" s="38"/>
      <c r="AD150" s="38"/>
      <c r="AE150" s="38"/>
      <c r="AT150" s="17" t="s">
        <v>196</v>
      </c>
      <c r="AU150" s="17" t="s">
        <v>84</v>
      </c>
    </row>
    <row r="151" spans="1:31" s="2" customFormat="1" ht="6.95" customHeight="1">
      <c r="A151" s="38"/>
      <c r="B151" s="59"/>
      <c r="C151" s="60"/>
      <c r="D151" s="60"/>
      <c r="E151" s="60"/>
      <c r="F151" s="60"/>
      <c r="G151" s="60"/>
      <c r="H151" s="60"/>
      <c r="I151" s="60"/>
      <c r="J151" s="60"/>
      <c r="K151" s="60"/>
      <c r="L151" s="44"/>
      <c r="M151" s="38"/>
      <c r="O151" s="38"/>
      <c r="P151" s="38"/>
      <c r="Q151" s="38"/>
      <c r="R151" s="38"/>
      <c r="S151" s="38"/>
      <c r="T151" s="38"/>
      <c r="U151" s="38"/>
      <c r="V151" s="38"/>
      <c r="W151" s="38"/>
      <c r="X151" s="38"/>
      <c r="Y151" s="38"/>
      <c r="Z151" s="38"/>
      <c r="AA151" s="38"/>
      <c r="AB151" s="38"/>
      <c r="AC151" s="38"/>
      <c r="AD151" s="38"/>
      <c r="AE151" s="38"/>
    </row>
  </sheetData>
  <sheetProtection password="CC35" sheet="1" objects="1" scenarios="1" formatColumns="0" formatRows="0" autoFilter="0"/>
  <autoFilter ref="C86:K15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7" t="s">
        <v>143</v>
      </c>
      <c r="AZ2" s="259" t="s">
        <v>1670</v>
      </c>
      <c r="BA2" s="259" t="s">
        <v>1670</v>
      </c>
      <c r="BB2" s="259" t="s">
        <v>20</v>
      </c>
      <c r="BC2" s="259" t="s">
        <v>1671</v>
      </c>
      <c r="BD2" s="259" t="s">
        <v>84</v>
      </c>
    </row>
    <row r="3" spans="2:56" s="1" customFormat="1" ht="6.95" customHeight="1">
      <c r="B3" s="138"/>
      <c r="C3" s="139"/>
      <c r="D3" s="139"/>
      <c r="E3" s="139"/>
      <c r="F3" s="139"/>
      <c r="G3" s="139"/>
      <c r="H3" s="139"/>
      <c r="I3" s="139"/>
      <c r="J3" s="139"/>
      <c r="K3" s="139"/>
      <c r="L3" s="20"/>
      <c r="AT3" s="17" t="s">
        <v>144</v>
      </c>
      <c r="AZ3" s="259" t="s">
        <v>1672</v>
      </c>
      <c r="BA3" s="259" t="s">
        <v>1672</v>
      </c>
      <c r="BB3" s="259" t="s">
        <v>20</v>
      </c>
      <c r="BC3" s="259" t="s">
        <v>267</v>
      </c>
      <c r="BD3" s="259" t="s">
        <v>84</v>
      </c>
    </row>
    <row r="4" spans="2:56" s="1" customFormat="1" ht="24.95" customHeight="1">
      <c r="B4" s="20"/>
      <c r="D4" s="140" t="s">
        <v>160</v>
      </c>
      <c r="L4" s="20"/>
      <c r="M4" s="141" t="s">
        <v>10</v>
      </c>
      <c r="AT4" s="17" t="s">
        <v>4</v>
      </c>
      <c r="AZ4" s="259" t="s">
        <v>1673</v>
      </c>
      <c r="BA4" s="259" t="s">
        <v>1673</v>
      </c>
      <c r="BB4" s="259" t="s">
        <v>20</v>
      </c>
      <c r="BC4" s="259" t="s">
        <v>1674</v>
      </c>
      <c r="BD4" s="259" t="s">
        <v>84</v>
      </c>
    </row>
    <row r="5" spans="2:56" s="1" customFormat="1" ht="6.95" customHeight="1">
      <c r="B5" s="20"/>
      <c r="L5" s="20"/>
      <c r="AZ5" s="259" t="s">
        <v>1675</v>
      </c>
      <c r="BA5" s="259" t="s">
        <v>1675</v>
      </c>
      <c r="BB5" s="259" t="s">
        <v>20</v>
      </c>
      <c r="BC5" s="259" t="s">
        <v>267</v>
      </c>
      <c r="BD5" s="259" t="s">
        <v>84</v>
      </c>
    </row>
    <row r="6" spans="2:56" s="1" customFormat="1" ht="12" customHeight="1">
      <c r="B6" s="20"/>
      <c r="D6" s="142" t="s">
        <v>16</v>
      </c>
      <c r="L6" s="20"/>
      <c r="AZ6" s="259" t="s">
        <v>1676</v>
      </c>
      <c r="BA6" s="259" t="s">
        <v>1676</v>
      </c>
      <c r="BB6" s="259" t="s">
        <v>20</v>
      </c>
      <c r="BC6" s="259" t="s">
        <v>1677</v>
      </c>
      <c r="BD6" s="259" t="s">
        <v>84</v>
      </c>
    </row>
    <row r="7" spans="2:56" s="1" customFormat="1" ht="16.5" customHeight="1">
      <c r="B7" s="20"/>
      <c r="E7" s="143" t="str">
        <f>'Rekapitulace stavby'!K6</f>
        <v>Úprava bezmotorové komunikace A2 a A26</v>
      </c>
      <c r="F7" s="142"/>
      <c r="G7" s="142"/>
      <c r="H7" s="142"/>
      <c r="L7" s="20"/>
      <c r="AZ7" s="259" t="s">
        <v>1678</v>
      </c>
      <c r="BA7" s="259" t="s">
        <v>1678</v>
      </c>
      <c r="BB7" s="259" t="s">
        <v>20</v>
      </c>
      <c r="BC7" s="259" t="s">
        <v>84</v>
      </c>
      <c r="BD7" s="259" t="s">
        <v>84</v>
      </c>
    </row>
    <row r="8" spans="1:56" s="2" customFormat="1" ht="12" customHeight="1">
      <c r="A8" s="38"/>
      <c r="B8" s="44"/>
      <c r="C8" s="38"/>
      <c r="D8" s="142" t="s">
        <v>161</v>
      </c>
      <c r="E8" s="38"/>
      <c r="F8" s="38"/>
      <c r="G8" s="38"/>
      <c r="H8" s="38"/>
      <c r="I8" s="38"/>
      <c r="J8" s="38"/>
      <c r="K8" s="38"/>
      <c r="L8" s="144"/>
      <c r="S8" s="38"/>
      <c r="T8" s="38"/>
      <c r="U8" s="38"/>
      <c r="V8" s="38"/>
      <c r="W8" s="38"/>
      <c r="X8" s="38"/>
      <c r="Y8" s="38"/>
      <c r="Z8" s="38"/>
      <c r="AA8" s="38"/>
      <c r="AB8" s="38"/>
      <c r="AC8" s="38"/>
      <c r="AD8" s="38"/>
      <c r="AE8" s="38"/>
      <c r="AZ8" s="259" t="s">
        <v>1679</v>
      </c>
      <c r="BA8" s="259" t="s">
        <v>1679</v>
      </c>
      <c r="BB8" s="259" t="s">
        <v>20</v>
      </c>
      <c r="BC8" s="259" t="s">
        <v>1680</v>
      </c>
      <c r="BD8" s="259" t="s">
        <v>84</v>
      </c>
    </row>
    <row r="9" spans="1:56" s="2" customFormat="1" ht="16.5" customHeight="1">
      <c r="A9" s="38"/>
      <c r="B9" s="44"/>
      <c r="C9" s="38"/>
      <c r="D9" s="38"/>
      <c r="E9" s="145" t="s">
        <v>1681</v>
      </c>
      <c r="F9" s="38"/>
      <c r="G9" s="38"/>
      <c r="H9" s="38"/>
      <c r="I9" s="38"/>
      <c r="J9" s="38"/>
      <c r="K9" s="38"/>
      <c r="L9" s="144"/>
      <c r="S9" s="38"/>
      <c r="T9" s="38"/>
      <c r="U9" s="38"/>
      <c r="V9" s="38"/>
      <c r="W9" s="38"/>
      <c r="X9" s="38"/>
      <c r="Y9" s="38"/>
      <c r="Z9" s="38"/>
      <c r="AA9" s="38"/>
      <c r="AB9" s="38"/>
      <c r="AC9" s="38"/>
      <c r="AD9" s="38"/>
      <c r="AE9" s="38"/>
      <c r="AZ9" s="259" t="s">
        <v>1682</v>
      </c>
      <c r="BA9" s="259" t="s">
        <v>1682</v>
      </c>
      <c r="BB9" s="259" t="s">
        <v>20</v>
      </c>
      <c r="BC9" s="259" t="s">
        <v>1683</v>
      </c>
      <c r="BD9" s="259" t="s">
        <v>84</v>
      </c>
    </row>
    <row r="10" spans="1:56" s="2" customFormat="1" ht="12">
      <c r="A10" s="38"/>
      <c r="B10" s="44"/>
      <c r="C10" s="38"/>
      <c r="D10" s="38"/>
      <c r="E10" s="38"/>
      <c r="F10" s="38"/>
      <c r="G10" s="38"/>
      <c r="H10" s="38"/>
      <c r="I10" s="38"/>
      <c r="J10" s="38"/>
      <c r="K10" s="38"/>
      <c r="L10" s="144"/>
      <c r="S10" s="38"/>
      <c r="T10" s="38"/>
      <c r="U10" s="38"/>
      <c r="V10" s="38"/>
      <c r="W10" s="38"/>
      <c r="X10" s="38"/>
      <c r="Y10" s="38"/>
      <c r="Z10" s="38"/>
      <c r="AA10" s="38"/>
      <c r="AB10" s="38"/>
      <c r="AC10" s="38"/>
      <c r="AD10" s="38"/>
      <c r="AE10" s="38"/>
      <c r="AZ10" s="259" t="s">
        <v>1684</v>
      </c>
      <c r="BA10" s="259" t="s">
        <v>1684</v>
      </c>
      <c r="BB10" s="259" t="s">
        <v>20</v>
      </c>
      <c r="BC10" s="259" t="s">
        <v>1685</v>
      </c>
      <c r="BD10" s="259" t="s">
        <v>84</v>
      </c>
    </row>
    <row r="11" spans="1:56" s="2" customFormat="1" ht="12" customHeight="1">
      <c r="A11" s="38"/>
      <c r="B11" s="44"/>
      <c r="C11" s="38"/>
      <c r="D11" s="142" t="s">
        <v>19</v>
      </c>
      <c r="E11" s="38"/>
      <c r="F11" s="133" t="s">
        <v>20</v>
      </c>
      <c r="G11" s="38"/>
      <c r="H11" s="38"/>
      <c r="I11" s="142" t="s">
        <v>21</v>
      </c>
      <c r="J11" s="133" t="s">
        <v>20</v>
      </c>
      <c r="K11" s="38"/>
      <c r="L11" s="144"/>
      <c r="S11" s="38"/>
      <c r="T11" s="38"/>
      <c r="U11" s="38"/>
      <c r="V11" s="38"/>
      <c r="W11" s="38"/>
      <c r="X11" s="38"/>
      <c r="Y11" s="38"/>
      <c r="Z11" s="38"/>
      <c r="AA11" s="38"/>
      <c r="AB11" s="38"/>
      <c r="AC11" s="38"/>
      <c r="AD11" s="38"/>
      <c r="AE11" s="38"/>
      <c r="AZ11" s="259" t="s">
        <v>1686</v>
      </c>
      <c r="BA11" s="259" t="s">
        <v>1686</v>
      </c>
      <c r="BB11" s="259" t="s">
        <v>20</v>
      </c>
      <c r="BC11" s="259" t="s">
        <v>1687</v>
      </c>
      <c r="BD11" s="259" t="s">
        <v>84</v>
      </c>
    </row>
    <row r="12" spans="1:56" s="2" customFormat="1" ht="12" customHeight="1">
      <c r="A12" s="38"/>
      <c r="B12" s="44"/>
      <c r="C12" s="38"/>
      <c r="D12" s="142" t="s">
        <v>23</v>
      </c>
      <c r="E12" s="38"/>
      <c r="F12" s="133" t="s">
        <v>24</v>
      </c>
      <c r="G12" s="38"/>
      <c r="H12" s="38"/>
      <c r="I12" s="142" t="s">
        <v>25</v>
      </c>
      <c r="J12" s="146" t="str">
        <f>'Rekapitulace stavby'!AN8</f>
        <v>27. 8. 2020</v>
      </c>
      <c r="K12" s="38"/>
      <c r="L12" s="144"/>
      <c r="S12" s="38"/>
      <c r="T12" s="38"/>
      <c r="U12" s="38"/>
      <c r="V12" s="38"/>
      <c r="W12" s="38"/>
      <c r="X12" s="38"/>
      <c r="Y12" s="38"/>
      <c r="Z12" s="38"/>
      <c r="AA12" s="38"/>
      <c r="AB12" s="38"/>
      <c r="AC12" s="38"/>
      <c r="AD12" s="38"/>
      <c r="AE12" s="38"/>
      <c r="AZ12" s="259" t="s">
        <v>1688</v>
      </c>
      <c r="BA12" s="259" t="s">
        <v>1688</v>
      </c>
      <c r="BB12" s="259" t="s">
        <v>20</v>
      </c>
      <c r="BC12" s="259" t="s">
        <v>1689</v>
      </c>
      <c r="BD12" s="259" t="s">
        <v>84</v>
      </c>
    </row>
    <row r="13" spans="1:56" s="2" customFormat="1" ht="10.8" customHeight="1">
      <c r="A13" s="38"/>
      <c r="B13" s="44"/>
      <c r="C13" s="38"/>
      <c r="D13" s="38"/>
      <c r="E13" s="38"/>
      <c r="F13" s="38"/>
      <c r="G13" s="38"/>
      <c r="H13" s="38"/>
      <c r="I13" s="38"/>
      <c r="J13" s="38"/>
      <c r="K13" s="38"/>
      <c r="L13" s="144"/>
      <c r="S13" s="38"/>
      <c r="T13" s="38"/>
      <c r="U13" s="38"/>
      <c r="V13" s="38"/>
      <c r="W13" s="38"/>
      <c r="X13" s="38"/>
      <c r="Y13" s="38"/>
      <c r="Z13" s="38"/>
      <c r="AA13" s="38"/>
      <c r="AB13" s="38"/>
      <c r="AC13" s="38"/>
      <c r="AD13" s="38"/>
      <c r="AE13" s="38"/>
      <c r="AZ13" s="259" t="s">
        <v>1690</v>
      </c>
      <c r="BA13" s="259" t="s">
        <v>1690</v>
      </c>
      <c r="BB13" s="259" t="s">
        <v>20</v>
      </c>
      <c r="BC13" s="259" t="s">
        <v>1691</v>
      </c>
      <c r="BD13" s="259" t="s">
        <v>84</v>
      </c>
    </row>
    <row r="14" spans="1:56" s="2" customFormat="1" ht="12" customHeight="1">
      <c r="A14" s="38"/>
      <c r="B14" s="44"/>
      <c r="C14" s="38"/>
      <c r="D14" s="142" t="s">
        <v>29</v>
      </c>
      <c r="E14" s="38"/>
      <c r="F14" s="38"/>
      <c r="G14" s="38"/>
      <c r="H14" s="38"/>
      <c r="I14" s="142" t="s">
        <v>30</v>
      </c>
      <c r="J14" s="133" t="s">
        <v>20</v>
      </c>
      <c r="K14" s="38"/>
      <c r="L14" s="144"/>
      <c r="S14" s="38"/>
      <c r="T14" s="38"/>
      <c r="U14" s="38"/>
      <c r="V14" s="38"/>
      <c r="W14" s="38"/>
      <c r="X14" s="38"/>
      <c r="Y14" s="38"/>
      <c r="Z14" s="38"/>
      <c r="AA14" s="38"/>
      <c r="AB14" s="38"/>
      <c r="AC14" s="38"/>
      <c r="AD14" s="38"/>
      <c r="AE14" s="38"/>
      <c r="AZ14" s="259" t="s">
        <v>1692</v>
      </c>
      <c r="BA14" s="259" t="s">
        <v>1692</v>
      </c>
      <c r="BB14" s="259" t="s">
        <v>20</v>
      </c>
      <c r="BC14" s="259" t="s">
        <v>1693</v>
      </c>
      <c r="BD14" s="259" t="s">
        <v>84</v>
      </c>
    </row>
    <row r="15" spans="1:31" s="2" customFormat="1" ht="18" customHeight="1">
      <c r="A15" s="38"/>
      <c r="B15" s="44"/>
      <c r="C15" s="38"/>
      <c r="D15" s="38"/>
      <c r="E15" s="133" t="s">
        <v>31</v>
      </c>
      <c r="F15" s="38"/>
      <c r="G15" s="38"/>
      <c r="H15" s="38"/>
      <c r="I15" s="142" t="s">
        <v>32</v>
      </c>
      <c r="J15" s="133" t="s">
        <v>20</v>
      </c>
      <c r="K15" s="38"/>
      <c r="L15" s="14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44"/>
      <c r="S16" s="38"/>
      <c r="T16" s="38"/>
      <c r="U16" s="38"/>
      <c r="V16" s="38"/>
      <c r="W16" s="38"/>
      <c r="X16" s="38"/>
      <c r="Y16" s="38"/>
      <c r="Z16" s="38"/>
      <c r="AA16" s="38"/>
      <c r="AB16" s="38"/>
      <c r="AC16" s="38"/>
      <c r="AD16" s="38"/>
      <c r="AE16" s="38"/>
    </row>
    <row r="17" spans="1:31" s="2" customFormat="1" ht="12" customHeight="1">
      <c r="A17" s="38"/>
      <c r="B17" s="44"/>
      <c r="C17" s="38"/>
      <c r="D17" s="142" t="s">
        <v>33</v>
      </c>
      <c r="E17" s="38"/>
      <c r="F17" s="38"/>
      <c r="G17" s="38"/>
      <c r="H17" s="38"/>
      <c r="I17" s="142" t="s">
        <v>30</v>
      </c>
      <c r="J17" s="33" t="str">
        <f>'Rekapitulace stavby'!AN13</f>
        <v>Vyplň údaj</v>
      </c>
      <c r="K17" s="38"/>
      <c r="L17" s="14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3"/>
      <c r="G18" s="133"/>
      <c r="H18" s="133"/>
      <c r="I18" s="142" t="s">
        <v>32</v>
      </c>
      <c r="J18" s="33" t="str">
        <f>'Rekapitulace stavby'!AN14</f>
        <v>Vyplň údaj</v>
      </c>
      <c r="K18" s="38"/>
      <c r="L18" s="14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44"/>
      <c r="S19" s="38"/>
      <c r="T19" s="38"/>
      <c r="U19" s="38"/>
      <c r="V19" s="38"/>
      <c r="W19" s="38"/>
      <c r="X19" s="38"/>
      <c r="Y19" s="38"/>
      <c r="Z19" s="38"/>
      <c r="AA19" s="38"/>
      <c r="AB19" s="38"/>
      <c r="AC19" s="38"/>
      <c r="AD19" s="38"/>
      <c r="AE19" s="38"/>
    </row>
    <row r="20" spans="1:31" s="2" customFormat="1" ht="12" customHeight="1">
      <c r="A20" s="38"/>
      <c r="B20" s="44"/>
      <c r="C20" s="38"/>
      <c r="D20" s="142" t="s">
        <v>35</v>
      </c>
      <c r="E20" s="38"/>
      <c r="F20" s="38"/>
      <c r="G20" s="38"/>
      <c r="H20" s="38"/>
      <c r="I20" s="142" t="s">
        <v>30</v>
      </c>
      <c r="J20" s="133" t="s">
        <v>20</v>
      </c>
      <c r="K20" s="38"/>
      <c r="L20" s="144"/>
      <c r="S20" s="38"/>
      <c r="T20" s="38"/>
      <c r="U20" s="38"/>
      <c r="V20" s="38"/>
      <c r="W20" s="38"/>
      <c r="X20" s="38"/>
      <c r="Y20" s="38"/>
      <c r="Z20" s="38"/>
      <c r="AA20" s="38"/>
      <c r="AB20" s="38"/>
      <c r="AC20" s="38"/>
      <c r="AD20" s="38"/>
      <c r="AE20" s="38"/>
    </row>
    <row r="21" spans="1:31" s="2" customFormat="1" ht="18" customHeight="1">
      <c r="A21" s="38"/>
      <c r="B21" s="44"/>
      <c r="C21" s="38"/>
      <c r="D21" s="38"/>
      <c r="E21" s="133" t="s">
        <v>36</v>
      </c>
      <c r="F21" s="38"/>
      <c r="G21" s="38"/>
      <c r="H21" s="38"/>
      <c r="I21" s="142" t="s">
        <v>32</v>
      </c>
      <c r="J21" s="133" t="s">
        <v>20</v>
      </c>
      <c r="K21" s="38"/>
      <c r="L21" s="14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44"/>
      <c r="S22" s="38"/>
      <c r="T22" s="38"/>
      <c r="U22" s="38"/>
      <c r="V22" s="38"/>
      <c r="W22" s="38"/>
      <c r="X22" s="38"/>
      <c r="Y22" s="38"/>
      <c r="Z22" s="38"/>
      <c r="AA22" s="38"/>
      <c r="AB22" s="38"/>
      <c r="AC22" s="38"/>
      <c r="AD22" s="38"/>
      <c r="AE22" s="38"/>
    </row>
    <row r="23" spans="1:31" s="2" customFormat="1" ht="12" customHeight="1">
      <c r="A23" s="38"/>
      <c r="B23" s="44"/>
      <c r="C23" s="38"/>
      <c r="D23" s="142" t="s">
        <v>38</v>
      </c>
      <c r="E23" s="38"/>
      <c r="F23" s="38"/>
      <c r="G23" s="38"/>
      <c r="H23" s="38"/>
      <c r="I23" s="142" t="s">
        <v>30</v>
      </c>
      <c r="J23" s="133" t="str">
        <f>IF('Rekapitulace stavby'!AN19="","",'Rekapitulace stavby'!AN19)</f>
        <v/>
      </c>
      <c r="K23" s="38"/>
      <c r="L23" s="144"/>
      <c r="S23" s="38"/>
      <c r="T23" s="38"/>
      <c r="U23" s="38"/>
      <c r="V23" s="38"/>
      <c r="W23" s="38"/>
      <c r="X23" s="38"/>
      <c r="Y23" s="38"/>
      <c r="Z23" s="38"/>
      <c r="AA23" s="38"/>
      <c r="AB23" s="38"/>
      <c r="AC23" s="38"/>
      <c r="AD23" s="38"/>
      <c r="AE23" s="38"/>
    </row>
    <row r="24" spans="1:31" s="2" customFormat="1" ht="18" customHeight="1">
      <c r="A24" s="38"/>
      <c r="B24" s="44"/>
      <c r="C24" s="38"/>
      <c r="D24" s="38"/>
      <c r="E24" s="133" t="str">
        <f>IF('Rekapitulace stavby'!E20="","",'Rekapitulace stavby'!E20)</f>
        <v xml:space="preserve"> </v>
      </c>
      <c r="F24" s="38"/>
      <c r="G24" s="38"/>
      <c r="H24" s="38"/>
      <c r="I24" s="142" t="s">
        <v>32</v>
      </c>
      <c r="J24" s="133" t="str">
        <f>IF('Rekapitulace stavby'!AN20="","",'Rekapitulace stavby'!AN20)</f>
        <v/>
      </c>
      <c r="K24" s="38"/>
      <c r="L24" s="14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44"/>
      <c r="S25" s="38"/>
      <c r="T25" s="38"/>
      <c r="U25" s="38"/>
      <c r="V25" s="38"/>
      <c r="W25" s="38"/>
      <c r="X25" s="38"/>
      <c r="Y25" s="38"/>
      <c r="Z25" s="38"/>
      <c r="AA25" s="38"/>
      <c r="AB25" s="38"/>
      <c r="AC25" s="38"/>
      <c r="AD25" s="38"/>
      <c r="AE25" s="38"/>
    </row>
    <row r="26" spans="1:31" s="2" customFormat="1" ht="12" customHeight="1">
      <c r="A26" s="38"/>
      <c r="B26" s="44"/>
      <c r="C26" s="38"/>
      <c r="D26" s="142" t="s">
        <v>40</v>
      </c>
      <c r="E26" s="38"/>
      <c r="F26" s="38"/>
      <c r="G26" s="38"/>
      <c r="H26" s="38"/>
      <c r="I26" s="38"/>
      <c r="J26" s="38"/>
      <c r="K26" s="38"/>
      <c r="L26" s="144"/>
      <c r="S26" s="38"/>
      <c r="T26" s="38"/>
      <c r="U26" s="38"/>
      <c r="V26" s="38"/>
      <c r="W26" s="38"/>
      <c r="X26" s="38"/>
      <c r="Y26" s="38"/>
      <c r="Z26" s="38"/>
      <c r="AA26" s="38"/>
      <c r="AB26" s="38"/>
      <c r="AC26" s="38"/>
      <c r="AD26" s="38"/>
      <c r="AE26" s="38"/>
    </row>
    <row r="27" spans="1:31" s="8" customFormat="1" ht="16.5" customHeight="1">
      <c r="A27" s="147"/>
      <c r="B27" s="148"/>
      <c r="C27" s="147"/>
      <c r="D27" s="147"/>
      <c r="E27" s="149" t="s">
        <v>20</v>
      </c>
      <c r="F27" s="149"/>
      <c r="G27" s="149"/>
      <c r="H27" s="149"/>
      <c r="I27" s="147"/>
      <c r="J27" s="147"/>
      <c r="K27" s="147"/>
      <c r="L27" s="150"/>
      <c r="S27" s="147"/>
      <c r="T27" s="147"/>
      <c r="U27" s="147"/>
      <c r="V27" s="147"/>
      <c r="W27" s="147"/>
      <c r="X27" s="147"/>
      <c r="Y27" s="147"/>
      <c r="Z27" s="147"/>
      <c r="AA27" s="147"/>
      <c r="AB27" s="147"/>
      <c r="AC27" s="147"/>
      <c r="AD27" s="147"/>
      <c r="AE27" s="147"/>
    </row>
    <row r="28" spans="1:31" s="2" customFormat="1" ht="6.95" customHeight="1">
      <c r="A28" s="38"/>
      <c r="B28" s="44"/>
      <c r="C28" s="38"/>
      <c r="D28" s="38"/>
      <c r="E28" s="38"/>
      <c r="F28" s="38"/>
      <c r="G28" s="38"/>
      <c r="H28" s="38"/>
      <c r="I28" s="38"/>
      <c r="J28" s="38"/>
      <c r="K28" s="38"/>
      <c r="L28" s="144"/>
      <c r="S28" s="38"/>
      <c r="T28" s="38"/>
      <c r="U28" s="38"/>
      <c r="V28" s="38"/>
      <c r="W28" s="38"/>
      <c r="X28" s="38"/>
      <c r="Y28" s="38"/>
      <c r="Z28" s="38"/>
      <c r="AA28" s="38"/>
      <c r="AB28" s="38"/>
      <c r="AC28" s="38"/>
      <c r="AD28" s="38"/>
      <c r="AE28" s="38"/>
    </row>
    <row r="29" spans="1:31" s="2" customFormat="1" ht="6.95" customHeight="1">
      <c r="A29" s="38"/>
      <c r="B29" s="44"/>
      <c r="C29" s="38"/>
      <c r="D29" s="151"/>
      <c r="E29" s="151"/>
      <c r="F29" s="151"/>
      <c r="G29" s="151"/>
      <c r="H29" s="151"/>
      <c r="I29" s="151"/>
      <c r="J29" s="151"/>
      <c r="K29" s="151"/>
      <c r="L29" s="144"/>
      <c r="S29" s="38"/>
      <c r="T29" s="38"/>
      <c r="U29" s="38"/>
      <c r="V29" s="38"/>
      <c r="W29" s="38"/>
      <c r="X29" s="38"/>
      <c r="Y29" s="38"/>
      <c r="Z29" s="38"/>
      <c r="AA29" s="38"/>
      <c r="AB29" s="38"/>
      <c r="AC29" s="38"/>
      <c r="AD29" s="38"/>
      <c r="AE29" s="38"/>
    </row>
    <row r="30" spans="1:31" s="2" customFormat="1" ht="25.4" customHeight="1">
      <c r="A30" s="38"/>
      <c r="B30" s="44"/>
      <c r="C30" s="38"/>
      <c r="D30" s="152" t="s">
        <v>42</v>
      </c>
      <c r="E30" s="38"/>
      <c r="F30" s="38"/>
      <c r="G30" s="38"/>
      <c r="H30" s="38"/>
      <c r="I30" s="38"/>
      <c r="J30" s="153">
        <f>ROUND(J84,2)</f>
        <v>0</v>
      </c>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14.4" customHeight="1">
      <c r="A32" s="38"/>
      <c r="B32" s="44"/>
      <c r="C32" s="38"/>
      <c r="D32" s="38"/>
      <c r="E32" s="38"/>
      <c r="F32" s="154" t="s">
        <v>44</v>
      </c>
      <c r="G32" s="38"/>
      <c r="H32" s="38"/>
      <c r="I32" s="154" t="s">
        <v>43</v>
      </c>
      <c r="J32" s="154" t="s">
        <v>45</v>
      </c>
      <c r="K32" s="38"/>
      <c r="L32" s="144"/>
      <c r="S32" s="38"/>
      <c r="T32" s="38"/>
      <c r="U32" s="38"/>
      <c r="V32" s="38"/>
      <c r="W32" s="38"/>
      <c r="X32" s="38"/>
      <c r="Y32" s="38"/>
      <c r="Z32" s="38"/>
      <c r="AA32" s="38"/>
      <c r="AB32" s="38"/>
      <c r="AC32" s="38"/>
      <c r="AD32" s="38"/>
      <c r="AE32" s="38"/>
    </row>
    <row r="33" spans="1:31" s="2" customFormat="1" ht="14.4" customHeight="1">
      <c r="A33" s="38"/>
      <c r="B33" s="44"/>
      <c r="C33" s="38"/>
      <c r="D33" s="155" t="s">
        <v>46</v>
      </c>
      <c r="E33" s="142" t="s">
        <v>47</v>
      </c>
      <c r="F33" s="156">
        <f>ROUND((SUM(BE84:BE191)),2)</f>
        <v>0</v>
      </c>
      <c r="G33" s="38"/>
      <c r="H33" s="38"/>
      <c r="I33" s="157">
        <v>0.21</v>
      </c>
      <c r="J33" s="156">
        <f>ROUND(((SUM(BE84:BE191))*I33),2)</f>
        <v>0</v>
      </c>
      <c r="K33" s="38"/>
      <c r="L33" s="144"/>
      <c r="S33" s="38"/>
      <c r="T33" s="38"/>
      <c r="U33" s="38"/>
      <c r="V33" s="38"/>
      <c r="W33" s="38"/>
      <c r="X33" s="38"/>
      <c r="Y33" s="38"/>
      <c r="Z33" s="38"/>
      <c r="AA33" s="38"/>
      <c r="AB33" s="38"/>
      <c r="AC33" s="38"/>
      <c r="AD33" s="38"/>
      <c r="AE33" s="38"/>
    </row>
    <row r="34" spans="1:31" s="2" customFormat="1" ht="14.4" customHeight="1">
      <c r="A34" s="38"/>
      <c r="B34" s="44"/>
      <c r="C34" s="38"/>
      <c r="D34" s="38"/>
      <c r="E34" s="142" t="s">
        <v>48</v>
      </c>
      <c r="F34" s="156">
        <f>ROUND((SUM(BF84:BF191)),2)</f>
        <v>0</v>
      </c>
      <c r="G34" s="38"/>
      <c r="H34" s="38"/>
      <c r="I34" s="157">
        <v>0.15</v>
      </c>
      <c r="J34" s="156">
        <f>ROUND(((SUM(BF84:BF191))*I34),2)</f>
        <v>0</v>
      </c>
      <c r="K34" s="38"/>
      <c r="L34" s="144"/>
      <c r="S34" s="38"/>
      <c r="T34" s="38"/>
      <c r="U34" s="38"/>
      <c r="V34" s="38"/>
      <c r="W34" s="38"/>
      <c r="X34" s="38"/>
      <c r="Y34" s="38"/>
      <c r="Z34" s="38"/>
      <c r="AA34" s="38"/>
      <c r="AB34" s="38"/>
      <c r="AC34" s="38"/>
      <c r="AD34" s="38"/>
      <c r="AE34" s="38"/>
    </row>
    <row r="35" spans="1:31" s="2" customFormat="1" ht="14.4" customHeight="1" hidden="1">
      <c r="A35" s="38"/>
      <c r="B35" s="44"/>
      <c r="C35" s="38"/>
      <c r="D35" s="38"/>
      <c r="E35" s="142" t="s">
        <v>49</v>
      </c>
      <c r="F35" s="156">
        <f>ROUND((SUM(BG84:BG191)),2)</f>
        <v>0</v>
      </c>
      <c r="G35" s="38"/>
      <c r="H35" s="38"/>
      <c r="I35" s="157">
        <v>0.21</v>
      </c>
      <c r="J35" s="156">
        <f>0</f>
        <v>0</v>
      </c>
      <c r="K35" s="38"/>
      <c r="L35" s="144"/>
      <c r="S35" s="38"/>
      <c r="T35" s="38"/>
      <c r="U35" s="38"/>
      <c r="V35" s="38"/>
      <c r="W35" s="38"/>
      <c r="X35" s="38"/>
      <c r="Y35" s="38"/>
      <c r="Z35" s="38"/>
      <c r="AA35" s="38"/>
      <c r="AB35" s="38"/>
      <c r="AC35" s="38"/>
      <c r="AD35" s="38"/>
      <c r="AE35" s="38"/>
    </row>
    <row r="36" spans="1:31" s="2" customFormat="1" ht="14.4" customHeight="1" hidden="1">
      <c r="A36" s="38"/>
      <c r="B36" s="44"/>
      <c r="C36" s="38"/>
      <c r="D36" s="38"/>
      <c r="E36" s="142" t="s">
        <v>50</v>
      </c>
      <c r="F36" s="156">
        <f>ROUND((SUM(BH84:BH191)),2)</f>
        <v>0</v>
      </c>
      <c r="G36" s="38"/>
      <c r="H36" s="38"/>
      <c r="I36" s="157">
        <v>0.15</v>
      </c>
      <c r="J36" s="156">
        <f>0</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51</v>
      </c>
      <c r="F37" s="156">
        <f>ROUND((SUM(BI84:BI191)),2)</f>
        <v>0</v>
      </c>
      <c r="G37" s="38"/>
      <c r="H37" s="38"/>
      <c r="I37" s="157">
        <v>0</v>
      </c>
      <c r="J37" s="156">
        <f>0</f>
        <v>0</v>
      </c>
      <c r="K37" s="38"/>
      <c r="L37" s="14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44"/>
      <c r="S38" s="38"/>
      <c r="T38" s="38"/>
      <c r="U38" s="38"/>
      <c r="V38" s="38"/>
      <c r="W38" s="38"/>
      <c r="X38" s="38"/>
      <c r="Y38" s="38"/>
      <c r="Z38" s="38"/>
      <c r="AA38" s="38"/>
      <c r="AB38" s="38"/>
      <c r="AC38" s="38"/>
      <c r="AD38" s="38"/>
      <c r="AE38" s="38"/>
    </row>
    <row r="39" spans="1:31" s="2" customFormat="1" ht="25.4" customHeight="1">
      <c r="A39" s="38"/>
      <c r="B39" s="44"/>
      <c r="C39" s="158"/>
      <c r="D39" s="159" t="s">
        <v>52</v>
      </c>
      <c r="E39" s="160"/>
      <c r="F39" s="160"/>
      <c r="G39" s="161" t="s">
        <v>53</v>
      </c>
      <c r="H39" s="162" t="s">
        <v>54</v>
      </c>
      <c r="I39" s="160"/>
      <c r="J39" s="163">
        <f>SUM(J30:J37)</f>
        <v>0</v>
      </c>
      <c r="K39" s="164"/>
      <c r="L39" s="144"/>
      <c r="S39" s="38"/>
      <c r="T39" s="38"/>
      <c r="U39" s="38"/>
      <c r="V39" s="38"/>
      <c r="W39" s="38"/>
      <c r="X39" s="38"/>
      <c r="Y39" s="38"/>
      <c r="Z39" s="38"/>
      <c r="AA39" s="38"/>
      <c r="AB39" s="38"/>
      <c r="AC39" s="38"/>
      <c r="AD39" s="38"/>
      <c r="AE39" s="38"/>
    </row>
    <row r="40" spans="1:31" s="2" customFormat="1" ht="14.4" customHeight="1">
      <c r="A40" s="38"/>
      <c r="B40" s="165"/>
      <c r="C40" s="166"/>
      <c r="D40" s="166"/>
      <c r="E40" s="166"/>
      <c r="F40" s="166"/>
      <c r="G40" s="166"/>
      <c r="H40" s="166"/>
      <c r="I40" s="166"/>
      <c r="J40" s="166"/>
      <c r="K40" s="166"/>
      <c r="L40" s="144"/>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8"/>
      <c r="J44" s="168"/>
      <c r="K44" s="168"/>
      <c r="L44" s="144"/>
      <c r="S44" s="38"/>
      <c r="T44" s="38"/>
      <c r="U44" s="38"/>
      <c r="V44" s="38"/>
      <c r="W44" s="38"/>
      <c r="X44" s="38"/>
      <c r="Y44" s="38"/>
      <c r="Z44" s="38"/>
      <c r="AA44" s="38"/>
      <c r="AB44" s="38"/>
      <c r="AC44" s="38"/>
      <c r="AD44" s="38"/>
      <c r="AE44" s="38"/>
    </row>
    <row r="45" spans="1:31" s="2" customFormat="1" ht="24.95" customHeight="1">
      <c r="A45" s="38"/>
      <c r="B45" s="39"/>
      <c r="C45" s="23" t="s">
        <v>165</v>
      </c>
      <c r="D45" s="40"/>
      <c r="E45" s="40"/>
      <c r="F45" s="40"/>
      <c r="G45" s="40"/>
      <c r="H45" s="40"/>
      <c r="I45" s="40"/>
      <c r="J45" s="40"/>
      <c r="K45" s="40"/>
      <c r="L45" s="14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4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16.5" customHeight="1">
      <c r="A48" s="38"/>
      <c r="B48" s="39"/>
      <c r="C48" s="40"/>
      <c r="D48" s="40"/>
      <c r="E48" s="169" t="str">
        <f>E7</f>
        <v>Úprava bezmotorové komunikace A2 a A26</v>
      </c>
      <c r="F48" s="32"/>
      <c r="G48" s="32"/>
      <c r="H48" s="32"/>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161</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69" t="str">
        <f>E9</f>
        <v>SO 401 - Přeložka podzemního sdělovacího vedení</v>
      </c>
      <c r="F50" s="40"/>
      <c r="G50" s="40"/>
      <c r="H50" s="40"/>
      <c r="I50" s="40"/>
      <c r="J50" s="40"/>
      <c r="K50" s="40"/>
      <c r="L50" s="14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44"/>
      <c r="S51" s="38"/>
      <c r="T51" s="38"/>
      <c r="U51" s="38"/>
      <c r="V51" s="38"/>
      <c r="W51" s="38"/>
      <c r="X51" s="38"/>
      <c r="Y51" s="38"/>
      <c r="Z51" s="38"/>
      <c r="AA51" s="38"/>
      <c r="AB51" s="38"/>
      <c r="AC51" s="38"/>
      <c r="AD51" s="38"/>
      <c r="AE51" s="38"/>
    </row>
    <row r="52" spans="1:31" s="2" customFormat="1" ht="12" customHeight="1">
      <c r="A52" s="38"/>
      <c r="B52" s="39"/>
      <c r="C52" s="32" t="s">
        <v>23</v>
      </c>
      <c r="D52" s="40"/>
      <c r="E52" s="40"/>
      <c r="F52" s="27" t="str">
        <f>F12</f>
        <v>k. ú. Libeň [730891]</v>
      </c>
      <c r="G52" s="40"/>
      <c r="H52" s="40"/>
      <c r="I52" s="32" t="s">
        <v>25</v>
      </c>
      <c r="J52" s="72" t="str">
        <f>IF(J12="","",J12)</f>
        <v>27. 8. 2020</v>
      </c>
      <c r="K52" s="40"/>
      <c r="L52" s="14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25.65" customHeight="1">
      <c r="A54" s="38"/>
      <c r="B54" s="39"/>
      <c r="C54" s="32" t="s">
        <v>29</v>
      </c>
      <c r="D54" s="40"/>
      <c r="E54" s="40"/>
      <c r="F54" s="27" t="str">
        <f>E15</f>
        <v>Městská část Praha 8</v>
      </c>
      <c r="G54" s="40"/>
      <c r="H54" s="40"/>
      <c r="I54" s="32" t="s">
        <v>35</v>
      </c>
      <c r="J54" s="36" t="str">
        <f>E21</f>
        <v>Atelier PROMIKA s.r.o.</v>
      </c>
      <c r="K54" s="40"/>
      <c r="L54" s="144"/>
      <c r="S54" s="38"/>
      <c r="T54" s="38"/>
      <c r="U54" s="38"/>
      <c r="V54" s="38"/>
      <c r="W54" s="38"/>
      <c r="X54" s="38"/>
      <c r="Y54" s="38"/>
      <c r="Z54" s="38"/>
      <c r="AA54" s="38"/>
      <c r="AB54" s="38"/>
      <c r="AC54" s="38"/>
      <c r="AD54" s="38"/>
      <c r="AE54" s="38"/>
    </row>
    <row r="55" spans="1:31" s="2" customFormat="1" ht="15.15" customHeight="1">
      <c r="A55" s="38"/>
      <c r="B55" s="39"/>
      <c r="C55" s="32" t="s">
        <v>33</v>
      </c>
      <c r="D55" s="40"/>
      <c r="E55" s="40"/>
      <c r="F55" s="27" t="str">
        <f>IF(E18="","",E18)</f>
        <v>Vyplň údaj</v>
      </c>
      <c r="G55" s="40"/>
      <c r="H55" s="40"/>
      <c r="I55" s="32" t="s">
        <v>38</v>
      </c>
      <c r="J55" s="36" t="str">
        <f>E24</f>
        <v xml:space="preserve"> </v>
      </c>
      <c r="K55" s="40"/>
      <c r="L55" s="14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44"/>
      <c r="S56" s="38"/>
      <c r="T56" s="38"/>
      <c r="U56" s="38"/>
      <c r="V56" s="38"/>
      <c r="W56" s="38"/>
      <c r="X56" s="38"/>
      <c r="Y56" s="38"/>
      <c r="Z56" s="38"/>
      <c r="AA56" s="38"/>
      <c r="AB56" s="38"/>
      <c r="AC56" s="38"/>
      <c r="AD56" s="38"/>
      <c r="AE56" s="38"/>
    </row>
    <row r="57" spans="1:31" s="2" customFormat="1" ht="29.25" customHeight="1">
      <c r="A57" s="38"/>
      <c r="B57" s="39"/>
      <c r="C57" s="170" t="s">
        <v>166</v>
      </c>
      <c r="D57" s="171"/>
      <c r="E57" s="171"/>
      <c r="F57" s="171"/>
      <c r="G57" s="171"/>
      <c r="H57" s="171"/>
      <c r="I57" s="171"/>
      <c r="J57" s="172" t="s">
        <v>167</v>
      </c>
      <c r="K57" s="171"/>
      <c r="L57" s="14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44"/>
      <c r="S58" s="38"/>
      <c r="T58" s="38"/>
      <c r="U58" s="38"/>
      <c r="V58" s="38"/>
      <c r="W58" s="38"/>
      <c r="X58" s="38"/>
      <c r="Y58" s="38"/>
      <c r="Z58" s="38"/>
      <c r="AA58" s="38"/>
      <c r="AB58" s="38"/>
      <c r="AC58" s="38"/>
      <c r="AD58" s="38"/>
      <c r="AE58" s="38"/>
    </row>
    <row r="59" spans="1:47" s="2" customFormat="1" ht="22.8" customHeight="1">
      <c r="A59" s="38"/>
      <c r="B59" s="39"/>
      <c r="C59" s="173" t="s">
        <v>74</v>
      </c>
      <c r="D59" s="40"/>
      <c r="E59" s="40"/>
      <c r="F59" s="40"/>
      <c r="G59" s="40"/>
      <c r="H59" s="40"/>
      <c r="I59" s="40"/>
      <c r="J59" s="102">
        <f>J84</f>
        <v>0</v>
      </c>
      <c r="K59" s="40"/>
      <c r="L59" s="144"/>
      <c r="S59" s="38"/>
      <c r="T59" s="38"/>
      <c r="U59" s="38"/>
      <c r="V59" s="38"/>
      <c r="W59" s="38"/>
      <c r="X59" s="38"/>
      <c r="Y59" s="38"/>
      <c r="Z59" s="38"/>
      <c r="AA59" s="38"/>
      <c r="AB59" s="38"/>
      <c r="AC59" s="38"/>
      <c r="AD59" s="38"/>
      <c r="AE59" s="38"/>
      <c r="AU59" s="17" t="s">
        <v>144</v>
      </c>
    </row>
    <row r="60" spans="1:31" s="9" customFormat="1" ht="24.95" customHeight="1">
      <c r="A60" s="9"/>
      <c r="B60" s="174"/>
      <c r="C60" s="175"/>
      <c r="D60" s="176" t="s">
        <v>1694</v>
      </c>
      <c r="E60" s="177"/>
      <c r="F60" s="177"/>
      <c r="G60" s="177"/>
      <c r="H60" s="177"/>
      <c r="I60" s="177"/>
      <c r="J60" s="178">
        <f>J85</f>
        <v>0</v>
      </c>
      <c r="K60" s="175"/>
      <c r="L60" s="179"/>
      <c r="S60" s="9"/>
      <c r="T60" s="9"/>
      <c r="U60" s="9"/>
      <c r="V60" s="9"/>
      <c r="W60" s="9"/>
      <c r="X60" s="9"/>
      <c r="Y60" s="9"/>
      <c r="Z60" s="9"/>
      <c r="AA60" s="9"/>
      <c r="AB60" s="9"/>
      <c r="AC60" s="9"/>
      <c r="AD60" s="9"/>
      <c r="AE60" s="9"/>
    </row>
    <row r="61" spans="1:31" s="9" customFormat="1" ht="24.95" customHeight="1">
      <c r="A61" s="9"/>
      <c r="B61" s="174"/>
      <c r="C61" s="175"/>
      <c r="D61" s="176" t="s">
        <v>1695</v>
      </c>
      <c r="E61" s="177"/>
      <c r="F61" s="177"/>
      <c r="G61" s="177"/>
      <c r="H61" s="177"/>
      <c r="I61" s="177"/>
      <c r="J61" s="178">
        <f>J95</f>
        <v>0</v>
      </c>
      <c r="K61" s="175"/>
      <c r="L61" s="179"/>
      <c r="S61" s="9"/>
      <c r="T61" s="9"/>
      <c r="U61" s="9"/>
      <c r="V61" s="9"/>
      <c r="W61" s="9"/>
      <c r="X61" s="9"/>
      <c r="Y61" s="9"/>
      <c r="Z61" s="9"/>
      <c r="AA61" s="9"/>
      <c r="AB61" s="9"/>
      <c r="AC61" s="9"/>
      <c r="AD61" s="9"/>
      <c r="AE61" s="9"/>
    </row>
    <row r="62" spans="1:31" s="9" customFormat="1" ht="24.95" customHeight="1">
      <c r="A62" s="9"/>
      <c r="B62" s="174"/>
      <c r="C62" s="175"/>
      <c r="D62" s="176" t="s">
        <v>1696</v>
      </c>
      <c r="E62" s="177"/>
      <c r="F62" s="177"/>
      <c r="G62" s="177"/>
      <c r="H62" s="177"/>
      <c r="I62" s="177"/>
      <c r="J62" s="178">
        <f>J143</f>
        <v>0</v>
      </c>
      <c r="K62" s="175"/>
      <c r="L62" s="179"/>
      <c r="S62" s="9"/>
      <c r="T62" s="9"/>
      <c r="U62" s="9"/>
      <c r="V62" s="9"/>
      <c r="W62" s="9"/>
      <c r="X62" s="9"/>
      <c r="Y62" s="9"/>
      <c r="Z62" s="9"/>
      <c r="AA62" s="9"/>
      <c r="AB62" s="9"/>
      <c r="AC62" s="9"/>
      <c r="AD62" s="9"/>
      <c r="AE62" s="9"/>
    </row>
    <row r="63" spans="1:31" s="9" customFormat="1" ht="24.95" customHeight="1">
      <c r="A63" s="9"/>
      <c r="B63" s="174"/>
      <c r="C63" s="175"/>
      <c r="D63" s="176" t="s">
        <v>1697</v>
      </c>
      <c r="E63" s="177"/>
      <c r="F63" s="177"/>
      <c r="G63" s="177"/>
      <c r="H63" s="177"/>
      <c r="I63" s="177"/>
      <c r="J63" s="178">
        <f>J150</f>
        <v>0</v>
      </c>
      <c r="K63" s="175"/>
      <c r="L63" s="179"/>
      <c r="S63" s="9"/>
      <c r="T63" s="9"/>
      <c r="U63" s="9"/>
      <c r="V63" s="9"/>
      <c r="W63" s="9"/>
      <c r="X63" s="9"/>
      <c r="Y63" s="9"/>
      <c r="Z63" s="9"/>
      <c r="AA63" s="9"/>
      <c r="AB63" s="9"/>
      <c r="AC63" s="9"/>
      <c r="AD63" s="9"/>
      <c r="AE63" s="9"/>
    </row>
    <row r="64" spans="1:31" s="9" customFormat="1" ht="24.95" customHeight="1">
      <c r="A64" s="9"/>
      <c r="B64" s="174"/>
      <c r="C64" s="175"/>
      <c r="D64" s="176" t="s">
        <v>1698</v>
      </c>
      <c r="E64" s="177"/>
      <c r="F64" s="177"/>
      <c r="G64" s="177"/>
      <c r="H64" s="177"/>
      <c r="I64" s="177"/>
      <c r="J64" s="178">
        <f>J183</f>
        <v>0</v>
      </c>
      <c r="K64" s="175"/>
      <c r="L64" s="179"/>
      <c r="S64" s="9"/>
      <c r="T64" s="9"/>
      <c r="U64" s="9"/>
      <c r="V64" s="9"/>
      <c r="W64" s="9"/>
      <c r="X64" s="9"/>
      <c r="Y64" s="9"/>
      <c r="Z64" s="9"/>
      <c r="AA64" s="9"/>
      <c r="AB64" s="9"/>
      <c r="AC64" s="9"/>
      <c r="AD64" s="9"/>
      <c r="AE64" s="9"/>
    </row>
    <row r="65" spans="1:31" s="2" customFormat="1" ht="21.8" customHeight="1">
      <c r="A65" s="38"/>
      <c r="B65" s="39"/>
      <c r="C65" s="40"/>
      <c r="D65" s="40"/>
      <c r="E65" s="40"/>
      <c r="F65" s="40"/>
      <c r="G65" s="40"/>
      <c r="H65" s="40"/>
      <c r="I65" s="40"/>
      <c r="J65" s="40"/>
      <c r="K65" s="40"/>
      <c r="L65" s="144"/>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60"/>
      <c r="J66" s="60"/>
      <c r="K66" s="60"/>
      <c r="L66" s="144"/>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62"/>
      <c r="J70" s="62"/>
      <c r="K70" s="62"/>
      <c r="L70" s="144"/>
      <c r="S70" s="38"/>
      <c r="T70" s="38"/>
      <c r="U70" s="38"/>
      <c r="V70" s="38"/>
      <c r="W70" s="38"/>
      <c r="X70" s="38"/>
      <c r="Y70" s="38"/>
      <c r="Z70" s="38"/>
      <c r="AA70" s="38"/>
      <c r="AB70" s="38"/>
      <c r="AC70" s="38"/>
      <c r="AD70" s="38"/>
      <c r="AE70" s="38"/>
    </row>
    <row r="71" spans="1:31" s="2" customFormat="1" ht="24.95" customHeight="1">
      <c r="A71" s="38"/>
      <c r="B71" s="39"/>
      <c r="C71" s="23" t="s">
        <v>171</v>
      </c>
      <c r="D71" s="40"/>
      <c r="E71" s="40"/>
      <c r="F71" s="40"/>
      <c r="G71" s="40"/>
      <c r="H71" s="40"/>
      <c r="I71" s="40"/>
      <c r="J71" s="40"/>
      <c r="K71" s="40"/>
      <c r="L71" s="144"/>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40"/>
      <c r="J72" s="40"/>
      <c r="K72" s="40"/>
      <c r="L72" s="144"/>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16.5" customHeight="1">
      <c r="A74" s="38"/>
      <c r="B74" s="39"/>
      <c r="C74" s="40"/>
      <c r="D74" s="40"/>
      <c r="E74" s="169" t="str">
        <f>E7</f>
        <v>Úprava bezmotorové komunikace A2 a A26</v>
      </c>
      <c r="F74" s="32"/>
      <c r="G74" s="32"/>
      <c r="H74" s="32"/>
      <c r="I74" s="40"/>
      <c r="J74" s="40"/>
      <c r="K74" s="40"/>
      <c r="L74" s="144"/>
      <c r="S74" s="38"/>
      <c r="T74" s="38"/>
      <c r="U74" s="38"/>
      <c r="V74" s="38"/>
      <c r="W74" s="38"/>
      <c r="X74" s="38"/>
      <c r="Y74" s="38"/>
      <c r="Z74" s="38"/>
      <c r="AA74" s="38"/>
      <c r="AB74" s="38"/>
      <c r="AC74" s="38"/>
      <c r="AD74" s="38"/>
      <c r="AE74" s="38"/>
    </row>
    <row r="75" spans="1:31" s="2" customFormat="1" ht="12" customHeight="1">
      <c r="A75" s="38"/>
      <c r="B75" s="39"/>
      <c r="C75" s="32" t="s">
        <v>161</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6.5" customHeight="1">
      <c r="A76" s="38"/>
      <c r="B76" s="39"/>
      <c r="C76" s="40"/>
      <c r="D76" s="40"/>
      <c r="E76" s="69" t="str">
        <f>E9</f>
        <v>SO 401 - Přeložka podzemního sdělovacího vedení</v>
      </c>
      <c r="F76" s="40"/>
      <c r="G76" s="40"/>
      <c r="H76" s="40"/>
      <c r="I76" s="40"/>
      <c r="J76" s="40"/>
      <c r="K76" s="40"/>
      <c r="L76" s="144"/>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12" customHeight="1">
      <c r="A78" s="38"/>
      <c r="B78" s="39"/>
      <c r="C78" s="32" t="s">
        <v>23</v>
      </c>
      <c r="D78" s="40"/>
      <c r="E78" s="40"/>
      <c r="F78" s="27" t="str">
        <f>F12</f>
        <v>k. ú. Libeň [730891]</v>
      </c>
      <c r="G78" s="40"/>
      <c r="H78" s="40"/>
      <c r="I78" s="32" t="s">
        <v>25</v>
      </c>
      <c r="J78" s="72" t="str">
        <f>IF(J12="","",J12)</f>
        <v>27. 8. 2020</v>
      </c>
      <c r="K78" s="40"/>
      <c r="L78" s="14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25.65" customHeight="1">
      <c r="A80" s="38"/>
      <c r="B80" s="39"/>
      <c r="C80" s="32" t="s">
        <v>29</v>
      </c>
      <c r="D80" s="40"/>
      <c r="E80" s="40"/>
      <c r="F80" s="27" t="str">
        <f>E15</f>
        <v>Městská část Praha 8</v>
      </c>
      <c r="G80" s="40"/>
      <c r="H80" s="40"/>
      <c r="I80" s="32" t="s">
        <v>35</v>
      </c>
      <c r="J80" s="36" t="str">
        <f>E21</f>
        <v>Atelier PROMIKA s.r.o.</v>
      </c>
      <c r="K80" s="40"/>
      <c r="L80" s="144"/>
      <c r="S80" s="38"/>
      <c r="T80" s="38"/>
      <c r="U80" s="38"/>
      <c r="V80" s="38"/>
      <c r="W80" s="38"/>
      <c r="X80" s="38"/>
      <c r="Y80" s="38"/>
      <c r="Z80" s="38"/>
      <c r="AA80" s="38"/>
      <c r="AB80" s="38"/>
      <c r="AC80" s="38"/>
      <c r="AD80" s="38"/>
      <c r="AE80" s="38"/>
    </row>
    <row r="81" spans="1:31" s="2" customFormat="1" ht="15.15" customHeight="1">
      <c r="A81" s="38"/>
      <c r="B81" s="39"/>
      <c r="C81" s="32" t="s">
        <v>33</v>
      </c>
      <c r="D81" s="40"/>
      <c r="E81" s="40"/>
      <c r="F81" s="27" t="str">
        <f>IF(E18="","",E18)</f>
        <v>Vyplň údaj</v>
      </c>
      <c r="G81" s="40"/>
      <c r="H81" s="40"/>
      <c r="I81" s="32" t="s">
        <v>38</v>
      </c>
      <c r="J81" s="36" t="str">
        <f>E24</f>
        <v xml:space="preserve"> </v>
      </c>
      <c r="K81" s="40"/>
      <c r="L81" s="144"/>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11" customFormat="1" ht="29.25" customHeight="1">
      <c r="A83" s="185"/>
      <c r="B83" s="186"/>
      <c r="C83" s="187" t="s">
        <v>172</v>
      </c>
      <c r="D83" s="188" t="s">
        <v>61</v>
      </c>
      <c r="E83" s="188" t="s">
        <v>57</v>
      </c>
      <c r="F83" s="188" t="s">
        <v>58</v>
      </c>
      <c r="G83" s="188" t="s">
        <v>173</v>
      </c>
      <c r="H83" s="188" t="s">
        <v>174</v>
      </c>
      <c r="I83" s="188" t="s">
        <v>175</v>
      </c>
      <c r="J83" s="188" t="s">
        <v>167</v>
      </c>
      <c r="K83" s="189" t="s">
        <v>176</v>
      </c>
      <c r="L83" s="190"/>
      <c r="M83" s="92" t="s">
        <v>20</v>
      </c>
      <c r="N83" s="93" t="s">
        <v>46</v>
      </c>
      <c r="O83" s="93" t="s">
        <v>177</v>
      </c>
      <c r="P83" s="93" t="s">
        <v>178</v>
      </c>
      <c r="Q83" s="93" t="s">
        <v>179</v>
      </c>
      <c r="R83" s="93" t="s">
        <v>180</v>
      </c>
      <c r="S83" s="93" t="s">
        <v>181</v>
      </c>
      <c r="T83" s="94" t="s">
        <v>182</v>
      </c>
      <c r="U83" s="185"/>
      <c r="V83" s="185"/>
      <c r="W83" s="185"/>
      <c r="X83" s="185"/>
      <c r="Y83" s="185"/>
      <c r="Z83" s="185"/>
      <c r="AA83" s="185"/>
      <c r="AB83" s="185"/>
      <c r="AC83" s="185"/>
      <c r="AD83" s="185"/>
      <c r="AE83" s="185"/>
    </row>
    <row r="84" spans="1:63" s="2" customFormat="1" ht="22.8" customHeight="1">
      <c r="A84" s="38"/>
      <c r="B84" s="39"/>
      <c r="C84" s="99" t="s">
        <v>183</v>
      </c>
      <c r="D84" s="40"/>
      <c r="E84" s="40"/>
      <c r="F84" s="40"/>
      <c r="G84" s="40"/>
      <c r="H84" s="40"/>
      <c r="I84" s="40"/>
      <c r="J84" s="191">
        <f>BK84</f>
        <v>0</v>
      </c>
      <c r="K84" s="40"/>
      <c r="L84" s="44"/>
      <c r="M84" s="95"/>
      <c r="N84" s="192"/>
      <c r="O84" s="96"/>
      <c r="P84" s="193">
        <f>P85+P95+P143+P150+P183</f>
        <v>0</v>
      </c>
      <c r="Q84" s="96"/>
      <c r="R84" s="193">
        <f>R85+R95+R143+R150+R183</f>
        <v>0</v>
      </c>
      <c r="S84" s="96"/>
      <c r="T84" s="194">
        <f>T85+T95+T143+T150+T183</f>
        <v>0</v>
      </c>
      <c r="U84" s="38"/>
      <c r="V84" s="38"/>
      <c r="W84" s="38"/>
      <c r="X84" s="38"/>
      <c r="Y84" s="38"/>
      <c r="Z84" s="38"/>
      <c r="AA84" s="38"/>
      <c r="AB84" s="38"/>
      <c r="AC84" s="38"/>
      <c r="AD84" s="38"/>
      <c r="AE84" s="38"/>
      <c r="AT84" s="17" t="s">
        <v>75</v>
      </c>
      <c r="AU84" s="17" t="s">
        <v>144</v>
      </c>
      <c r="BK84" s="195">
        <f>BK85+BK95+BK143+BK150+BK183</f>
        <v>0</v>
      </c>
    </row>
    <row r="85" spans="1:63" s="12" customFormat="1" ht="25.9" customHeight="1">
      <c r="A85" s="12"/>
      <c r="B85" s="196"/>
      <c r="C85" s="197"/>
      <c r="D85" s="198" t="s">
        <v>75</v>
      </c>
      <c r="E85" s="199" t="s">
        <v>76</v>
      </c>
      <c r="F85" s="199" t="s">
        <v>1699</v>
      </c>
      <c r="G85" s="197"/>
      <c r="H85" s="197"/>
      <c r="I85" s="200"/>
      <c r="J85" s="201">
        <f>BK85</f>
        <v>0</v>
      </c>
      <c r="K85" s="197"/>
      <c r="L85" s="202"/>
      <c r="M85" s="203"/>
      <c r="N85" s="204"/>
      <c r="O85" s="204"/>
      <c r="P85" s="205">
        <f>SUM(P86:P94)</f>
        <v>0</v>
      </c>
      <c r="Q85" s="204"/>
      <c r="R85" s="205">
        <f>SUM(R86:R94)</f>
        <v>0</v>
      </c>
      <c r="S85" s="204"/>
      <c r="T85" s="206">
        <f>SUM(T86:T94)</f>
        <v>0</v>
      </c>
      <c r="U85" s="12"/>
      <c r="V85" s="12"/>
      <c r="W85" s="12"/>
      <c r="X85" s="12"/>
      <c r="Y85" s="12"/>
      <c r="Z85" s="12"/>
      <c r="AA85" s="12"/>
      <c r="AB85" s="12"/>
      <c r="AC85" s="12"/>
      <c r="AD85" s="12"/>
      <c r="AE85" s="12"/>
      <c r="AR85" s="207" t="s">
        <v>22</v>
      </c>
      <c r="AT85" s="208" t="s">
        <v>75</v>
      </c>
      <c r="AU85" s="208" t="s">
        <v>76</v>
      </c>
      <c r="AY85" s="207" t="s">
        <v>186</v>
      </c>
      <c r="BK85" s="209">
        <f>SUM(BK86:BK94)</f>
        <v>0</v>
      </c>
    </row>
    <row r="86" spans="1:65" s="2" customFormat="1" ht="14.4" customHeight="1">
      <c r="A86" s="38"/>
      <c r="B86" s="39"/>
      <c r="C86" s="212" t="s">
        <v>22</v>
      </c>
      <c r="D86" s="212" t="s">
        <v>189</v>
      </c>
      <c r="E86" s="213" t="s">
        <v>1700</v>
      </c>
      <c r="F86" s="214" t="s">
        <v>1701</v>
      </c>
      <c r="G86" s="215" t="s">
        <v>1702</v>
      </c>
      <c r="H86" s="216">
        <v>298.728</v>
      </c>
      <c r="I86" s="217"/>
      <c r="J86" s="218">
        <f>ROUND(I86*H86,2)</f>
        <v>0</v>
      </c>
      <c r="K86" s="214" t="s">
        <v>1703</v>
      </c>
      <c r="L86" s="44"/>
      <c r="M86" s="219" t="s">
        <v>20</v>
      </c>
      <c r="N86" s="220" t="s">
        <v>47</v>
      </c>
      <c r="O86" s="84"/>
      <c r="P86" s="221">
        <f>O86*H86</f>
        <v>0</v>
      </c>
      <c r="Q86" s="221">
        <v>0</v>
      </c>
      <c r="R86" s="221">
        <f>Q86*H86</f>
        <v>0</v>
      </c>
      <c r="S86" s="221">
        <v>0</v>
      </c>
      <c r="T86" s="222">
        <f>S86*H86</f>
        <v>0</v>
      </c>
      <c r="U86" s="38"/>
      <c r="V86" s="38"/>
      <c r="W86" s="38"/>
      <c r="X86" s="38"/>
      <c r="Y86" s="38"/>
      <c r="Z86" s="38"/>
      <c r="AA86" s="38"/>
      <c r="AB86" s="38"/>
      <c r="AC86" s="38"/>
      <c r="AD86" s="38"/>
      <c r="AE86" s="38"/>
      <c r="AR86" s="223" t="s">
        <v>194</v>
      </c>
      <c r="AT86" s="223" t="s">
        <v>189</v>
      </c>
      <c r="AU86" s="223" t="s">
        <v>22</v>
      </c>
      <c r="AY86" s="17" t="s">
        <v>186</v>
      </c>
      <c r="BE86" s="224">
        <f>IF(N86="základní",J86,0)</f>
        <v>0</v>
      </c>
      <c r="BF86" s="224">
        <f>IF(N86="snížená",J86,0)</f>
        <v>0</v>
      </c>
      <c r="BG86" s="224">
        <f>IF(N86="zákl. přenesená",J86,0)</f>
        <v>0</v>
      </c>
      <c r="BH86" s="224">
        <f>IF(N86="sníž. přenesená",J86,0)</f>
        <v>0</v>
      </c>
      <c r="BI86" s="224">
        <f>IF(N86="nulová",J86,0)</f>
        <v>0</v>
      </c>
      <c r="BJ86" s="17" t="s">
        <v>22</v>
      </c>
      <c r="BK86" s="224">
        <f>ROUND(I86*H86,2)</f>
        <v>0</v>
      </c>
      <c r="BL86" s="17" t="s">
        <v>194</v>
      </c>
      <c r="BM86" s="223" t="s">
        <v>1704</v>
      </c>
    </row>
    <row r="87" spans="1:47" s="2" customFormat="1" ht="12">
      <c r="A87" s="38"/>
      <c r="B87" s="39"/>
      <c r="C87" s="40"/>
      <c r="D87" s="225" t="s">
        <v>196</v>
      </c>
      <c r="E87" s="40"/>
      <c r="F87" s="226" t="s">
        <v>1701</v>
      </c>
      <c r="G87" s="40"/>
      <c r="H87" s="40"/>
      <c r="I87" s="227"/>
      <c r="J87" s="40"/>
      <c r="K87" s="40"/>
      <c r="L87" s="44"/>
      <c r="M87" s="228"/>
      <c r="N87" s="229"/>
      <c r="O87" s="84"/>
      <c r="P87" s="84"/>
      <c r="Q87" s="84"/>
      <c r="R87" s="84"/>
      <c r="S87" s="84"/>
      <c r="T87" s="85"/>
      <c r="U87" s="38"/>
      <c r="V87" s="38"/>
      <c r="W87" s="38"/>
      <c r="X87" s="38"/>
      <c r="Y87" s="38"/>
      <c r="Z87" s="38"/>
      <c r="AA87" s="38"/>
      <c r="AB87" s="38"/>
      <c r="AC87" s="38"/>
      <c r="AD87" s="38"/>
      <c r="AE87" s="38"/>
      <c r="AT87" s="17" t="s">
        <v>196</v>
      </c>
      <c r="AU87" s="17" t="s">
        <v>22</v>
      </c>
    </row>
    <row r="88" spans="1:51" s="13" customFormat="1" ht="12">
      <c r="A88" s="13"/>
      <c r="B88" s="230"/>
      <c r="C88" s="231"/>
      <c r="D88" s="225" t="s">
        <v>198</v>
      </c>
      <c r="E88" s="232" t="s">
        <v>20</v>
      </c>
      <c r="F88" s="233" t="s">
        <v>1705</v>
      </c>
      <c r="G88" s="231"/>
      <c r="H88" s="232" t="s">
        <v>20</v>
      </c>
      <c r="I88" s="234"/>
      <c r="J88" s="231"/>
      <c r="K88" s="231"/>
      <c r="L88" s="235"/>
      <c r="M88" s="236"/>
      <c r="N88" s="237"/>
      <c r="O88" s="237"/>
      <c r="P88" s="237"/>
      <c r="Q88" s="237"/>
      <c r="R88" s="237"/>
      <c r="S88" s="237"/>
      <c r="T88" s="238"/>
      <c r="U88" s="13"/>
      <c r="V88" s="13"/>
      <c r="W88" s="13"/>
      <c r="X88" s="13"/>
      <c r="Y88" s="13"/>
      <c r="Z88" s="13"/>
      <c r="AA88" s="13"/>
      <c r="AB88" s="13"/>
      <c r="AC88" s="13"/>
      <c r="AD88" s="13"/>
      <c r="AE88" s="13"/>
      <c r="AT88" s="239" t="s">
        <v>198</v>
      </c>
      <c r="AU88" s="239" t="s">
        <v>22</v>
      </c>
      <c r="AV88" s="13" t="s">
        <v>22</v>
      </c>
      <c r="AW88" s="13" t="s">
        <v>37</v>
      </c>
      <c r="AX88" s="13" t="s">
        <v>76</v>
      </c>
      <c r="AY88" s="239" t="s">
        <v>186</v>
      </c>
    </row>
    <row r="89" spans="1:51" s="14" customFormat="1" ht="12">
      <c r="A89" s="14"/>
      <c r="B89" s="240"/>
      <c r="C89" s="241"/>
      <c r="D89" s="225" t="s">
        <v>198</v>
      </c>
      <c r="E89" s="242" t="s">
        <v>1706</v>
      </c>
      <c r="F89" s="243" t="s">
        <v>1707</v>
      </c>
      <c r="G89" s="241"/>
      <c r="H89" s="244">
        <v>165.96</v>
      </c>
      <c r="I89" s="245"/>
      <c r="J89" s="241"/>
      <c r="K89" s="241"/>
      <c r="L89" s="246"/>
      <c r="M89" s="247"/>
      <c r="N89" s="248"/>
      <c r="O89" s="248"/>
      <c r="P89" s="248"/>
      <c r="Q89" s="248"/>
      <c r="R89" s="248"/>
      <c r="S89" s="248"/>
      <c r="T89" s="249"/>
      <c r="U89" s="14"/>
      <c r="V89" s="14"/>
      <c r="W89" s="14"/>
      <c r="X89" s="14"/>
      <c r="Y89" s="14"/>
      <c r="Z89" s="14"/>
      <c r="AA89" s="14"/>
      <c r="AB89" s="14"/>
      <c r="AC89" s="14"/>
      <c r="AD89" s="14"/>
      <c r="AE89" s="14"/>
      <c r="AT89" s="250" t="s">
        <v>198</v>
      </c>
      <c r="AU89" s="250" t="s">
        <v>22</v>
      </c>
      <c r="AV89" s="14" t="s">
        <v>84</v>
      </c>
      <c r="AW89" s="14" t="s">
        <v>37</v>
      </c>
      <c r="AX89" s="14" t="s">
        <v>22</v>
      </c>
      <c r="AY89" s="250" t="s">
        <v>186</v>
      </c>
    </row>
    <row r="90" spans="1:51" s="14" customFormat="1" ht="12">
      <c r="A90" s="14"/>
      <c r="B90" s="240"/>
      <c r="C90" s="241"/>
      <c r="D90" s="225" t="s">
        <v>198</v>
      </c>
      <c r="E90" s="241"/>
      <c r="F90" s="243" t="s">
        <v>1708</v>
      </c>
      <c r="G90" s="241"/>
      <c r="H90" s="244">
        <v>298.728</v>
      </c>
      <c r="I90" s="245"/>
      <c r="J90" s="241"/>
      <c r="K90" s="241"/>
      <c r="L90" s="246"/>
      <c r="M90" s="247"/>
      <c r="N90" s="248"/>
      <c r="O90" s="248"/>
      <c r="P90" s="248"/>
      <c r="Q90" s="248"/>
      <c r="R90" s="248"/>
      <c r="S90" s="248"/>
      <c r="T90" s="249"/>
      <c r="U90" s="14"/>
      <c r="V90" s="14"/>
      <c r="W90" s="14"/>
      <c r="X90" s="14"/>
      <c r="Y90" s="14"/>
      <c r="Z90" s="14"/>
      <c r="AA90" s="14"/>
      <c r="AB90" s="14"/>
      <c r="AC90" s="14"/>
      <c r="AD90" s="14"/>
      <c r="AE90" s="14"/>
      <c r="AT90" s="250" t="s">
        <v>198</v>
      </c>
      <c r="AU90" s="250" t="s">
        <v>22</v>
      </c>
      <c r="AV90" s="14" t="s">
        <v>84</v>
      </c>
      <c r="AW90" s="14" t="s">
        <v>4</v>
      </c>
      <c r="AX90" s="14" t="s">
        <v>22</v>
      </c>
      <c r="AY90" s="250" t="s">
        <v>186</v>
      </c>
    </row>
    <row r="91" spans="1:65" s="2" customFormat="1" ht="14.4" customHeight="1">
      <c r="A91" s="38"/>
      <c r="B91" s="39"/>
      <c r="C91" s="212" t="s">
        <v>84</v>
      </c>
      <c r="D91" s="212" t="s">
        <v>189</v>
      </c>
      <c r="E91" s="213" t="s">
        <v>1709</v>
      </c>
      <c r="F91" s="214" t="s">
        <v>1710</v>
      </c>
      <c r="G91" s="215" t="s">
        <v>1711</v>
      </c>
      <c r="H91" s="216">
        <v>1</v>
      </c>
      <c r="I91" s="217"/>
      <c r="J91" s="218">
        <f>ROUND(I91*H91,2)</f>
        <v>0</v>
      </c>
      <c r="K91" s="214" t="s">
        <v>1703</v>
      </c>
      <c r="L91" s="44"/>
      <c r="M91" s="219" t="s">
        <v>20</v>
      </c>
      <c r="N91" s="220" t="s">
        <v>47</v>
      </c>
      <c r="O91" s="84"/>
      <c r="P91" s="221">
        <f>O91*H91</f>
        <v>0</v>
      </c>
      <c r="Q91" s="221">
        <v>0</v>
      </c>
      <c r="R91" s="221">
        <f>Q91*H91</f>
        <v>0</v>
      </c>
      <c r="S91" s="221">
        <v>0</v>
      </c>
      <c r="T91" s="222">
        <f>S91*H91</f>
        <v>0</v>
      </c>
      <c r="U91" s="38"/>
      <c r="V91" s="38"/>
      <c r="W91" s="38"/>
      <c r="X91" s="38"/>
      <c r="Y91" s="38"/>
      <c r="Z91" s="38"/>
      <c r="AA91" s="38"/>
      <c r="AB91" s="38"/>
      <c r="AC91" s="38"/>
      <c r="AD91" s="38"/>
      <c r="AE91" s="38"/>
      <c r="AR91" s="223" t="s">
        <v>194</v>
      </c>
      <c r="AT91" s="223" t="s">
        <v>189</v>
      </c>
      <c r="AU91" s="223" t="s">
        <v>22</v>
      </c>
      <c r="AY91" s="17" t="s">
        <v>186</v>
      </c>
      <c r="BE91" s="224">
        <f>IF(N91="základní",J91,0)</f>
        <v>0</v>
      </c>
      <c r="BF91" s="224">
        <f>IF(N91="snížená",J91,0)</f>
        <v>0</v>
      </c>
      <c r="BG91" s="224">
        <f>IF(N91="zákl. přenesená",J91,0)</f>
        <v>0</v>
      </c>
      <c r="BH91" s="224">
        <f>IF(N91="sníž. přenesená",J91,0)</f>
        <v>0</v>
      </c>
      <c r="BI91" s="224">
        <f>IF(N91="nulová",J91,0)</f>
        <v>0</v>
      </c>
      <c r="BJ91" s="17" t="s">
        <v>22</v>
      </c>
      <c r="BK91" s="224">
        <f>ROUND(I91*H91,2)</f>
        <v>0</v>
      </c>
      <c r="BL91" s="17" t="s">
        <v>194</v>
      </c>
      <c r="BM91" s="223" t="s">
        <v>1712</v>
      </c>
    </row>
    <row r="92" spans="1:47" s="2" customFormat="1" ht="12">
      <c r="A92" s="38"/>
      <c r="B92" s="39"/>
      <c r="C92" s="40"/>
      <c r="D92" s="225" t="s">
        <v>196</v>
      </c>
      <c r="E92" s="40"/>
      <c r="F92" s="226" t="s">
        <v>1713</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196</v>
      </c>
      <c r="AU92" s="17" t="s">
        <v>22</v>
      </c>
    </row>
    <row r="93" spans="1:65" s="2" customFormat="1" ht="24.15" customHeight="1">
      <c r="A93" s="38"/>
      <c r="B93" s="39"/>
      <c r="C93" s="212" t="s">
        <v>210</v>
      </c>
      <c r="D93" s="212" t="s">
        <v>189</v>
      </c>
      <c r="E93" s="213" t="s">
        <v>1714</v>
      </c>
      <c r="F93" s="214" t="s">
        <v>1715</v>
      </c>
      <c r="G93" s="215" t="s">
        <v>1711</v>
      </c>
      <c r="H93" s="216">
        <v>1</v>
      </c>
      <c r="I93" s="217"/>
      <c r="J93" s="218">
        <f>ROUND(I93*H93,2)</f>
        <v>0</v>
      </c>
      <c r="K93" s="214" t="s">
        <v>1703</v>
      </c>
      <c r="L93" s="44"/>
      <c r="M93" s="219" t="s">
        <v>20</v>
      </c>
      <c r="N93" s="220" t="s">
        <v>47</v>
      </c>
      <c r="O93" s="84"/>
      <c r="P93" s="221">
        <f>O93*H93</f>
        <v>0</v>
      </c>
      <c r="Q93" s="221">
        <v>0</v>
      </c>
      <c r="R93" s="221">
        <f>Q93*H93</f>
        <v>0</v>
      </c>
      <c r="S93" s="221">
        <v>0</v>
      </c>
      <c r="T93" s="222">
        <f>S93*H93</f>
        <v>0</v>
      </c>
      <c r="U93" s="38"/>
      <c r="V93" s="38"/>
      <c r="W93" s="38"/>
      <c r="X93" s="38"/>
      <c r="Y93" s="38"/>
      <c r="Z93" s="38"/>
      <c r="AA93" s="38"/>
      <c r="AB93" s="38"/>
      <c r="AC93" s="38"/>
      <c r="AD93" s="38"/>
      <c r="AE93" s="38"/>
      <c r="AR93" s="223" t="s">
        <v>194</v>
      </c>
      <c r="AT93" s="223" t="s">
        <v>189</v>
      </c>
      <c r="AU93" s="223" t="s">
        <v>22</v>
      </c>
      <c r="AY93" s="17" t="s">
        <v>186</v>
      </c>
      <c r="BE93" s="224">
        <f>IF(N93="základní",J93,0)</f>
        <v>0</v>
      </c>
      <c r="BF93" s="224">
        <f>IF(N93="snížená",J93,0)</f>
        <v>0</v>
      </c>
      <c r="BG93" s="224">
        <f>IF(N93="zákl. přenesená",J93,0)</f>
        <v>0</v>
      </c>
      <c r="BH93" s="224">
        <f>IF(N93="sníž. přenesená",J93,0)</f>
        <v>0</v>
      </c>
      <c r="BI93" s="224">
        <f>IF(N93="nulová",J93,0)</f>
        <v>0</v>
      </c>
      <c r="BJ93" s="17" t="s">
        <v>22</v>
      </c>
      <c r="BK93" s="224">
        <f>ROUND(I93*H93,2)</f>
        <v>0</v>
      </c>
      <c r="BL93" s="17" t="s">
        <v>194</v>
      </c>
      <c r="BM93" s="223" t="s">
        <v>1716</v>
      </c>
    </row>
    <row r="94" spans="1:47" s="2" customFormat="1" ht="12">
      <c r="A94" s="38"/>
      <c r="B94" s="39"/>
      <c r="C94" s="40"/>
      <c r="D94" s="225" t="s">
        <v>196</v>
      </c>
      <c r="E94" s="40"/>
      <c r="F94" s="226" t="s">
        <v>1717</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196</v>
      </c>
      <c r="AU94" s="17" t="s">
        <v>22</v>
      </c>
    </row>
    <row r="95" spans="1:63" s="12" customFormat="1" ht="25.9" customHeight="1">
      <c r="A95" s="12"/>
      <c r="B95" s="196"/>
      <c r="C95" s="197"/>
      <c r="D95" s="198" t="s">
        <v>75</v>
      </c>
      <c r="E95" s="199" t="s">
        <v>22</v>
      </c>
      <c r="F95" s="199" t="s">
        <v>233</v>
      </c>
      <c r="G95" s="197"/>
      <c r="H95" s="197"/>
      <c r="I95" s="200"/>
      <c r="J95" s="201">
        <f>BK95</f>
        <v>0</v>
      </c>
      <c r="K95" s="197"/>
      <c r="L95" s="202"/>
      <c r="M95" s="203"/>
      <c r="N95" s="204"/>
      <c r="O95" s="204"/>
      <c r="P95" s="205">
        <f>SUM(P96:P142)</f>
        <v>0</v>
      </c>
      <c r="Q95" s="204"/>
      <c r="R95" s="205">
        <f>SUM(R96:R142)</f>
        <v>0</v>
      </c>
      <c r="S95" s="204"/>
      <c r="T95" s="206">
        <f>SUM(T96:T142)</f>
        <v>0</v>
      </c>
      <c r="U95" s="12"/>
      <c r="V95" s="12"/>
      <c r="W95" s="12"/>
      <c r="X95" s="12"/>
      <c r="Y95" s="12"/>
      <c r="Z95" s="12"/>
      <c r="AA95" s="12"/>
      <c r="AB95" s="12"/>
      <c r="AC95" s="12"/>
      <c r="AD95" s="12"/>
      <c r="AE95" s="12"/>
      <c r="AR95" s="207" t="s">
        <v>22</v>
      </c>
      <c r="AT95" s="208" t="s">
        <v>75</v>
      </c>
      <c r="AU95" s="208" t="s">
        <v>76</v>
      </c>
      <c r="AY95" s="207" t="s">
        <v>186</v>
      </c>
      <c r="BK95" s="209">
        <f>SUM(BK96:BK142)</f>
        <v>0</v>
      </c>
    </row>
    <row r="96" spans="1:65" s="2" customFormat="1" ht="24.15" customHeight="1">
      <c r="A96" s="38"/>
      <c r="B96" s="39"/>
      <c r="C96" s="212" t="s">
        <v>194</v>
      </c>
      <c r="D96" s="212" t="s">
        <v>189</v>
      </c>
      <c r="E96" s="213" t="s">
        <v>1718</v>
      </c>
      <c r="F96" s="214" t="s">
        <v>1719</v>
      </c>
      <c r="G96" s="215" t="s">
        <v>1720</v>
      </c>
      <c r="H96" s="216">
        <v>13.65</v>
      </c>
      <c r="I96" s="217"/>
      <c r="J96" s="218">
        <f>ROUND(I96*H96,2)</f>
        <v>0</v>
      </c>
      <c r="K96" s="214" t="s">
        <v>1703</v>
      </c>
      <c r="L96" s="44"/>
      <c r="M96" s="219" t="s">
        <v>20</v>
      </c>
      <c r="N96" s="220" t="s">
        <v>47</v>
      </c>
      <c r="O96" s="84"/>
      <c r="P96" s="221">
        <f>O96*H96</f>
        <v>0</v>
      </c>
      <c r="Q96" s="221">
        <v>0</v>
      </c>
      <c r="R96" s="221">
        <f>Q96*H96</f>
        <v>0</v>
      </c>
      <c r="S96" s="221">
        <v>0</v>
      </c>
      <c r="T96" s="222">
        <f>S96*H96</f>
        <v>0</v>
      </c>
      <c r="U96" s="38"/>
      <c r="V96" s="38"/>
      <c r="W96" s="38"/>
      <c r="X96" s="38"/>
      <c r="Y96" s="38"/>
      <c r="Z96" s="38"/>
      <c r="AA96" s="38"/>
      <c r="AB96" s="38"/>
      <c r="AC96" s="38"/>
      <c r="AD96" s="38"/>
      <c r="AE96" s="38"/>
      <c r="AR96" s="223" t="s">
        <v>194</v>
      </c>
      <c r="AT96" s="223" t="s">
        <v>189</v>
      </c>
      <c r="AU96" s="223" t="s">
        <v>22</v>
      </c>
      <c r="AY96" s="17" t="s">
        <v>186</v>
      </c>
      <c r="BE96" s="224">
        <f>IF(N96="základní",J96,0)</f>
        <v>0</v>
      </c>
      <c r="BF96" s="224">
        <f>IF(N96="snížená",J96,0)</f>
        <v>0</v>
      </c>
      <c r="BG96" s="224">
        <f>IF(N96="zákl. přenesená",J96,0)</f>
        <v>0</v>
      </c>
      <c r="BH96" s="224">
        <f>IF(N96="sníž. přenesená",J96,0)</f>
        <v>0</v>
      </c>
      <c r="BI96" s="224">
        <f>IF(N96="nulová",J96,0)</f>
        <v>0</v>
      </c>
      <c r="BJ96" s="17" t="s">
        <v>22</v>
      </c>
      <c r="BK96" s="224">
        <f>ROUND(I96*H96,2)</f>
        <v>0</v>
      </c>
      <c r="BL96" s="17" t="s">
        <v>194</v>
      </c>
      <c r="BM96" s="223" t="s">
        <v>1721</v>
      </c>
    </row>
    <row r="97" spans="1:47" s="2" customFormat="1" ht="12">
      <c r="A97" s="38"/>
      <c r="B97" s="39"/>
      <c r="C97" s="40"/>
      <c r="D97" s="225" t="s">
        <v>196</v>
      </c>
      <c r="E97" s="40"/>
      <c r="F97" s="226" t="s">
        <v>1722</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196</v>
      </c>
      <c r="AU97" s="17" t="s">
        <v>22</v>
      </c>
    </row>
    <row r="98" spans="1:51" s="14" customFormat="1" ht="12">
      <c r="A98" s="14"/>
      <c r="B98" s="240"/>
      <c r="C98" s="241"/>
      <c r="D98" s="225" t="s">
        <v>198</v>
      </c>
      <c r="E98" s="242" t="s">
        <v>1723</v>
      </c>
      <c r="F98" s="243" t="s">
        <v>1724</v>
      </c>
      <c r="G98" s="241"/>
      <c r="H98" s="244">
        <v>13.65</v>
      </c>
      <c r="I98" s="245"/>
      <c r="J98" s="241"/>
      <c r="K98" s="241"/>
      <c r="L98" s="246"/>
      <c r="M98" s="247"/>
      <c r="N98" s="248"/>
      <c r="O98" s="248"/>
      <c r="P98" s="248"/>
      <c r="Q98" s="248"/>
      <c r="R98" s="248"/>
      <c r="S98" s="248"/>
      <c r="T98" s="249"/>
      <c r="U98" s="14"/>
      <c r="V98" s="14"/>
      <c r="W98" s="14"/>
      <c r="X98" s="14"/>
      <c r="Y98" s="14"/>
      <c r="Z98" s="14"/>
      <c r="AA98" s="14"/>
      <c r="AB98" s="14"/>
      <c r="AC98" s="14"/>
      <c r="AD98" s="14"/>
      <c r="AE98" s="14"/>
      <c r="AT98" s="250" t="s">
        <v>198</v>
      </c>
      <c r="AU98" s="250" t="s">
        <v>22</v>
      </c>
      <c r="AV98" s="14" t="s">
        <v>84</v>
      </c>
      <c r="AW98" s="14" t="s">
        <v>37</v>
      </c>
      <c r="AX98" s="14" t="s">
        <v>22</v>
      </c>
      <c r="AY98" s="250" t="s">
        <v>186</v>
      </c>
    </row>
    <row r="99" spans="1:65" s="2" customFormat="1" ht="24.15" customHeight="1">
      <c r="A99" s="38"/>
      <c r="B99" s="39"/>
      <c r="C99" s="212" t="s">
        <v>223</v>
      </c>
      <c r="D99" s="212" t="s">
        <v>189</v>
      </c>
      <c r="E99" s="213" t="s">
        <v>1725</v>
      </c>
      <c r="F99" s="214" t="s">
        <v>1726</v>
      </c>
      <c r="G99" s="215" t="s">
        <v>1720</v>
      </c>
      <c r="H99" s="216">
        <v>165.96</v>
      </c>
      <c r="I99" s="217"/>
      <c r="J99" s="218">
        <f>ROUND(I99*H99,2)</f>
        <v>0</v>
      </c>
      <c r="K99" s="214" t="s">
        <v>1703</v>
      </c>
      <c r="L99" s="44"/>
      <c r="M99" s="219" t="s">
        <v>20</v>
      </c>
      <c r="N99" s="220" t="s">
        <v>47</v>
      </c>
      <c r="O99" s="84"/>
      <c r="P99" s="221">
        <f>O99*H99</f>
        <v>0</v>
      </c>
      <c r="Q99" s="221">
        <v>0</v>
      </c>
      <c r="R99" s="221">
        <f>Q99*H99</f>
        <v>0</v>
      </c>
      <c r="S99" s="221">
        <v>0</v>
      </c>
      <c r="T99" s="222">
        <f>S99*H99</f>
        <v>0</v>
      </c>
      <c r="U99" s="38"/>
      <c r="V99" s="38"/>
      <c r="W99" s="38"/>
      <c r="X99" s="38"/>
      <c r="Y99" s="38"/>
      <c r="Z99" s="38"/>
      <c r="AA99" s="38"/>
      <c r="AB99" s="38"/>
      <c r="AC99" s="38"/>
      <c r="AD99" s="38"/>
      <c r="AE99" s="38"/>
      <c r="AR99" s="223" t="s">
        <v>194</v>
      </c>
      <c r="AT99" s="223" t="s">
        <v>189</v>
      </c>
      <c r="AU99" s="223" t="s">
        <v>22</v>
      </c>
      <c r="AY99" s="17" t="s">
        <v>186</v>
      </c>
      <c r="BE99" s="224">
        <f>IF(N99="základní",J99,0)</f>
        <v>0</v>
      </c>
      <c r="BF99" s="224">
        <f>IF(N99="snížená",J99,0)</f>
        <v>0</v>
      </c>
      <c r="BG99" s="224">
        <f>IF(N99="zákl. přenesená",J99,0)</f>
        <v>0</v>
      </c>
      <c r="BH99" s="224">
        <f>IF(N99="sníž. přenesená",J99,0)</f>
        <v>0</v>
      </c>
      <c r="BI99" s="224">
        <f>IF(N99="nulová",J99,0)</f>
        <v>0</v>
      </c>
      <c r="BJ99" s="17" t="s">
        <v>22</v>
      </c>
      <c r="BK99" s="224">
        <f>ROUND(I99*H99,2)</f>
        <v>0</v>
      </c>
      <c r="BL99" s="17" t="s">
        <v>194</v>
      </c>
      <c r="BM99" s="223" t="s">
        <v>1727</v>
      </c>
    </row>
    <row r="100" spans="1:47" s="2" customFormat="1" ht="12">
      <c r="A100" s="38"/>
      <c r="B100" s="39"/>
      <c r="C100" s="40"/>
      <c r="D100" s="225" t="s">
        <v>196</v>
      </c>
      <c r="E100" s="40"/>
      <c r="F100" s="226" t="s">
        <v>1728</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196</v>
      </c>
      <c r="AU100" s="17" t="s">
        <v>22</v>
      </c>
    </row>
    <row r="101" spans="1:51" s="14" customFormat="1" ht="12">
      <c r="A101" s="14"/>
      <c r="B101" s="240"/>
      <c r="C101" s="241"/>
      <c r="D101" s="225" t="s">
        <v>198</v>
      </c>
      <c r="E101" s="242" t="s">
        <v>1729</v>
      </c>
      <c r="F101" s="243" t="s">
        <v>1730</v>
      </c>
      <c r="G101" s="241"/>
      <c r="H101" s="244">
        <v>165.96</v>
      </c>
      <c r="I101" s="245"/>
      <c r="J101" s="241"/>
      <c r="K101" s="241"/>
      <c r="L101" s="246"/>
      <c r="M101" s="247"/>
      <c r="N101" s="248"/>
      <c r="O101" s="248"/>
      <c r="P101" s="248"/>
      <c r="Q101" s="248"/>
      <c r="R101" s="248"/>
      <c r="S101" s="248"/>
      <c r="T101" s="249"/>
      <c r="U101" s="14"/>
      <c r="V101" s="14"/>
      <c r="W101" s="14"/>
      <c r="X101" s="14"/>
      <c r="Y101" s="14"/>
      <c r="Z101" s="14"/>
      <c r="AA101" s="14"/>
      <c r="AB101" s="14"/>
      <c r="AC101" s="14"/>
      <c r="AD101" s="14"/>
      <c r="AE101" s="14"/>
      <c r="AT101" s="250" t="s">
        <v>198</v>
      </c>
      <c r="AU101" s="250" t="s">
        <v>22</v>
      </c>
      <c r="AV101" s="14" t="s">
        <v>84</v>
      </c>
      <c r="AW101" s="14" t="s">
        <v>37</v>
      </c>
      <c r="AX101" s="14" t="s">
        <v>22</v>
      </c>
      <c r="AY101" s="250" t="s">
        <v>186</v>
      </c>
    </row>
    <row r="102" spans="1:65" s="2" customFormat="1" ht="14.4" customHeight="1">
      <c r="A102" s="38"/>
      <c r="B102" s="39"/>
      <c r="C102" s="212" t="s">
        <v>267</v>
      </c>
      <c r="D102" s="212" t="s">
        <v>189</v>
      </c>
      <c r="E102" s="213" t="s">
        <v>1731</v>
      </c>
      <c r="F102" s="214" t="s">
        <v>1732</v>
      </c>
      <c r="G102" s="215" t="s">
        <v>1720</v>
      </c>
      <c r="H102" s="216">
        <v>19.5</v>
      </c>
      <c r="I102" s="217"/>
      <c r="J102" s="218">
        <f>ROUND(I102*H102,2)</f>
        <v>0</v>
      </c>
      <c r="K102" s="214" t="s">
        <v>1703</v>
      </c>
      <c r="L102" s="44"/>
      <c r="M102" s="219" t="s">
        <v>20</v>
      </c>
      <c r="N102" s="220" t="s">
        <v>47</v>
      </c>
      <c r="O102" s="84"/>
      <c r="P102" s="221">
        <f>O102*H102</f>
        <v>0</v>
      </c>
      <c r="Q102" s="221">
        <v>0</v>
      </c>
      <c r="R102" s="221">
        <f>Q102*H102</f>
        <v>0</v>
      </c>
      <c r="S102" s="221">
        <v>0</v>
      </c>
      <c r="T102" s="222">
        <f>S102*H102</f>
        <v>0</v>
      </c>
      <c r="U102" s="38"/>
      <c r="V102" s="38"/>
      <c r="W102" s="38"/>
      <c r="X102" s="38"/>
      <c r="Y102" s="38"/>
      <c r="Z102" s="38"/>
      <c r="AA102" s="38"/>
      <c r="AB102" s="38"/>
      <c r="AC102" s="38"/>
      <c r="AD102" s="38"/>
      <c r="AE102" s="38"/>
      <c r="AR102" s="223" t="s">
        <v>194</v>
      </c>
      <c r="AT102" s="223" t="s">
        <v>189</v>
      </c>
      <c r="AU102" s="223" t="s">
        <v>22</v>
      </c>
      <c r="AY102" s="17" t="s">
        <v>186</v>
      </c>
      <c r="BE102" s="224">
        <f>IF(N102="základní",J102,0)</f>
        <v>0</v>
      </c>
      <c r="BF102" s="224">
        <f>IF(N102="snížená",J102,0)</f>
        <v>0</v>
      </c>
      <c r="BG102" s="224">
        <f>IF(N102="zákl. přenesená",J102,0)</f>
        <v>0</v>
      </c>
      <c r="BH102" s="224">
        <f>IF(N102="sníž. přenesená",J102,0)</f>
        <v>0</v>
      </c>
      <c r="BI102" s="224">
        <f>IF(N102="nulová",J102,0)</f>
        <v>0</v>
      </c>
      <c r="BJ102" s="17" t="s">
        <v>22</v>
      </c>
      <c r="BK102" s="224">
        <f>ROUND(I102*H102,2)</f>
        <v>0</v>
      </c>
      <c r="BL102" s="17" t="s">
        <v>194</v>
      </c>
      <c r="BM102" s="223" t="s">
        <v>1733</v>
      </c>
    </row>
    <row r="103" spans="1:47" s="2" customFormat="1" ht="12">
      <c r="A103" s="38"/>
      <c r="B103" s="39"/>
      <c r="C103" s="40"/>
      <c r="D103" s="225" t="s">
        <v>196</v>
      </c>
      <c r="E103" s="40"/>
      <c r="F103" s="226" t="s">
        <v>1734</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196</v>
      </c>
      <c r="AU103" s="17" t="s">
        <v>22</v>
      </c>
    </row>
    <row r="104" spans="1:51" s="14" customFormat="1" ht="12">
      <c r="A104" s="14"/>
      <c r="B104" s="240"/>
      <c r="C104" s="241"/>
      <c r="D104" s="225" t="s">
        <v>198</v>
      </c>
      <c r="E104" s="242" t="s">
        <v>1735</v>
      </c>
      <c r="F104" s="243" t="s">
        <v>1736</v>
      </c>
      <c r="G104" s="241"/>
      <c r="H104" s="244">
        <v>13.5</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198</v>
      </c>
      <c r="AU104" s="250" t="s">
        <v>22</v>
      </c>
      <c r="AV104" s="14" t="s">
        <v>84</v>
      </c>
      <c r="AW104" s="14" t="s">
        <v>37</v>
      </c>
      <c r="AX104" s="14" t="s">
        <v>76</v>
      </c>
      <c r="AY104" s="250" t="s">
        <v>186</v>
      </c>
    </row>
    <row r="105" spans="1:51" s="14" customFormat="1" ht="12">
      <c r="A105" s="14"/>
      <c r="B105" s="240"/>
      <c r="C105" s="241"/>
      <c r="D105" s="225" t="s">
        <v>198</v>
      </c>
      <c r="E105" s="242" t="s">
        <v>1672</v>
      </c>
      <c r="F105" s="243" t="s">
        <v>1737</v>
      </c>
      <c r="G105" s="241"/>
      <c r="H105" s="244">
        <v>6</v>
      </c>
      <c r="I105" s="245"/>
      <c r="J105" s="241"/>
      <c r="K105" s="241"/>
      <c r="L105" s="246"/>
      <c r="M105" s="247"/>
      <c r="N105" s="248"/>
      <c r="O105" s="248"/>
      <c r="P105" s="248"/>
      <c r="Q105" s="248"/>
      <c r="R105" s="248"/>
      <c r="S105" s="248"/>
      <c r="T105" s="249"/>
      <c r="U105" s="14"/>
      <c r="V105" s="14"/>
      <c r="W105" s="14"/>
      <c r="X105" s="14"/>
      <c r="Y105" s="14"/>
      <c r="Z105" s="14"/>
      <c r="AA105" s="14"/>
      <c r="AB105" s="14"/>
      <c r="AC105" s="14"/>
      <c r="AD105" s="14"/>
      <c r="AE105" s="14"/>
      <c r="AT105" s="250" t="s">
        <v>198</v>
      </c>
      <c r="AU105" s="250" t="s">
        <v>22</v>
      </c>
      <c r="AV105" s="14" t="s">
        <v>84</v>
      </c>
      <c r="AW105" s="14" t="s">
        <v>37</v>
      </c>
      <c r="AX105" s="14" t="s">
        <v>76</v>
      </c>
      <c r="AY105" s="250" t="s">
        <v>186</v>
      </c>
    </row>
    <row r="106" spans="1:51" s="14" customFormat="1" ht="12">
      <c r="A106" s="14"/>
      <c r="B106" s="240"/>
      <c r="C106" s="241"/>
      <c r="D106" s="225" t="s">
        <v>198</v>
      </c>
      <c r="E106" s="242" t="s">
        <v>1738</v>
      </c>
      <c r="F106" s="243" t="s">
        <v>1739</v>
      </c>
      <c r="G106" s="241"/>
      <c r="H106" s="244">
        <v>19.5</v>
      </c>
      <c r="I106" s="245"/>
      <c r="J106" s="241"/>
      <c r="K106" s="241"/>
      <c r="L106" s="246"/>
      <c r="M106" s="247"/>
      <c r="N106" s="248"/>
      <c r="O106" s="248"/>
      <c r="P106" s="248"/>
      <c r="Q106" s="248"/>
      <c r="R106" s="248"/>
      <c r="S106" s="248"/>
      <c r="T106" s="249"/>
      <c r="U106" s="14"/>
      <c r="V106" s="14"/>
      <c r="W106" s="14"/>
      <c r="X106" s="14"/>
      <c r="Y106" s="14"/>
      <c r="Z106" s="14"/>
      <c r="AA106" s="14"/>
      <c r="AB106" s="14"/>
      <c r="AC106" s="14"/>
      <c r="AD106" s="14"/>
      <c r="AE106" s="14"/>
      <c r="AT106" s="250" t="s">
        <v>198</v>
      </c>
      <c r="AU106" s="250" t="s">
        <v>22</v>
      </c>
      <c r="AV106" s="14" t="s">
        <v>84</v>
      </c>
      <c r="AW106" s="14" t="s">
        <v>37</v>
      </c>
      <c r="AX106" s="14" t="s">
        <v>22</v>
      </c>
      <c r="AY106" s="250" t="s">
        <v>186</v>
      </c>
    </row>
    <row r="107" spans="1:65" s="2" customFormat="1" ht="14.4" customHeight="1">
      <c r="A107" s="38"/>
      <c r="B107" s="39"/>
      <c r="C107" s="212" t="s">
        <v>273</v>
      </c>
      <c r="D107" s="212" t="s">
        <v>189</v>
      </c>
      <c r="E107" s="213" t="s">
        <v>1740</v>
      </c>
      <c r="F107" s="214" t="s">
        <v>1741</v>
      </c>
      <c r="G107" s="215" t="s">
        <v>1720</v>
      </c>
      <c r="H107" s="216">
        <v>338.75</v>
      </c>
      <c r="I107" s="217"/>
      <c r="J107" s="218">
        <f>ROUND(I107*H107,2)</f>
        <v>0</v>
      </c>
      <c r="K107" s="214" t="s">
        <v>1703</v>
      </c>
      <c r="L107" s="44"/>
      <c r="M107" s="219" t="s">
        <v>20</v>
      </c>
      <c r="N107" s="220" t="s">
        <v>47</v>
      </c>
      <c r="O107" s="84"/>
      <c r="P107" s="221">
        <f>O107*H107</f>
        <v>0</v>
      </c>
      <c r="Q107" s="221">
        <v>0</v>
      </c>
      <c r="R107" s="221">
        <f>Q107*H107</f>
        <v>0</v>
      </c>
      <c r="S107" s="221">
        <v>0</v>
      </c>
      <c r="T107" s="222">
        <f>S107*H107</f>
        <v>0</v>
      </c>
      <c r="U107" s="38"/>
      <c r="V107" s="38"/>
      <c r="W107" s="38"/>
      <c r="X107" s="38"/>
      <c r="Y107" s="38"/>
      <c r="Z107" s="38"/>
      <c r="AA107" s="38"/>
      <c r="AB107" s="38"/>
      <c r="AC107" s="38"/>
      <c r="AD107" s="38"/>
      <c r="AE107" s="38"/>
      <c r="AR107" s="223" t="s">
        <v>194</v>
      </c>
      <c r="AT107" s="223" t="s">
        <v>189</v>
      </c>
      <c r="AU107" s="223" t="s">
        <v>22</v>
      </c>
      <c r="AY107" s="17" t="s">
        <v>186</v>
      </c>
      <c r="BE107" s="224">
        <f>IF(N107="základní",J107,0)</f>
        <v>0</v>
      </c>
      <c r="BF107" s="224">
        <f>IF(N107="snížená",J107,0)</f>
        <v>0</v>
      </c>
      <c r="BG107" s="224">
        <f>IF(N107="zákl. přenesená",J107,0)</f>
        <v>0</v>
      </c>
      <c r="BH107" s="224">
        <f>IF(N107="sníž. přenesená",J107,0)</f>
        <v>0</v>
      </c>
      <c r="BI107" s="224">
        <f>IF(N107="nulová",J107,0)</f>
        <v>0</v>
      </c>
      <c r="BJ107" s="17" t="s">
        <v>22</v>
      </c>
      <c r="BK107" s="224">
        <f>ROUND(I107*H107,2)</f>
        <v>0</v>
      </c>
      <c r="BL107" s="17" t="s">
        <v>194</v>
      </c>
      <c r="BM107" s="223" t="s">
        <v>1742</v>
      </c>
    </row>
    <row r="108" spans="1:47" s="2" customFormat="1" ht="12">
      <c r="A108" s="38"/>
      <c r="B108" s="39"/>
      <c r="C108" s="40"/>
      <c r="D108" s="225" t="s">
        <v>196</v>
      </c>
      <c r="E108" s="40"/>
      <c r="F108" s="226" t="s">
        <v>1743</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196</v>
      </c>
      <c r="AU108" s="17" t="s">
        <v>22</v>
      </c>
    </row>
    <row r="109" spans="1:51" s="13" customFormat="1" ht="12">
      <c r="A109" s="13"/>
      <c r="B109" s="230"/>
      <c r="C109" s="231"/>
      <c r="D109" s="225" t="s">
        <v>198</v>
      </c>
      <c r="E109" s="232" t="s">
        <v>20</v>
      </c>
      <c r="F109" s="233" t="s">
        <v>1744</v>
      </c>
      <c r="G109" s="231"/>
      <c r="H109" s="232" t="s">
        <v>20</v>
      </c>
      <c r="I109" s="234"/>
      <c r="J109" s="231"/>
      <c r="K109" s="231"/>
      <c r="L109" s="235"/>
      <c r="M109" s="236"/>
      <c r="N109" s="237"/>
      <c r="O109" s="237"/>
      <c r="P109" s="237"/>
      <c r="Q109" s="237"/>
      <c r="R109" s="237"/>
      <c r="S109" s="237"/>
      <c r="T109" s="238"/>
      <c r="U109" s="13"/>
      <c r="V109" s="13"/>
      <c r="W109" s="13"/>
      <c r="X109" s="13"/>
      <c r="Y109" s="13"/>
      <c r="Z109" s="13"/>
      <c r="AA109" s="13"/>
      <c r="AB109" s="13"/>
      <c r="AC109" s="13"/>
      <c r="AD109" s="13"/>
      <c r="AE109" s="13"/>
      <c r="AT109" s="239" t="s">
        <v>198</v>
      </c>
      <c r="AU109" s="239" t="s">
        <v>22</v>
      </c>
      <c r="AV109" s="13" t="s">
        <v>22</v>
      </c>
      <c r="AW109" s="13" t="s">
        <v>37</v>
      </c>
      <c r="AX109" s="13" t="s">
        <v>76</v>
      </c>
      <c r="AY109" s="239" t="s">
        <v>186</v>
      </c>
    </row>
    <row r="110" spans="1:51" s="14" customFormat="1" ht="12">
      <c r="A110" s="14"/>
      <c r="B110" s="240"/>
      <c r="C110" s="241"/>
      <c r="D110" s="225" t="s">
        <v>198</v>
      </c>
      <c r="E110" s="242" t="s">
        <v>1745</v>
      </c>
      <c r="F110" s="243" t="s">
        <v>1746</v>
      </c>
      <c r="G110" s="241"/>
      <c r="H110" s="244">
        <v>100.45</v>
      </c>
      <c r="I110" s="245"/>
      <c r="J110" s="241"/>
      <c r="K110" s="241"/>
      <c r="L110" s="246"/>
      <c r="M110" s="247"/>
      <c r="N110" s="248"/>
      <c r="O110" s="248"/>
      <c r="P110" s="248"/>
      <c r="Q110" s="248"/>
      <c r="R110" s="248"/>
      <c r="S110" s="248"/>
      <c r="T110" s="249"/>
      <c r="U110" s="14"/>
      <c r="V110" s="14"/>
      <c r="W110" s="14"/>
      <c r="X110" s="14"/>
      <c r="Y110" s="14"/>
      <c r="Z110" s="14"/>
      <c r="AA110" s="14"/>
      <c r="AB110" s="14"/>
      <c r="AC110" s="14"/>
      <c r="AD110" s="14"/>
      <c r="AE110" s="14"/>
      <c r="AT110" s="250" t="s">
        <v>198</v>
      </c>
      <c r="AU110" s="250" t="s">
        <v>22</v>
      </c>
      <c r="AV110" s="14" t="s">
        <v>84</v>
      </c>
      <c r="AW110" s="14" t="s">
        <v>37</v>
      </c>
      <c r="AX110" s="14" t="s">
        <v>76</v>
      </c>
      <c r="AY110" s="250" t="s">
        <v>186</v>
      </c>
    </row>
    <row r="111" spans="1:51" s="13" customFormat="1" ht="12">
      <c r="A111" s="13"/>
      <c r="B111" s="230"/>
      <c r="C111" s="231"/>
      <c r="D111" s="225" t="s">
        <v>198</v>
      </c>
      <c r="E111" s="232" t="s">
        <v>20</v>
      </c>
      <c r="F111" s="233" t="s">
        <v>1747</v>
      </c>
      <c r="G111" s="231"/>
      <c r="H111" s="232" t="s">
        <v>20</v>
      </c>
      <c r="I111" s="234"/>
      <c r="J111" s="231"/>
      <c r="K111" s="231"/>
      <c r="L111" s="235"/>
      <c r="M111" s="236"/>
      <c r="N111" s="237"/>
      <c r="O111" s="237"/>
      <c r="P111" s="237"/>
      <c r="Q111" s="237"/>
      <c r="R111" s="237"/>
      <c r="S111" s="237"/>
      <c r="T111" s="238"/>
      <c r="U111" s="13"/>
      <c r="V111" s="13"/>
      <c r="W111" s="13"/>
      <c r="X111" s="13"/>
      <c r="Y111" s="13"/>
      <c r="Z111" s="13"/>
      <c r="AA111" s="13"/>
      <c r="AB111" s="13"/>
      <c r="AC111" s="13"/>
      <c r="AD111" s="13"/>
      <c r="AE111" s="13"/>
      <c r="AT111" s="239" t="s">
        <v>198</v>
      </c>
      <c r="AU111" s="239" t="s">
        <v>22</v>
      </c>
      <c r="AV111" s="13" t="s">
        <v>22</v>
      </c>
      <c r="AW111" s="13" t="s">
        <v>37</v>
      </c>
      <c r="AX111" s="13" t="s">
        <v>76</v>
      </c>
      <c r="AY111" s="239" t="s">
        <v>186</v>
      </c>
    </row>
    <row r="112" spans="1:51" s="14" customFormat="1" ht="12">
      <c r="A112" s="14"/>
      <c r="B112" s="240"/>
      <c r="C112" s="241"/>
      <c r="D112" s="225" t="s">
        <v>198</v>
      </c>
      <c r="E112" s="242" t="s">
        <v>1673</v>
      </c>
      <c r="F112" s="243" t="s">
        <v>1748</v>
      </c>
      <c r="G112" s="241"/>
      <c r="H112" s="244">
        <v>46.2</v>
      </c>
      <c r="I112" s="245"/>
      <c r="J112" s="241"/>
      <c r="K112" s="241"/>
      <c r="L112" s="246"/>
      <c r="M112" s="247"/>
      <c r="N112" s="248"/>
      <c r="O112" s="248"/>
      <c r="P112" s="248"/>
      <c r="Q112" s="248"/>
      <c r="R112" s="248"/>
      <c r="S112" s="248"/>
      <c r="T112" s="249"/>
      <c r="U112" s="14"/>
      <c r="V112" s="14"/>
      <c r="W112" s="14"/>
      <c r="X112" s="14"/>
      <c r="Y112" s="14"/>
      <c r="Z112" s="14"/>
      <c r="AA112" s="14"/>
      <c r="AB112" s="14"/>
      <c r="AC112" s="14"/>
      <c r="AD112" s="14"/>
      <c r="AE112" s="14"/>
      <c r="AT112" s="250" t="s">
        <v>198</v>
      </c>
      <c r="AU112" s="250" t="s">
        <v>22</v>
      </c>
      <c r="AV112" s="14" t="s">
        <v>84</v>
      </c>
      <c r="AW112" s="14" t="s">
        <v>37</v>
      </c>
      <c r="AX112" s="14" t="s">
        <v>76</v>
      </c>
      <c r="AY112" s="250" t="s">
        <v>186</v>
      </c>
    </row>
    <row r="113" spans="1:51" s="13" customFormat="1" ht="12">
      <c r="A113" s="13"/>
      <c r="B113" s="230"/>
      <c r="C113" s="231"/>
      <c r="D113" s="225" t="s">
        <v>198</v>
      </c>
      <c r="E113" s="232" t="s">
        <v>20</v>
      </c>
      <c r="F113" s="233" t="s">
        <v>1749</v>
      </c>
      <c r="G113" s="231"/>
      <c r="H113" s="232" t="s">
        <v>20</v>
      </c>
      <c r="I113" s="234"/>
      <c r="J113" s="231"/>
      <c r="K113" s="231"/>
      <c r="L113" s="235"/>
      <c r="M113" s="236"/>
      <c r="N113" s="237"/>
      <c r="O113" s="237"/>
      <c r="P113" s="237"/>
      <c r="Q113" s="237"/>
      <c r="R113" s="237"/>
      <c r="S113" s="237"/>
      <c r="T113" s="238"/>
      <c r="U113" s="13"/>
      <c r="V113" s="13"/>
      <c r="W113" s="13"/>
      <c r="X113" s="13"/>
      <c r="Y113" s="13"/>
      <c r="Z113" s="13"/>
      <c r="AA113" s="13"/>
      <c r="AB113" s="13"/>
      <c r="AC113" s="13"/>
      <c r="AD113" s="13"/>
      <c r="AE113" s="13"/>
      <c r="AT113" s="239" t="s">
        <v>198</v>
      </c>
      <c r="AU113" s="239" t="s">
        <v>22</v>
      </c>
      <c r="AV113" s="13" t="s">
        <v>22</v>
      </c>
      <c r="AW113" s="13" t="s">
        <v>37</v>
      </c>
      <c r="AX113" s="13" t="s">
        <v>76</v>
      </c>
      <c r="AY113" s="239" t="s">
        <v>186</v>
      </c>
    </row>
    <row r="114" spans="1:51" s="14" customFormat="1" ht="12">
      <c r="A114" s="14"/>
      <c r="B114" s="240"/>
      <c r="C114" s="241"/>
      <c r="D114" s="225" t="s">
        <v>198</v>
      </c>
      <c r="E114" s="242" t="s">
        <v>1679</v>
      </c>
      <c r="F114" s="243" t="s">
        <v>1750</v>
      </c>
      <c r="G114" s="241"/>
      <c r="H114" s="244">
        <v>113</v>
      </c>
      <c r="I114" s="245"/>
      <c r="J114" s="241"/>
      <c r="K114" s="241"/>
      <c r="L114" s="246"/>
      <c r="M114" s="247"/>
      <c r="N114" s="248"/>
      <c r="O114" s="248"/>
      <c r="P114" s="248"/>
      <c r="Q114" s="248"/>
      <c r="R114" s="248"/>
      <c r="S114" s="248"/>
      <c r="T114" s="249"/>
      <c r="U114" s="14"/>
      <c r="V114" s="14"/>
      <c r="W114" s="14"/>
      <c r="X114" s="14"/>
      <c r="Y114" s="14"/>
      <c r="Z114" s="14"/>
      <c r="AA114" s="14"/>
      <c r="AB114" s="14"/>
      <c r="AC114" s="14"/>
      <c r="AD114" s="14"/>
      <c r="AE114" s="14"/>
      <c r="AT114" s="250" t="s">
        <v>198</v>
      </c>
      <c r="AU114" s="250" t="s">
        <v>22</v>
      </c>
      <c r="AV114" s="14" t="s">
        <v>84</v>
      </c>
      <c r="AW114" s="14" t="s">
        <v>37</v>
      </c>
      <c r="AX114" s="14" t="s">
        <v>76</v>
      </c>
      <c r="AY114" s="250" t="s">
        <v>186</v>
      </c>
    </row>
    <row r="115" spans="1:51" s="13" customFormat="1" ht="12">
      <c r="A115" s="13"/>
      <c r="B115" s="230"/>
      <c r="C115" s="231"/>
      <c r="D115" s="225" t="s">
        <v>198</v>
      </c>
      <c r="E115" s="232" t="s">
        <v>20</v>
      </c>
      <c r="F115" s="233" t="s">
        <v>1751</v>
      </c>
      <c r="G115" s="231"/>
      <c r="H115" s="232" t="s">
        <v>20</v>
      </c>
      <c r="I115" s="234"/>
      <c r="J115" s="231"/>
      <c r="K115" s="231"/>
      <c r="L115" s="235"/>
      <c r="M115" s="236"/>
      <c r="N115" s="237"/>
      <c r="O115" s="237"/>
      <c r="P115" s="237"/>
      <c r="Q115" s="237"/>
      <c r="R115" s="237"/>
      <c r="S115" s="237"/>
      <c r="T115" s="238"/>
      <c r="U115" s="13"/>
      <c r="V115" s="13"/>
      <c r="W115" s="13"/>
      <c r="X115" s="13"/>
      <c r="Y115" s="13"/>
      <c r="Z115" s="13"/>
      <c r="AA115" s="13"/>
      <c r="AB115" s="13"/>
      <c r="AC115" s="13"/>
      <c r="AD115" s="13"/>
      <c r="AE115" s="13"/>
      <c r="AT115" s="239" t="s">
        <v>198</v>
      </c>
      <c r="AU115" s="239" t="s">
        <v>22</v>
      </c>
      <c r="AV115" s="13" t="s">
        <v>22</v>
      </c>
      <c r="AW115" s="13" t="s">
        <v>37</v>
      </c>
      <c r="AX115" s="13" t="s">
        <v>76</v>
      </c>
      <c r="AY115" s="239" t="s">
        <v>186</v>
      </c>
    </row>
    <row r="116" spans="1:51" s="14" customFormat="1" ht="12">
      <c r="A116" s="14"/>
      <c r="B116" s="240"/>
      <c r="C116" s="241"/>
      <c r="D116" s="225" t="s">
        <v>198</v>
      </c>
      <c r="E116" s="242" t="s">
        <v>1684</v>
      </c>
      <c r="F116" s="243" t="s">
        <v>1752</v>
      </c>
      <c r="G116" s="241"/>
      <c r="H116" s="244">
        <v>45.2</v>
      </c>
      <c r="I116" s="245"/>
      <c r="J116" s="241"/>
      <c r="K116" s="241"/>
      <c r="L116" s="246"/>
      <c r="M116" s="247"/>
      <c r="N116" s="248"/>
      <c r="O116" s="248"/>
      <c r="P116" s="248"/>
      <c r="Q116" s="248"/>
      <c r="R116" s="248"/>
      <c r="S116" s="248"/>
      <c r="T116" s="249"/>
      <c r="U116" s="14"/>
      <c r="V116" s="14"/>
      <c r="W116" s="14"/>
      <c r="X116" s="14"/>
      <c r="Y116" s="14"/>
      <c r="Z116" s="14"/>
      <c r="AA116" s="14"/>
      <c r="AB116" s="14"/>
      <c r="AC116" s="14"/>
      <c r="AD116" s="14"/>
      <c r="AE116" s="14"/>
      <c r="AT116" s="250" t="s">
        <v>198</v>
      </c>
      <c r="AU116" s="250" t="s">
        <v>22</v>
      </c>
      <c r="AV116" s="14" t="s">
        <v>84</v>
      </c>
      <c r="AW116" s="14" t="s">
        <v>37</v>
      </c>
      <c r="AX116" s="14" t="s">
        <v>76</v>
      </c>
      <c r="AY116" s="250" t="s">
        <v>186</v>
      </c>
    </row>
    <row r="117" spans="1:51" s="13" customFormat="1" ht="12">
      <c r="A117" s="13"/>
      <c r="B117" s="230"/>
      <c r="C117" s="231"/>
      <c r="D117" s="225" t="s">
        <v>198</v>
      </c>
      <c r="E117" s="232" t="s">
        <v>20</v>
      </c>
      <c r="F117" s="233" t="s">
        <v>1753</v>
      </c>
      <c r="G117" s="231"/>
      <c r="H117" s="232" t="s">
        <v>20</v>
      </c>
      <c r="I117" s="234"/>
      <c r="J117" s="231"/>
      <c r="K117" s="231"/>
      <c r="L117" s="235"/>
      <c r="M117" s="236"/>
      <c r="N117" s="237"/>
      <c r="O117" s="237"/>
      <c r="P117" s="237"/>
      <c r="Q117" s="237"/>
      <c r="R117" s="237"/>
      <c r="S117" s="237"/>
      <c r="T117" s="238"/>
      <c r="U117" s="13"/>
      <c r="V117" s="13"/>
      <c r="W117" s="13"/>
      <c r="X117" s="13"/>
      <c r="Y117" s="13"/>
      <c r="Z117" s="13"/>
      <c r="AA117" s="13"/>
      <c r="AB117" s="13"/>
      <c r="AC117" s="13"/>
      <c r="AD117" s="13"/>
      <c r="AE117" s="13"/>
      <c r="AT117" s="239" t="s">
        <v>198</v>
      </c>
      <c r="AU117" s="239" t="s">
        <v>22</v>
      </c>
      <c r="AV117" s="13" t="s">
        <v>22</v>
      </c>
      <c r="AW117" s="13" t="s">
        <v>37</v>
      </c>
      <c r="AX117" s="13" t="s">
        <v>76</v>
      </c>
      <c r="AY117" s="239" t="s">
        <v>186</v>
      </c>
    </row>
    <row r="118" spans="1:51" s="14" customFormat="1" ht="12">
      <c r="A118" s="14"/>
      <c r="B118" s="240"/>
      <c r="C118" s="241"/>
      <c r="D118" s="225" t="s">
        <v>198</v>
      </c>
      <c r="E118" s="242" t="s">
        <v>1688</v>
      </c>
      <c r="F118" s="243" t="s">
        <v>1754</v>
      </c>
      <c r="G118" s="241"/>
      <c r="H118" s="244">
        <v>33.9</v>
      </c>
      <c r="I118" s="245"/>
      <c r="J118" s="241"/>
      <c r="K118" s="241"/>
      <c r="L118" s="246"/>
      <c r="M118" s="247"/>
      <c r="N118" s="248"/>
      <c r="O118" s="248"/>
      <c r="P118" s="248"/>
      <c r="Q118" s="248"/>
      <c r="R118" s="248"/>
      <c r="S118" s="248"/>
      <c r="T118" s="249"/>
      <c r="U118" s="14"/>
      <c r="V118" s="14"/>
      <c r="W118" s="14"/>
      <c r="X118" s="14"/>
      <c r="Y118" s="14"/>
      <c r="Z118" s="14"/>
      <c r="AA118" s="14"/>
      <c r="AB118" s="14"/>
      <c r="AC118" s="14"/>
      <c r="AD118" s="14"/>
      <c r="AE118" s="14"/>
      <c r="AT118" s="250" t="s">
        <v>198</v>
      </c>
      <c r="AU118" s="250" t="s">
        <v>22</v>
      </c>
      <c r="AV118" s="14" t="s">
        <v>84</v>
      </c>
      <c r="AW118" s="14" t="s">
        <v>37</v>
      </c>
      <c r="AX118" s="14" t="s">
        <v>76</v>
      </c>
      <c r="AY118" s="250" t="s">
        <v>186</v>
      </c>
    </row>
    <row r="119" spans="1:51" s="14" customFormat="1" ht="12">
      <c r="A119" s="14"/>
      <c r="B119" s="240"/>
      <c r="C119" s="241"/>
      <c r="D119" s="225" t="s">
        <v>198</v>
      </c>
      <c r="E119" s="242" t="s">
        <v>1755</v>
      </c>
      <c r="F119" s="243" t="s">
        <v>1756</v>
      </c>
      <c r="G119" s="241"/>
      <c r="H119" s="244">
        <v>338.75</v>
      </c>
      <c r="I119" s="245"/>
      <c r="J119" s="241"/>
      <c r="K119" s="241"/>
      <c r="L119" s="246"/>
      <c r="M119" s="247"/>
      <c r="N119" s="248"/>
      <c r="O119" s="248"/>
      <c r="P119" s="248"/>
      <c r="Q119" s="248"/>
      <c r="R119" s="248"/>
      <c r="S119" s="248"/>
      <c r="T119" s="249"/>
      <c r="U119" s="14"/>
      <c r="V119" s="14"/>
      <c r="W119" s="14"/>
      <c r="X119" s="14"/>
      <c r="Y119" s="14"/>
      <c r="Z119" s="14"/>
      <c r="AA119" s="14"/>
      <c r="AB119" s="14"/>
      <c r="AC119" s="14"/>
      <c r="AD119" s="14"/>
      <c r="AE119" s="14"/>
      <c r="AT119" s="250" t="s">
        <v>198</v>
      </c>
      <c r="AU119" s="250" t="s">
        <v>22</v>
      </c>
      <c r="AV119" s="14" t="s">
        <v>84</v>
      </c>
      <c r="AW119" s="14" t="s">
        <v>37</v>
      </c>
      <c r="AX119" s="14" t="s">
        <v>22</v>
      </c>
      <c r="AY119" s="250" t="s">
        <v>186</v>
      </c>
    </row>
    <row r="120" spans="1:65" s="2" customFormat="1" ht="24.15" customHeight="1">
      <c r="A120" s="38"/>
      <c r="B120" s="39"/>
      <c r="C120" s="212" t="s">
        <v>279</v>
      </c>
      <c r="D120" s="212" t="s">
        <v>189</v>
      </c>
      <c r="E120" s="213" t="s">
        <v>1757</v>
      </c>
      <c r="F120" s="214" t="s">
        <v>1758</v>
      </c>
      <c r="G120" s="215" t="s">
        <v>1720</v>
      </c>
      <c r="H120" s="216">
        <v>165.96</v>
      </c>
      <c r="I120" s="217"/>
      <c r="J120" s="218">
        <f>ROUND(I120*H120,2)</f>
        <v>0</v>
      </c>
      <c r="K120" s="214" t="s">
        <v>1703</v>
      </c>
      <c r="L120" s="44"/>
      <c r="M120" s="219" t="s">
        <v>20</v>
      </c>
      <c r="N120" s="220" t="s">
        <v>47</v>
      </c>
      <c r="O120" s="84"/>
      <c r="P120" s="221">
        <f>O120*H120</f>
        <v>0</v>
      </c>
      <c r="Q120" s="221">
        <v>0</v>
      </c>
      <c r="R120" s="221">
        <f>Q120*H120</f>
        <v>0</v>
      </c>
      <c r="S120" s="221">
        <v>0</v>
      </c>
      <c r="T120" s="222">
        <f>S120*H120</f>
        <v>0</v>
      </c>
      <c r="U120" s="38"/>
      <c r="V120" s="38"/>
      <c r="W120" s="38"/>
      <c r="X120" s="38"/>
      <c r="Y120" s="38"/>
      <c r="Z120" s="38"/>
      <c r="AA120" s="38"/>
      <c r="AB120" s="38"/>
      <c r="AC120" s="38"/>
      <c r="AD120" s="38"/>
      <c r="AE120" s="38"/>
      <c r="AR120" s="223" t="s">
        <v>194</v>
      </c>
      <c r="AT120" s="223" t="s">
        <v>189</v>
      </c>
      <c r="AU120" s="223" t="s">
        <v>22</v>
      </c>
      <c r="AY120" s="17" t="s">
        <v>186</v>
      </c>
      <c r="BE120" s="224">
        <f>IF(N120="základní",J120,0)</f>
        <v>0</v>
      </c>
      <c r="BF120" s="224">
        <f>IF(N120="snížená",J120,0)</f>
        <v>0</v>
      </c>
      <c r="BG120" s="224">
        <f>IF(N120="zákl. přenesená",J120,0)</f>
        <v>0</v>
      </c>
      <c r="BH120" s="224">
        <f>IF(N120="sníž. přenesená",J120,0)</f>
        <v>0</v>
      </c>
      <c r="BI120" s="224">
        <f>IF(N120="nulová",J120,0)</f>
        <v>0</v>
      </c>
      <c r="BJ120" s="17" t="s">
        <v>22</v>
      </c>
      <c r="BK120" s="224">
        <f>ROUND(I120*H120,2)</f>
        <v>0</v>
      </c>
      <c r="BL120" s="17" t="s">
        <v>194</v>
      </c>
      <c r="BM120" s="223" t="s">
        <v>1759</v>
      </c>
    </row>
    <row r="121" spans="1:47" s="2" customFormat="1" ht="12">
      <c r="A121" s="38"/>
      <c r="B121" s="39"/>
      <c r="C121" s="40"/>
      <c r="D121" s="225" t="s">
        <v>196</v>
      </c>
      <c r="E121" s="40"/>
      <c r="F121" s="226" t="s">
        <v>1728</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196</v>
      </c>
      <c r="AU121" s="17" t="s">
        <v>22</v>
      </c>
    </row>
    <row r="122" spans="1:51" s="13" customFormat="1" ht="12">
      <c r="A122" s="13"/>
      <c r="B122" s="230"/>
      <c r="C122" s="231"/>
      <c r="D122" s="225" t="s">
        <v>198</v>
      </c>
      <c r="E122" s="232" t="s">
        <v>20</v>
      </c>
      <c r="F122" s="233" t="s">
        <v>1705</v>
      </c>
      <c r="G122" s="231"/>
      <c r="H122" s="232" t="s">
        <v>20</v>
      </c>
      <c r="I122" s="234"/>
      <c r="J122" s="231"/>
      <c r="K122" s="231"/>
      <c r="L122" s="235"/>
      <c r="M122" s="236"/>
      <c r="N122" s="237"/>
      <c r="O122" s="237"/>
      <c r="P122" s="237"/>
      <c r="Q122" s="237"/>
      <c r="R122" s="237"/>
      <c r="S122" s="237"/>
      <c r="T122" s="238"/>
      <c r="U122" s="13"/>
      <c r="V122" s="13"/>
      <c r="W122" s="13"/>
      <c r="X122" s="13"/>
      <c r="Y122" s="13"/>
      <c r="Z122" s="13"/>
      <c r="AA122" s="13"/>
      <c r="AB122" s="13"/>
      <c r="AC122" s="13"/>
      <c r="AD122" s="13"/>
      <c r="AE122" s="13"/>
      <c r="AT122" s="239" t="s">
        <v>198</v>
      </c>
      <c r="AU122" s="239" t="s">
        <v>22</v>
      </c>
      <c r="AV122" s="13" t="s">
        <v>22</v>
      </c>
      <c r="AW122" s="13" t="s">
        <v>37</v>
      </c>
      <c r="AX122" s="13" t="s">
        <v>76</v>
      </c>
      <c r="AY122" s="239" t="s">
        <v>186</v>
      </c>
    </row>
    <row r="123" spans="1:51" s="14" customFormat="1" ht="12">
      <c r="A123" s="14"/>
      <c r="B123" s="240"/>
      <c r="C123" s="241"/>
      <c r="D123" s="225" t="s">
        <v>198</v>
      </c>
      <c r="E123" s="242" t="s">
        <v>1760</v>
      </c>
      <c r="F123" s="243" t="s">
        <v>1707</v>
      </c>
      <c r="G123" s="241"/>
      <c r="H123" s="244">
        <v>165.96</v>
      </c>
      <c r="I123" s="245"/>
      <c r="J123" s="241"/>
      <c r="K123" s="241"/>
      <c r="L123" s="246"/>
      <c r="M123" s="247"/>
      <c r="N123" s="248"/>
      <c r="O123" s="248"/>
      <c r="P123" s="248"/>
      <c r="Q123" s="248"/>
      <c r="R123" s="248"/>
      <c r="S123" s="248"/>
      <c r="T123" s="249"/>
      <c r="U123" s="14"/>
      <c r="V123" s="14"/>
      <c r="W123" s="14"/>
      <c r="X123" s="14"/>
      <c r="Y123" s="14"/>
      <c r="Z123" s="14"/>
      <c r="AA123" s="14"/>
      <c r="AB123" s="14"/>
      <c r="AC123" s="14"/>
      <c r="AD123" s="14"/>
      <c r="AE123" s="14"/>
      <c r="AT123" s="250" t="s">
        <v>198</v>
      </c>
      <c r="AU123" s="250" t="s">
        <v>22</v>
      </c>
      <c r="AV123" s="14" t="s">
        <v>84</v>
      </c>
      <c r="AW123" s="14" t="s">
        <v>37</v>
      </c>
      <c r="AX123" s="14" t="s">
        <v>22</v>
      </c>
      <c r="AY123" s="250" t="s">
        <v>186</v>
      </c>
    </row>
    <row r="124" spans="1:65" s="2" customFormat="1" ht="14.4" customHeight="1">
      <c r="A124" s="38"/>
      <c r="B124" s="39"/>
      <c r="C124" s="212" t="s">
        <v>187</v>
      </c>
      <c r="D124" s="212" t="s">
        <v>189</v>
      </c>
      <c r="E124" s="213" t="s">
        <v>1761</v>
      </c>
      <c r="F124" s="214" t="s">
        <v>1762</v>
      </c>
      <c r="G124" s="215" t="s">
        <v>1720</v>
      </c>
      <c r="H124" s="216">
        <v>194.165</v>
      </c>
      <c r="I124" s="217"/>
      <c r="J124" s="218">
        <f>ROUND(I124*H124,2)</f>
        <v>0</v>
      </c>
      <c r="K124" s="214" t="s">
        <v>1703</v>
      </c>
      <c r="L124" s="44"/>
      <c r="M124" s="219" t="s">
        <v>20</v>
      </c>
      <c r="N124" s="220" t="s">
        <v>47</v>
      </c>
      <c r="O124" s="84"/>
      <c r="P124" s="221">
        <f>O124*H124</f>
        <v>0</v>
      </c>
      <c r="Q124" s="221">
        <v>0</v>
      </c>
      <c r="R124" s="221">
        <f>Q124*H124</f>
        <v>0</v>
      </c>
      <c r="S124" s="221">
        <v>0</v>
      </c>
      <c r="T124" s="222">
        <f>S124*H124</f>
        <v>0</v>
      </c>
      <c r="U124" s="38"/>
      <c r="V124" s="38"/>
      <c r="W124" s="38"/>
      <c r="X124" s="38"/>
      <c r="Y124" s="38"/>
      <c r="Z124" s="38"/>
      <c r="AA124" s="38"/>
      <c r="AB124" s="38"/>
      <c r="AC124" s="38"/>
      <c r="AD124" s="38"/>
      <c r="AE124" s="38"/>
      <c r="AR124" s="223" t="s">
        <v>194</v>
      </c>
      <c r="AT124" s="223" t="s">
        <v>189</v>
      </c>
      <c r="AU124" s="223" t="s">
        <v>22</v>
      </c>
      <c r="AY124" s="17" t="s">
        <v>186</v>
      </c>
      <c r="BE124" s="224">
        <f>IF(N124="základní",J124,0)</f>
        <v>0</v>
      </c>
      <c r="BF124" s="224">
        <f>IF(N124="snížená",J124,0)</f>
        <v>0</v>
      </c>
      <c r="BG124" s="224">
        <f>IF(N124="zákl. přenesená",J124,0)</f>
        <v>0</v>
      </c>
      <c r="BH124" s="224">
        <f>IF(N124="sníž. přenesená",J124,0)</f>
        <v>0</v>
      </c>
      <c r="BI124" s="224">
        <f>IF(N124="nulová",J124,0)</f>
        <v>0</v>
      </c>
      <c r="BJ124" s="17" t="s">
        <v>22</v>
      </c>
      <c r="BK124" s="224">
        <f>ROUND(I124*H124,2)</f>
        <v>0</v>
      </c>
      <c r="BL124" s="17" t="s">
        <v>194</v>
      </c>
      <c r="BM124" s="223" t="s">
        <v>1763</v>
      </c>
    </row>
    <row r="125" spans="1:47" s="2" customFormat="1" ht="12">
      <c r="A125" s="38"/>
      <c r="B125" s="39"/>
      <c r="C125" s="40"/>
      <c r="D125" s="225" t="s">
        <v>196</v>
      </c>
      <c r="E125" s="40"/>
      <c r="F125" s="226" t="s">
        <v>1762</v>
      </c>
      <c r="G125" s="40"/>
      <c r="H125" s="40"/>
      <c r="I125" s="227"/>
      <c r="J125" s="40"/>
      <c r="K125" s="40"/>
      <c r="L125" s="44"/>
      <c r="M125" s="228"/>
      <c r="N125" s="229"/>
      <c r="O125" s="84"/>
      <c r="P125" s="84"/>
      <c r="Q125" s="84"/>
      <c r="R125" s="84"/>
      <c r="S125" s="84"/>
      <c r="T125" s="85"/>
      <c r="U125" s="38"/>
      <c r="V125" s="38"/>
      <c r="W125" s="38"/>
      <c r="X125" s="38"/>
      <c r="Y125" s="38"/>
      <c r="Z125" s="38"/>
      <c r="AA125" s="38"/>
      <c r="AB125" s="38"/>
      <c r="AC125" s="38"/>
      <c r="AD125" s="38"/>
      <c r="AE125" s="38"/>
      <c r="AT125" s="17" t="s">
        <v>196</v>
      </c>
      <c r="AU125" s="17" t="s">
        <v>22</v>
      </c>
    </row>
    <row r="126" spans="1:51" s="13" customFormat="1" ht="12">
      <c r="A126" s="13"/>
      <c r="B126" s="230"/>
      <c r="C126" s="231"/>
      <c r="D126" s="225" t="s">
        <v>198</v>
      </c>
      <c r="E126" s="232" t="s">
        <v>20</v>
      </c>
      <c r="F126" s="233" t="s">
        <v>1764</v>
      </c>
      <c r="G126" s="231"/>
      <c r="H126" s="232" t="s">
        <v>20</v>
      </c>
      <c r="I126" s="234"/>
      <c r="J126" s="231"/>
      <c r="K126" s="231"/>
      <c r="L126" s="235"/>
      <c r="M126" s="236"/>
      <c r="N126" s="237"/>
      <c r="O126" s="237"/>
      <c r="P126" s="237"/>
      <c r="Q126" s="237"/>
      <c r="R126" s="237"/>
      <c r="S126" s="237"/>
      <c r="T126" s="238"/>
      <c r="U126" s="13"/>
      <c r="V126" s="13"/>
      <c r="W126" s="13"/>
      <c r="X126" s="13"/>
      <c r="Y126" s="13"/>
      <c r="Z126" s="13"/>
      <c r="AA126" s="13"/>
      <c r="AB126" s="13"/>
      <c r="AC126" s="13"/>
      <c r="AD126" s="13"/>
      <c r="AE126" s="13"/>
      <c r="AT126" s="239" t="s">
        <v>198</v>
      </c>
      <c r="AU126" s="239" t="s">
        <v>22</v>
      </c>
      <c r="AV126" s="13" t="s">
        <v>22</v>
      </c>
      <c r="AW126" s="13" t="s">
        <v>37</v>
      </c>
      <c r="AX126" s="13" t="s">
        <v>76</v>
      </c>
      <c r="AY126" s="239" t="s">
        <v>186</v>
      </c>
    </row>
    <row r="127" spans="1:51" s="14" customFormat="1" ht="12">
      <c r="A127" s="14"/>
      <c r="B127" s="240"/>
      <c r="C127" s="241"/>
      <c r="D127" s="225" t="s">
        <v>198</v>
      </c>
      <c r="E127" s="242" t="s">
        <v>1765</v>
      </c>
      <c r="F127" s="243" t="s">
        <v>1766</v>
      </c>
      <c r="G127" s="241"/>
      <c r="H127" s="244">
        <v>2.79</v>
      </c>
      <c r="I127" s="245"/>
      <c r="J127" s="241"/>
      <c r="K127" s="241"/>
      <c r="L127" s="246"/>
      <c r="M127" s="247"/>
      <c r="N127" s="248"/>
      <c r="O127" s="248"/>
      <c r="P127" s="248"/>
      <c r="Q127" s="248"/>
      <c r="R127" s="248"/>
      <c r="S127" s="248"/>
      <c r="T127" s="249"/>
      <c r="U127" s="14"/>
      <c r="V127" s="14"/>
      <c r="W127" s="14"/>
      <c r="X127" s="14"/>
      <c r="Y127" s="14"/>
      <c r="Z127" s="14"/>
      <c r="AA127" s="14"/>
      <c r="AB127" s="14"/>
      <c r="AC127" s="14"/>
      <c r="AD127" s="14"/>
      <c r="AE127" s="14"/>
      <c r="AT127" s="250" t="s">
        <v>198</v>
      </c>
      <c r="AU127" s="250" t="s">
        <v>22</v>
      </c>
      <c r="AV127" s="14" t="s">
        <v>84</v>
      </c>
      <c r="AW127" s="14" t="s">
        <v>37</v>
      </c>
      <c r="AX127" s="14" t="s">
        <v>76</v>
      </c>
      <c r="AY127" s="250" t="s">
        <v>186</v>
      </c>
    </row>
    <row r="128" spans="1:51" s="14" customFormat="1" ht="12">
      <c r="A128" s="14"/>
      <c r="B128" s="240"/>
      <c r="C128" s="241"/>
      <c r="D128" s="225" t="s">
        <v>198</v>
      </c>
      <c r="E128" s="242" t="s">
        <v>1675</v>
      </c>
      <c r="F128" s="243" t="s">
        <v>1737</v>
      </c>
      <c r="G128" s="241"/>
      <c r="H128" s="244">
        <v>6</v>
      </c>
      <c r="I128" s="245"/>
      <c r="J128" s="241"/>
      <c r="K128" s="241"/>
      <c r="L128" s="246"/>
      <c r="M128" s="247"/>
      <c r="N128" s="248"/>
      <c r="O128" s="248"/>
      <c r="P128" s="248"/>
      <c r="Q128" s="248"/>
      <c r="R128" s="248"/>
      <c r="S128" s="248"/>
      <c r="T128" s="249"/>
      <c r="U128" s="14"/>
      <c r="V128" s="14"/>
      <c r="W128" s="14"/>
      <c r="X128" s="14"/>
      <c r="Y128" s="14"/>
      <c r="Z128" s="14"/>
      <c r="AA128" s="14"/>
      <c r="AB128" s="14"/>
      <c r="AC128" s="14"/>
      <c r="AD128" s="14"/>
      <c r="AE128" s="14"/>
      <c r="AT128" s="250" t="s">
        <v>198</v>
      </c>
      <c r="AU128" s="250" t="s">
        <v>22</v>
      </c>
      <c r="AV128" s="14" t="s">
        <v>84</v>
      </c>
      <c r="AW128" s="14" t="s">
        <v>37</v>
      </c>
      <c r="AX128" s="14" t="s">
        <v>76</v>
      </c>
      <c r="AY128" s="250" t="s">
        <v>186</v>
      </c>
    </row>
    <row r="129" spans="1:51" s="13" customFormat="1" ht="12">
      <c r="A129" s="13"/>
      <c r="B129" s="230"/>
      <c r="C129" s="231"/>
      <c r="D129" s="225" t="s">
        <v>198</v>
      </c>
      <c r="E129" s="232" t="s">
        <v>20</v>
      </c>
      <c r="F129" s="233" t="s">
        <v>1744</v>
      </c>
      <c r="G129" s="231"/>
      <c r="H129" s="232" t="s">
        <v>20</v>
      </c>
      <c r="I129" s="234"/>
      <c r="J129" s="231"/>
      <c r="K129" s="231"/>
      <c r="L129" s="235"/>
      <c r="M129" s="236"/>
      <c r="N129" s="237"/>
      <c r="O129" s="237"/>
      <c r="P129" s="237"/>
      <c r="Q129" s="237"/>
      <c r="R129" s="237"/>
      <c r="S129" s="237"/>
      <c r="T129" s="238"/>
      <c r="U129" s="13"/>
      <c r="V129" s="13"/>
      <c r="W129" s="13"/>
      <c r="X129" s="13"/>
      <c r="Y129" s="13"/>
      <c r="Z129" s="13"/>
      <c r="AA129" s="13"/>
      <c r="AB129" s="13"/>
      <c r="AC129" s="13"/>
      <c r="AD129" s="13"/>
      <c r="AE129" s="13"/>
      <c r="AT129" s="239" t="s">
        <v>198</v>
      </c>
      <c r="AU129" s="239" t="s">
        <v>22</v>
      </c>
      <c r="AV129" s="13" t="s">
        <v>22</v>
      </c>
      <c r="AW129" s="13" t="s">
        <v>37</v>
      </c>
      <c r="AX129" s="13" t="s">
        <v>76</v>
      </c>
      <c r="AY129" s="239" t="s">
        <v>186</v>
      </c>
    </row>
    <row r="130" spans="1:51" s="14" customFormat="1" ht="12">
      <c r="A130" s="14"/>
      <c r="B130" s="240"/>
      <c r="C130" s="241"/>
      <c r="D130" s="225" t="s">
        <v>198</v>
      </c>
      <c r="E130" s="242" t="s">
        <v>1690</v>
      </c>
      <c r="F130" s="243" t="s">
        <v>1767</v>
      </c>
      <c r="G130" s="241"/>
      <c r="H130" s="244">
        <v>71.75</v>
      </c>
      <c r="I130" s="245"/>
      <c r="J130" s="241"/>
      <c r="K130" s="241"/>
      <c r="L130" s="246"/>
      <c r="M130" s="247"/>
      <c r="N130" s="248"/>
      <c r="O130" s="248"/>
      <c r="P130" s="248"/>
      <c r="Q130" s="248"/>
      <c r="R130" s="248"/>
      <c r="S130" s="248"/>
      <c r="T130" s="249"/>
      <c r="U130" s="14"/>
      <c r="V130" s="14"/>
      <c r="W130" s="14"/>
      <c r="X130" s="14"/>
      <c r="Y130" s="14"/>
      <c r="Z130" s="14"/>
      <c r="AA130" s="14"/>
      <c r="AB130" s="14"/>
      <c r="AC130" s="14"/>
      <c r="AD130" s="14"/>
      <c r="AE130" s="14"/>
      <c r="AT130" s="250" t="s">
        <v>198</v>
      </c>
      <c r="AU130" s="250" t="s">
        <v>22</v>
      </c>
      <c r="AV130" s="14" t="s">
        <v>84</v>
      </c>
      <c r="AW130" s="14" t="s">
        <v>37</v>
      </c>
      <c r="AX130" s="14" t="s">
        <v>76</v>
      </c>
      <c r="AY130" s="250" t="s">
        <v>186</v>
      </c>
    </row>
    <row r="131" spans="1:51" s="13" customFormat="1" ht="12">
      <c r="A131" s="13"/>
      <c r="B131" s="230"/>
      <c r="C131" s="231"/>
      <c r="D131" s="225" t="s">
        <v>198</v>
      </c>
      <c r="E131" s="232" t="s">
        <v>20</v>
      </c>
      <c r="F131" s="233" t="s">
        <v>1747</v>
      </c>
      <c r="G131" s="231"/>
      <c r="H131" s="232" t="s">
        <v>20</v>
      </c>
      <c r="I131" s="234"/>
      <c r="J131" s="231"/>
      <c r="K131" s="231"/>
      <c r="L131" s="235"/>
      <c r="M131" s="236"/>
      <c r="N131" s="237"/>
      <c r="O131" s="237"/>
      <c r="P131" s="237"/>
      <c r="Q131" s="237"/>
      <c r="R131" s="237"/>
      <c r="S131" s="237"/>
      <c r="T131" s="238"/>
      <c r="U131" s="13"/>
      <c r="V131" s="13"/>
      <c r="W131" s="13"/>
      <c r="X131" s="13"/>
      <c r="Y131" s="13"/>
      <c r="Z131" s="13"/>
      <c r="AA131" s="13"/>
      <c r="AB131" s="13"/>
      <c r="AC131" s="13"/>
      <c r="AD131" s="13"/>
      <c r="AE131" s="13"/>
      <c r="AT131" s="239" t="s">
        <v>198</v>
      </c>
      <c r="AU131" s="239" t="s">
        <v>22</v>
      </c>
      <c r="AV131" s="13" t="s">
        <v>22</v>
      </c>
      <c r="AW131" s="13" t="s">
        <v>37</v>
      </c>
      <c r="AX131" s="13" t="s">
        <v>76</v>
      </c>
      <c r="AY131" s="239" t="s">
        <v>186</v>
      </c>
    </row>
    <row r="132" spans="1:51" s="14" customFormat="1" ht="12">
      <c r="A132" s="14"/>
      <c r="B132" s="240"/>
      <c r="C132" s="241"/>
      <c r="D132" s="225" t="s">
        <v>198</v>
      </c>
      <c r="E132" s="242" t="s">
        <v>1692</v>
      </c>
      <c r="F132" s="243" t="s">
        <v>1768</v>
      </c>
      <c r="G132" s="241"/>
      <c r="H132" s="244">
        <v>28.875</v>
      </c>
      <c r="I132" s="245"/>
      <c r="J132" s="241"/>
      <c r="K132" s="241"/>
      <c r="L132" s="246"/>
      <c r="M132" s="247"/>
      <c r="N132" s="248"/>
      <c r="O132" s="248"/>
      <c r="P132" s="248"/>
      <c r="Q132" s="248"/>
      <c r="R132" s="248"/>
      <c r="S132" s="248"/>
      <c r="T132" s="249"/>
      <c r="U132" s="14"/>
      <c r="V132" s="14"/>
      <c r="W132" s="14"/>
      <c r="X132" s="14"/>
      <c r="Y132" s="14"/>
      <c r="Z132" s="14"/>
      <c r="AA132" s="14"/>
      <c r="AB132" s="14"/>
      <c r="AC132" s="14"/>
      <c r="AD132" s="14"/>
      <c r="AE132" s="14"/>
      <c r="AT132" s="250" t="s">
        <v>198</v>
      </c>
      <c r="AU132" s="250" t="s">
        <v>22</v>
      </c>
      <c r="AV132" s="14" t="s">
        <v>84</v>
      </c>
      <c r="AW132" s="14" t="s">
        <v>37</v>
      </c>
      <c r="AX132" s="14" t="s">
        <v>76</v>
      </c>
      <c r="AY132" s="250" t="s">
        <v>186</v>
      </c>
    </row>
    <row r="133" spans="1:51" s="13" customFormat="1" ht="12">
      <c r="A133" s="13"/>
      <c r="B133" s="230"/>
      <c r="C133" s="231"/>
      <c r="D133" s="225" t="s">
        <v>198</v>
      </c>
      <c r="E133" s="232" t="s">
        <v>20</v>
      </c>
      <c r="F133" s="233" t="s">
        <v>1749</v>
      </c>
      <c r="G133" s="231"/>
      <c r="H133" s="232" t="s">
        <v>20</v>
      </c>
      <c r="I133" s="234"/>
      <c r="J133" s="231"/>
      <c r="K133" s="231"/>
      <c r="L133" s="235"/>
      <c r="M133" s="236"/>
      <c r="N133" s="237"/>
      <c r="O133" s="237"/>
      <c r="P133" s="237"/>
      <c r="Q133" s="237"/>
      <c r="R133" s="237"/>
      <c r="S133" s="237"/>
      <c r="T133" s="238"/>
      <c r="U133" s="13"/>
      <c r="V133" s="13"/>
      <c r="W133" s="13"/>
      <c r="X133" s="13"/>
      <c r="Y133" s="13"/>
      <c r="Z133" s="13"/>
      <c r="AA133" s="13"/>
      <c r="AB133" s="13"/>
      <c r="AC133" s="13"/>
      <c r="AD133" s="13"/>
      <c r="AE133" s="13"/>
      <c r="AT133" s="239" t="s">
        <v>198</v>
      </c>
      <c r="AU133" s="239" t="s">
        <v>22</v>
      </c>
      <c r="AV133" s="13" t="s">
        <v>22</v>
      </c>
      <c r="AW133" s="13" t="s">
        <v>37</v>
      </c>
      <c r="AX133" s="13" t="s">
        <v>76</v>
      </c>
      <c r="AY133" s="239" t="s">
        <v>186</v>
      </c>
    </row>
    <row r="134" spans="1:51" s="14" customFormat="1" ht="12">
      <c r="A134" s="14"/>
      <c r="B134" s="240"/>
      <c r="C134" s="241"/>
      <c r="D134" s="225" t="s">
        <v>198</v>
      </c>
      <c r="E134" s="242" t="s">
        <v>1682</v>
      </c>
      <c r="F134" s="243" t="s">
        <v>1769</v>
      </c>
      <c r="G134" s="241"/>
      <c r="H134" s="244">
        <v>28.25</v>
      </c>
      <c r="I134" s="245"/>
      <c r="J134" s="241"/>
      <c r="K134" s="241"/>
      <c r="L134" s="246"/>
      <c r="M134" s="247"/>
      <c r="N134" s="248"/>
      <c r="O134" s="248"/>
      <c r="P134" s="248"/>
      <c r="Q134" s="248"/>
      <c r="R134" s="248"/>
      <c r="S134" s="248"/>
      <c r="T134" s="249"/>
      <c r="U134" s="14"/>
      <c r="V134" s="14"/>
      <c r="W134" s="14"/>
      <c r="X134" s="14"/>
      <c r="Y134" s="14"/>
      <c r="Z134" s="14"/>
      <c r="AA134" s="14"/>
      <c r="AB134" s="14"/>
      <c r="AC134" s="14"/>
      <c r="AD134" s="14"/>
      <c r="AE134" s="14"/>
      <c r="AT134" s="250" t="s">
        <v>198</v>
      </c>
      <c r="AU134" s="250" t="s">
        <v>22</v>
      </c>
      <c r="AV134" s="14" t="s">
        <v>84</v>
      </c>
      <c r="AW134" s="14" t="s">
        <v>37</v>
      </c>
      <c r="AX134" s="14" t="s">
        <v>76</v>
      </c>
      <c r="AY134" s="250" t="s">
        <v>186</v>
      </c>
    </row>
    <row r="135" spans="1:51" s="13" customFormat="1" ht="12">
      <c r="A135" s="13"/>
      <c r="B135" s="230"/>
      <c r="C135" s="231"/>
      <c r="D135" s="225" t="s">
        <v>198</v>
      </c>
      <c r="E135" s="232" t="s">
        <v>20</v>
      </c>
      <c r="F135" s="233" t="s">
        <v>1770</v>
      </c>
      <c r="G135" s="231"/>
      <c r="H135" s="232" t="s">
        <v>20</v>
      </c>
      <c r="I135" s="234"/>
      <c r="J135" s="231"/>
      <c r="K135" s="231"/>
      <c r="L135" s="235"/>
      <c r="M135" s="236"/>
      <c r="N135" s="237"/>
      <c r="O135" s="237"/>
      <c r="P135" s="237"/>
      <c r="Q135" s="237"/>
      <c r="R135" s="237"/>
      <c r="S135" s="237"/>
      <c r="T135" s="238"/>
      <c r="U135" s="13"/>
      <c r="V135" s="13"/>
      <c r="W135" s="13"/>
      <c r="X135" s="13"/>
      <c r="Y135" s="13"/>
      <c r="Z135" s="13"/>
      <c r="AA135" s="13"/>
      <c r="AB135" s="13"/>
      <c r="AC135" s="13"/>
      <c r="AD135" s="13"/>
      <c r="AE135" s="13"/>
      <c r="AT135" s="239" t="s">
        <v>198</v>
      </c>
      <c r="AU135" s="239" t="s">
        <v>22</v>
      </c>
      <c r="AV135" s="13" t="s">
        <v>22</v>
      </c>
      <c r="AW135" s="13" t="s">
        <v>37</v>
      </c>
      <c r="AX135" s="13" t="s">
        <v>76</v>
      </c>
      <c r="AY135" s="239" t="s">
        <v>186</v>
      </c>
    </row>
    <row r="136" spans="1:51" s="14" customFormat="1" ht="12">
      <c r="A136" s="14"/>
      <c r="B136" s="240"/>
      <c r="C136" s="241"/>
      <c r="D136" s="225" t="s">
        <v>198</v>
      </c>
      <c r="E136" s="242" t="s">
        <v>1686</v>
      </c>
      <c r="F136" s="243" t="s">
        <v>1771</v>
      </c>
      <c r="G136" s="241"/>
      <c r="H136" s="244">
        <v>56.5</v>
      </c>
      <c r="I136" s="245"/>
      <c r="J136" s="241"/>
      <c r="K136" s="241"/>
      <c r="L136" s="246"/>
      <c r="M136" s="247"/>
      <c r="N136" s="248"/>
      <c r="O136" s="248"/>
      <c r="P136" s="248"/>
      <c r="Q136" s="248"/>
      <c r="R136" s="248"/>
      <c r="S136" s="248"/>
      <c r="T136" s="249"/>
      <c r="U136" s="14"/>
      <c r="V136" s="14"/>
      <c r="W136" s="14"/>
      <c r="X136" s="14"/>
      <c r="Y136" s="14"/>
      <c r="Z136" s="14"/>
      <c r="AA136" s="14"/>
      <c r="AB136" s="14"/>
      <c r="AC136" s="14"/>
      <c r="AD136" s="14"/>
      <c r="AE136" s="14"/>
      <c r="AT136" s="250" t="s">
        <v>198</v>
      </c>
      <c r="AU136" s="250" t="s">
        <v>22</v>
      </c>
      <c r="AV136" s="14" t="s">
        <v>84</v>
      </c>
      <c r="AW136" s="14" t="s">
        <v>37</v>
      </c>
      <c r="AX136" s="14" t="s">
        <v>76</v>
      </c>
      <c r="AY136" s="250" t="s">
        <v>186</v>
      </c>
    </row>
    <row r="137" spans="1:51" s="14" customFormat="1" ht="12">
      <c r="A137" s="14"/>
      <c r="B137" s="240"/>
      <c r="C137" s="241"/>
      <c r="D137" s="225" t="s">
        <v>198</v>
      </c>
      <c r="E137" s="242" t="s">
        <v>1772</v>
      </c>
      <c r="F137" s="243" t="s">
        <v>1773</v>
      </c>
      <c r="G137" s="241"/>
      <c r="H137" s="244">
        <v>194.165</v>
      </c>
      <c r="I137" s="245"/>
      <c r="J137" s="241"/>
      <c r="K137" s="241"/>
      <c r="L137" s="246"/>
      <c r="M137" s="247"/>
      <c r="N137" s="248"/>
      <c r="O137" s="248"/>
      <c r="P137" s="248"/>
      <c r="Q137" s="248"/>
      <c r="R137" s="248"/>
      <c r="S137" s="248"/>
      <c r="T137" s="249"/>
      <c r="U137" s="14"/>
      <c r="V137" s="14"/>
      <c r="W137" s="14"/>
      <c r="X137" s="14"/>
      <c r="Y137" s="14"/>
      <c r="Z137" s="14"/>
      <c r="AA137" s="14"/>
      <c r="AB137" s="14"/>
      <c r="AC137" s="14"/>
      <c r="AD137" s="14"/>
      <c r="AE137" s="14"/>
      <c r="AT137" s="250" t="s">
        <v>198</v>
      </c>
      <c r="AU137" s="250" t="s">
        <v>22</v>
      </c>
      <c r="AV137" s="14" t="s">
        <v>84</v>
      </c>
      <c r="AW137" s="14" t="s">
        <v>37</v>
      </c>
      <c r="AX137" s="14" t="s">
        <v>22</v>
      </c>
      <c r="AY137" s="250" t="s">
        <v>186</v>
      </c>
    </row>
    <row r="138" spans="1:65" s="2" customFormat="1" ht="24.15" customHeight="1">
      <c r="A138" s="38"/>
      <c r="B138" s="39"/>
      <c r="C138" s="212" t="s">
        <v>27</v>
      </c>
      <c r="D138" s="212" t="s">
        <v>189</v>
      </c>
      <c r="E138" s="213" t="s">
        <v>1774</v>
      </c>
      <c r="F138" s="214" t="s">
        <v>1775</v>
      </c>
      <c r="G138" s="215" t="s">
        <v>1720</v>
      </c>
      <c r="H138" s="216">
        <v>36.8</v>
      </c>
      <c r="I138" s="217"/>
      <c r="J138" s="218">
        <f>ROUND(I138*H138,2)</f>
        <v>0</v>
      </c>
      <c r="K138" s="214" t="s">
        <v>1703</v>
      </c>
      <c r="L138" s="44"/>
      <c r="M138" s="219" t="s">
        <v>20</v>
      </c>
      <c r="N138" s="220" t="s">
        <v>47</v>
      </c>
      <c r="O138" s="84"/>
      <c r="P138" s="221">
        <f>O138*H138</f>
        <v>0</v>
      </c>
      <c r="Q138" s="221">
        <v>0</v>
      </c>
      <c r="R138" s="221">
        <f>Q138*H138</f>
        <v>0</v>
      </c>
      <c r="S138" s="221">
        <v>0</v>
      </c>
      <c r="T138" s="222">
        <f>S138*H138</f>
        <v>0</v>
      </c>
      <c r="U138" s="38"/>
      <c r="V138" s="38"/>
      <c r="W138" s="38"/>
      <c r="X138" s="38"/>
      <c r="Y138" s="38"/>
      <c r="Z138" s="38"/>
      <c r="AA138" s="38"/>
      <c r="AB138" s="38"/>
      <c r="AC138" s="38"/>
      <c r="AD138" s="38"/>
      <c r="AE138" s="38"/>
      <c r="AR138" s="223" t="s">
        <v>194</v>
      </c>
      <c r="AT138" s="223" t="s">
        <v>189</v>
      </c>
      <c r="AU138" s="223" t="s">
        <v>22</v>
      </c>
      <c r="AY138" s="17" t="s">
        <v>186</v>
      </c>
      <c r="BE138" s="224">
        <f>IF(N138="základní",J138,0)</f>
        <v>0</v>
      </c>
      <c r="BF138" s="224">
        <f>IF(N138="snížená",J138,0)</f>
        <v>0</v>
      </c>
      <c r="BG138" s="224">
        <f>IF(N138="zákl. přenesená",J138,0)</f>
        <v>0</v>
      </c>
      <c r="BH138" s="224">
        <f>IF(N138="sníž. přenesená",J138,0)</f>
        <v>0</v>
      </c>
      <c r="BI138" s="224">
        <f>IF(N138="nulová",J138,0)</f>
        <v>0</v>
      </c>
      <c r="BJ138" s="17" t="s">
        <v>22</v>
      </c>
      <c r="BK138" s="224">
        <f>ROUND(I138*H138,2)</f>
        <v>0</v>
      </c>
      <c r="BL138" s="17" t="s">
        <v>194</v>
      </c>
      <c r="BM138" s="223" t="s">
        <v>1776</v>
      </c>
    </row>
    <row r="139" spans="1:47" s="2" customFormat="1" ht="12">
      <c r="A139" s="38"/>
      <c r="B139" s="39"/>
      <c r="C139" s="40"/>
      <c r="D139" s="225" t="s">
        <v>196</v>
      </c>
      <c r="E139" s="40"/>
      <c r="F139" s="226" t="s">
        <v>1777</v>
      </c>
      <c r="G139" s="40"/>
      <c r="H139" s="40"/>
      <c r="I139" s="227"/>
      <c r="J139" s="40"/>
      <c r="K139" s="40"/>
      <c r="L139" s="44"/>
      <c r="M139" s="228"/>
      <c r="N139" s="229"/>
      <c r="O139" s="84"/>
      <c r="P139" s="84"/>
      <c r="Q139" s="84"/>
      <c r="R139" s="84"/>
      <c r="S139" s="84"/>
      <c r="T139" s="85"/>
      <c r="U139" s="38"/>
      <c r="V139" s="38"/>
      <c r="W139" s="38"/>
      <c r="X139" s="38"/>
      <c r="Y139" s="38"/>
      <c r="Z139" s="38"/>
      <c r="AA139" s="38"/>
      <c r="AB139" s="38"/>
      <c r="AC139" s="38"/>
      <c r="AD139" s="38"/>
      <c r="AE139" s="38"/>
      <c r="AT139" s="17" t="s">
        <v>196</v>
      </c>
      <c r="AU139" s="17" t="s">
        <v>22</v>
      </c>
    </row>
    <row r="140" spans="1:51" s="14" customFormat="1" ht="12">
      <c r="A140" s="14"/>
      <c r="B140" s="240"/>
      <c r="C140" s="241"/>
      <c r="D140" s="225" t="s">
        <v>198</v>
      </c>
      <c r="E140" s="242" t="s">
        <v>1778</v>
      </c>
      <c r="F140" s="243" t="s">
        <v>1779</v>
      </c>
      <c r="G140" s="241"/>
      <c r="H140" s="244">
        <v>28.7</v>
      </c>
      <c r="I140" s="245"/>
      <c r="J140" s="241"/>
      <c r="K140" s="241"/>
      <c r="L140" s="246"/>
      <c r="M140" s="247"/>
      <c r="N140" s="248"/>
      <c r="O140" s="248"/>
      <c r="P140" s="248"/>
      <c r="Q140" s="248"/>
      <c r="R140" s="248"/>
      <c r="S140" s="248"/>
      <c r="T140" s="249"/>
      <c r="U140" s="14"/>
      <c r="V140" s="14"/>
      <c r="W140" s="14"/>
      <c r="X140" s="14"/>
      <c r="Y140" s="14"/>
      <c r="Z140" s="14"/>
      <c r="AA140" s="14"/>
      <c r="AB140" s="14"/>
      <c r="AC140" s="14"/>
      <c r="AD140" s="14"/>
      <c r="AE140" s="14"/>
      <c r="AT140" s="250" t="s">
        <v>198</v>
      </c>
      <c r="AU140" s="250" t="s">
        <v>22</v>
      </c>
      <c r="AV140" s="14" t="s">
        <v>84</v>
      </c>
      <c r="AW140" s="14" t="s">
        <v>37</v>
      </c>
      <c r="AX140" s="14" t="s">
        <v>76</v>
      </c>
      <c r="AY140" s="250" t="s">
        <v>186</v>
      </c>
    </row>
    <row r="141" spans="1:51" s="14" customFormat="1" ht="12">
      <c r="A141" s="14"/>
      <c r="B141" s="240"/>
      <c r="C141" s="241"/>
      <c r="D141" s="225" t="s">
        <v>198</v>
      </c>
      <c r="E141" s="242" t="s">
        <v>1670</v>
      </c>
      <c r="F141" s="243" t="s">
        <v>1780</v>
      </c>
      <c r="G141" s="241"/>
      <c r="H141" s="244">
        <v>8.1</v>
      </c>
      <c r="I141" s="245"/>
      <c r="J141" s="241"/>
      <c r="K141" s="241"/>
      <c r="L141" s="246"/>
      <c r="M141" s="247"/>
      <c r="N141" s="248"/>
      <c r="O141" s="248"/>
      <c r="P141" s="248"/>
      <c r="Q141" s="248"/>
      <c r="R141" s="248"/>
      <c r="S141" s="248"/>
      <c r="T141" s="249"/>
      <c r="U141" s="14"/>
      <c r="V141" s="14"/>
      <c r="W141" s="14"/>
      <c r="X141" s="14"/>
      <c r="Y141" s="14"/>
      <c r="Z141" s="14"/>
      <c r="AA141" s="14"/>
      <c r="AB141" s="14"/>
      <c r="AC141" s="14"/>
      <c r="AD141" s="14"/>
      <c r="AE141" s="14"/>
      <c r="AT141" s="250" t="s">
        <v>198</v>
      </c>
      <c r="AU141" s="250" t="s">
        <v>22</v>
      </c>
      <c r="AV141" s="14" t="s">
        <v>84</v>
      </c>
      <c r="AW141" s="14" t="s">
        <v>37</v>
      </c>
      <c r="AX141" s="14" t="s">
        <v>76</v>
      </c>
      <c r="AY141" s="250" t="s">
        <v>186</v>
      </c>
    </row>
    <row r="142" spans="1:51" s="14" customFormat="1" ht="12">
      <c r="A142" s="14"/>
      <c r="B142" s="240"/>
      <c r="C142" s="241"/>
      <c r="D142" s="225" t="s">
        <v>198</v>
      </c>
      <c r="E142" s="242" t="s">
        <v>1781</v>
      </c>
      <c r="F142" s="243" t="s">
        <v>1782</v>
      </c>
      <c r="G142" s="241"/>
      <c r="H142" s="244">
        <v>36.8</v>
      </c>
      <c r="I142" s="245"/>
      <c r="J142" s="241"/>
      <c r="K142" s="241"/>
      <c r="L142" s="246"/>
      <c r="M142" s="247"/>
      <c r="N142" s="248"/>
      <c r="O142" s="248"/>
      <c r="P142" s="248"/>
      <c r="Q142" s="248"/>
      <c r="R142" s="248"/>
      <c r="S142" s="248"/>
      <c r="T142" s="249"/>
      <c r="U142" s="14"/>
      <c r="V142" s="14"/>
      <c r="W142" s="14"/>
      <c r="X142" s="14"/>
      <c r="Y142" s="14"/>
      <c r="Z142" s="14"/>
      <c r="AA142" s="14"/>
      <c r="AB142" s="14"/>
      <c r="AC142" s="14"/>
      <c r="AD142" s="14"/>
      <c r="AE142" s="14"/>
      <c r="AT142" s="250" t="s">
        <v>198</v>
      </c>
      <c r="AU142" s="250" t="s">
        <v>22</v>
      </c>
      <c r="AV142" s="14" t="s">
        <v>84</v>
      </c>
      <c r="AW142" s="14" t="s">
        <v>37</v>
      </c>
      <c r="AX142" s="14" t="s">
        <v>22</v>
      </c>
      <c r="AY142" s="250" t="s">
        <v>186</v>
      </c>
    </row>
    <row r="143" spans="1:63" s="12" customFormat="1" ht="25.9" customHeight="1">
      <c r="A143" s="12"/>
      <c r="B143" s="196"/>
      <c r="C143" s="197"/>
      <c r="D143" s="198" t="s">
        <v>75</v>
      </c>
      <c r="E143" s="199" t="s">
        <v>194</v>
      </c>
      <c r="F143" s="199" t="s">
        <v>1021</v>
      </c>
      <c r="G143" s="197"/>
      <c r="H143" s="197"/>
      <c r="I143" s="200"/>
      <c r="J143" s="201">
        <f>BK143</f>
        <v>0</v>
      </c>
      <c r="K143" s="197"/>
      <c r="L143" s="202"/>
      <c r="M143" s="203"/>
      <c r="N143" s="204"/>
      <c r="O143" s="204"/>
      <c r="P143" s="205">
        <f>SUM(P144:P149)</f>
        <v>0</v>
      </c>
      <c r="Q143" s="204"/>
      <c r="R143" s="205">
        <f>SUM(R144:R149)</f>
        <v>0</v>
      </c>
      <c r="S143" s="204"/>
      <c r="T143" s="206">
        <f>SUM(T144:T149)</f>
        <v>0</v>
      </c>
      <c r="U143" s="12"/>
      <c r="V143" s="12"/>
      <c r="W143" s="12"/>
      <c r="X143" s="12"/>
      <c r="Y143" s="12"/>
      <c r="Z143" s="12"/>
      <c r="AA143" s="12"/>
      <c r="AB143" s="12"/>
      <c r="AC143" s="12"/>
      <c r="AD143" s="12"/>
      <c r="AE143" s="12"/>
      <c r="AR143" s="207" t="s">
        <v>22</v>
      </c>
      <c r="AT143" s="208" t="s">
        <v>75</v>
      </c>
      <c r="AU143" s="208" t="s">
        <v>76</v>
      </c>
      <c r="AY143" s="207" t="s">
        <v>186</v>
      </c>
      <c r="BK143" s="209">
        <f>SUM(BK144:BK149)</f>
        <v>0</v>
      </c>
    </row>
    <row r="144" spans="1:65" s="2" customFormat="1" ht="24.15" customHeight="1">
      <c r="A144" s="38"/>
      <c r="B144" s="39"/>
      <c r="C144" s="212" t="s">
        <v>296</v>
      </c>
      <c r="D144" s="212" t="s">
        <v>189</v>
      </c>
      <c r="E144" s="213" t="s">
        <v>1783</v>
      </c>
      <c r="F144" s="214" t="s">
        <v>1784</v>
      </c>
      <c r="G144" s="215" t="s">
        <v>1720</v>
      </c>
      <c r="H144" s="216">
        <v>17.013</v>
      </c>
      <c r="I144" s="217"/>
      <c r="J144" s="218">
        <f>ROUND(I144*H144,2)</f>
        <v>0</v>
      </c>
      <c r="K144" s="214" t="s">
        <v>1703</v>
      </c>
      <c r="L144" s="44"/>
      <c r="M144" s="219" t="s">
        <v>20</v>
      </c>
      <c r="N144" s="220" t="s">
        <v>47</v>
      </c>
      <c r="O144" s="84"/>
      <c r="P144" s="221">
        <f>O144*H144</f>
        <v>0</v>
      </c>
      <c r="Q144" s="221">
        <v>0</v>
      </c>
      <c r="R144" s="221">
        <f>Q144*H144</f>
        <v>0</v>
      </c>
      <c r="S144" s="221">
        <v>0</v>
      </c>
      <c r="T144" s="222">
        <f>S144*H144</f>
        <v>0</v>
      </c>
      <c r="U144" s="38"/>
      <c r="V144" s="38"/>
      <c r="W144" s="38"/>
      <c r="X144" s="38"/>
      <c r="Y144" s="38"/>
      <c r="Z144" s="38"/>
      <c r="AA144" s="38"/>
      <c r="AB144" s="38"/>
      <c r="AC144" s="38"/>
      <c r="AD144" s="38"/>
      <c r="AE144" s="38"/>
      <c r="AR144" s="223" t="s">
        <v>194</v>
      </c>
      <c r="AT144" s="223" t="s">
        <v>189</v>
      </c>
      <c r="AU144" s="223" t="s">
        <v>22</v>
      </c>
      <c r="AY144" s="17" t="s">
        <v>186</v>
      </c>
      <c r="BE144" s="224">
        <f>IF(N144="základní",J144,0)</f>
        <v>0</v>
      </c>
      <c r="BF144" s="224">
        <f>IF(N144="snížená",J144,0)</f>
        <v>0</v>
      </c>
      <c r="BG144" s="224">
        <f>IF(N144="zákl. přenesená",J144,0)</f>
        <v>0</v>
      </c>
      <c r="BH144" s="224">
        <f>IF(N144="sníž. přenesená",J144,0)</f>
        <v>0</v>
      </c>
      <c r="BI144" s="224">
        <f>IF(N144="nulová",J144,0)</f>
        <v>0</v>
      </c>
      <c r="BJ144" s="17" t="s">
        <v>22</v>
      </c>
      <c r="BK144" s="224">
        <f>ROUND(I144*H144,2)</f>
        <v>0</v>
      </c>
      <c r="BL144" s="17" t="s">
        <v>194</v>
      </c>
      <c r="BM144" s="223" t="s">
        <v>1785</v>
      </c>
    </row>
    <row r="145" spans="1:47" s="2" customFormat="1" ht="12">
      <c r="A145" s="38"/>
      <c r="B145" s="39"/>
      <c r="C145" s="40"/>
      <c r="D145" s="225" t="s">
        <v>196</v>
      </c>
      <c r="E145" s="40"/>
      <c r="F145" s="226" t="s">
        <v>1784</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196</v>
      </c>
      <c r="AU145" s="17" t="s">
        <v>22</v>
      </c>
    </row>
    <row r="146" spans="1:51" s="14" customFormat="1" ht="12">
      <c r="A146" s="14"/>
      <c r="B146" s="240"/>
      <c r="C146" s="241"/>
      <c r="D146" s="225" t="s">
        <v>198</v>
      </c>
      <c r="E146" s="242" t="s">
        <v>1786</v>
      </c>
      <c r="F146" s="243" t="s">
        <v>1787</v>
      </c>
      <c r="G146" s="241"/>
      <c r="H146" s="244">
        <v>17.013</v>
      </c>
      <c r="I146" s="245"/>
      <c r="J146" s="241"/>
      <c r="K146" s="241"/>
      <c r="L146" s="246"/>
      <c r="M146" s="247"/>
      <c r="N146" s="248"/>
      <c r="O146" s="248"/>
      <c r="P146" s="248"/>
      <c r="Q146" s="248"/>
      <c r="R146" s="248"/>
      <c r="S146" s="248"/>
      <c r="T146" s="249"/>
      <c r="U146" s="14"/>
      <c r="V146" s="14"/>
      <c r="W146" s="14"/>
      <c r="X146" s="14"/>
      <c r="Y146" s="14"/>
      <c r="Z146" s="14"/>
      <c r="AA146" s="14"/>
      <c r="AB146" s="14"/>
      <c r="AC146" s="14"/>
      <c r="AD146" s="14"/>
      <c r="AE146" s="14"/>
      <c r="AT146" s="250" t="s">
        <v>198</v>
      </c>
      <c r="AU146" s="250" t="s">
        <v>22</v>
      </c>
      <c r="AV146" s="14" t="s">
        <v>84</v>
      </c>
      <c r="AW146" s="14" t="s">
        <v>37</v>
      </c>
      <c r="AX146" s="14" t="s">
        <v>22</v>
      </c>
      <c r="AY146" s="250" t="s">
        <v>186</v>
      </c>
    </row>
    <row r="147" spans="1:65" s="2" customFormat="1" ht="14.4" customHeight="1">
      <c r="A147" s="38"/>
      <c r="B147" s="39"/>
      <c r="C147" s="212" t="s">
        <v>303</v>
      </c>
      <c r="D147" s="212" t="s">
        <v>189</v>
      </c>
      <c r="E147" s="213" t="s">
        <v>1788</v>
      </c>
      <c r="F147" s="214" t="s">
        <v>1789</v>
      </c>
      <c r="G147" s="215" t="s">
        <v>1720</v>
      </c>
      <c r="H147" s="216">
        <v>13.65</v>
      </c>
      <c r="I147" s="217"/>
      <c r="J147" s="218">
        <f>ROUND(I147*H147,2)</f>
        <v>0</v>
      </c>
      <c r="K147" s="214" t="s">
        <v>1703</v>
      </c>
      <c r="L147" s="44"/>
      <c r="M147" s="219" t="s">
        <v>20</v>
      </c>
      <c r="N147" s="220" t="s">
        <v>47</v>
      </c>
      <c r="O147" s="84"/>
      <c r="P147" s="221">
        <f>O147*H147</f>
        <v>0</v>
      </c>
      <c r="Q147" s="221">
        <v>0</v>
      </c>
      <c r="R147" s="221">
        <f>Q147*H147</f>
        <v>0</v>
      </c>
      <c r="S147" s="221">
        <v>0</v>
      </c>
      <c r="T147" s="222">
        <f>S147*H147</f>
        <v>0</v>
      </c>
      <c r="U147" s="38"/>
      <c r="V147" s="38"/>
      <c r="W147" s="38"/>
      <c r="X147" s="38"/>
      <c r="Y147" s="38"/>
      <c r="Z147" s="38"/>
      <c r="AA147" s="38"/>
      <c r="AB147" s="38"/>
      <c r="AC147" s="38"/>
      <c r="AD147" s="38"/>
      <c r="AE147" s="38"/>
      <c r="AR147" s="223" t="s">
        <v>194</v>
      </c>
      <c r="AT147" s="223" t="s">
        <v>189</v>
      </c>
      <c r="AU147" s="223" t="s">
        <v>22</v>
      </c>
      <c r="AY147" s="17" t="s">
        <v>186</v>
      </c>
      <c r="BE147" s="224">
        <f>IF(N147="základní",J147,0)</f>
        <v>0</v>
      </c>
      <c r="BF147" s="224">
        <f>IF(N147="snížená",J147,0)</f>
        <v>0</v>
      </c>
      <c r="BG147" s="224">
        <f>IF(N147="zákl. přenesená",J147,0)</f>
        <v>0</v>
      </c>
      <c r="BH147" s="224">
        <f>IF(N147="sníž. přenesená",J147,0)</f>
        <v>0</v>
      </c>
      <c r="BI147" s="224">
        <f>IF(N147="nulová",J147,0)</f>
        <v>0</v>
      </c>
      <c r="BJ147" s="17" t="s">
        <v>22</v>
      </c>
      <c r="BK147" s="224">
        <f>ROUND(I147*H147,2)</f>
        <v>0</v>
      </c>
      <c r="BL147" s="17" t="s">
        <v>194</v>
      </c>
      <c r="BM147" s="223" t="s">
        <v>1790</v>
      </c>
    </row>
    <row r="148" spans="1:47" s="2" customFormat="1" ht="12">
      <c r="A148" s="38"/>
      <c r="B148" s="39"/>
      <c r="C148" s="40"/>
      <c r="D148" s="225" t="s">
        <v>196</v>
      </c>
      <c r="E148" s="40"/>
      <c r="F148" s="226" t="s">
        <v>1791</v>
      </c>
      <c r="G148" s="40"/>
      <c r="H148" s="40"/>
      <c r="I148" s="227"/>
      <c r="J148" s="40"/>
      <c r="K148" s="40"/>
      <c r="L148" s="44"/>
      <c r="M148" s="228"/>
      <c r="N148" s="229"/>
      <c r="O148" s="84"/>
      <c r="P148" s="84"/>
      <c r="Q148" s="84"/>
      <c r="R148" s="84"/>
      <c r="S148" s="84"/>
      <c r="T148" s="85"/>
      <c r="U148" s="38"/>
      <c r="V148" s="38"/>
      <c r="W148" s="38"/>
      <c r="X148" s="38"/>
      <c r="Y148" s="38"/>
      <c r="Z148" s="38"/>
      <c r="AA148" s="38"/>
      <c r="AB148" s="38"/>
      <c r="AC148" s="38"/>
      <c r="AD148" s="38"/>
      <c r="AE148" s="38"/>
      <c r="AT148" s="17" t="s">
        <v>196</v>
      </c>
      <c r="AU148" s="17" t="s">
        <v>22</v>
      </c>
    </row>
    <row r="149" spans="1:51" s="14" customFormat="1" ht="12">
      <c r="A149" s="14"/>
      <c r="B149" s="240"/>
      <c r="C149" s="241"/>
      <c r="D149" s="225" t="s">
        <v>198</v>
      </c>
      <c r="E149" s="242" t="s">
        <v>1792</v>
      </c>
      <c r="F149" s="243" t="s">
        <v>1724</v>
      </c>
      <c r="G149" s="241"/>
      <c r="H149" s="244">
        <v>13.65</v>
      </c>
      <c r="I149" s="245"/>
      <c r="J149" s="241"/>
      <c r="K149" s="241"/>
      <c r="L149" s="246"/>
      <c r="M149" s="247"/>
      <c r="N149" s="248"/>
      <c r="O149" s="248"/>
      <c r="P149" s="248"/>
      <c r="Q149" s="248"/>
      <c r="R149" s="248"/>
      <c r="S149" s="248"/>
      <c r="T149" s="249"/>
      <c r="U149" s="14"/>
      <c r="V149" s="14"/>
      <c r="W149" s="14"/>
      <c r="X149" s="14"/>
      <c r="Y149" s="14"/>
      <c r="Z149" s="14"/>
      <c r="AA149" s="14"/>
      <c r="AB149" s="14"/>
      <c r="AC149" s="14"/>
      <c r="AD149" s="14"/>
      <c r="AE149" s="14"/>
      <c r="AT149" s="250" t="s">
        <v>198</v>
      </c>
      <c r="AU149" s="250" t="s">
        <v>22</v>
      </c>
      <c r="AV149" s="14" t="s">
        <v>84</v>
      </c>
      <c r="AW149" s="14" t="s">
        <v>37</v>
      </c>
      <c r="AX149" s="14" t="s">
        <v>22</v>
      </c>
      <c r="AY149" s="250" t="s">
        <v>186</v>
      </c>
    </row>
    <row r="150" spans="1:63" s="12" customFormat="1" ht="25.9" customHeight="1">
      <c r="A150" s="12"/>
      <c r="B150" s="196"/>
      <c r="C150" s="197"/>
      <c r="D150" s="198" t="s">
        <v>75</v>
      </c>
      <c r="E150" s="199" t="s">
        <v>273</v>
      </c>
      <c r="F150" s="199" t="s">
        <v>1793</v>
      </c>
      <c r="G150" s="197"/>
      <c r="H150" s="197"/>
      <c r="I150" s="200"/>
      <c r="J150" s="201">
        <f>BK150</f>
        <v>0</v>
      </c>
      <c r="K150" s="197"/>
      <c r="L150" s="202"/>
      <c r="M150" s="203"/>
      <c r="N150" s="204"/>
      <c r="O150" s="204"/>
      <c r="P150" s="205">
        <f>SUM(P151:P182)</f>
        <v>0</v>
      </c>
      <c r="Q150" s="204"/>
      <c r="R150" s="205">
        <f>SUM(R151:R182)</f>
        <v>0</v>
      </c>
      <c r="S150" s="204"/>
      <c r="T150" s="206">
        <f>SUM(T151:T182)</f>
        <v>0</v>
      </c>
      <c r="U150" s="12"/>
      <c r="V150" s="12"/>
      <c r="W150" s="12"/>
      <c r="X150" s="12"/>
      <c r="Y150" s="12"/>
      <c r="Z150" s="12"/>
      <c r="AA150" s="12"/>
      <c r="AB150" s="12"/>
      <c r="AC150" s="12"/>
      <c r="AD150" s="12"/>
      <c r="AE150" s="12"/>
      <c r="AR150" s="207" t="s">
        <v>84</v>
      </c>
      <c r="AT150" s="208" t="s">
        <v>75</v>
      </c>
      <c r="AU150" s="208" t="s">
        <v>76</v>
      </c>
      <c r="AY150" s="207" t="s">
        <v>186</v>
      </c>
      <c r="BK150" s="209">
        <f>SUM(BK151:BK182)</f>
        <v>0</v>
      </c>
    </row>
    <row r="151" spans="1:65" s="2" customFormat="1" ht="14.4" customHeight="1">
      <c r="A151" s="38"/>
      <c r="B151" s="39"/>
      <c r="C151" s="212" t="s">
        <v>309</v>
      </c>
      <c r="D151" s="212" t="s">
        <v>189</v>
      </c>
      <c r="E151" s="213" t="s">
        <v>1794</v>
      </c>
      <c r="F151" s="214" t="s">
        <v>1795</v>
      </c>
      <c r="G151" s="215" t="s">
        <v>1796</v>
      </c>
      <c r="H151" s="216">
        <v>13</v>
      </c>
      <c r="I151" s="217"/>
      <c r="J151" s="218">
        <f>ROUND(I151*H151,2)</f>
        <v>0</v>
      </c>
      <c r="K151" s="214" t="s">
        <v>1703</v>
      </c>
      <c r="L151" s="44"/>
      <c r="M151" s="219" t="s">
        <v>20</v>
      </c>
      <c r="N151" s="220" t="s">
        <v>47</v>
      </c>
      <c r="O151" s="84"/>
      <c r="P151" s="221">
        <f>O151*H151</f>
        <v>0</v>
      </c>
      <c r="Q151" s="221">
        <v>0</v>
      </c>
      <c r="R151" s="221">
        <f>Q151*H151</f>
        <v>0</v>
      </c>
      <c r="S151" s="221">
        <v>0</v>
      </c>
      <c r="T151" s="222">
        <f>S151*H151</f>
        <v>0</v>
      </c>
      <c r="U151" s="38"/>
      <c r="V151" s="38"/>
      <c r="W151" s="38"/>
      <c r="X151" s="38"/>
      <c r="Y151" s="38"/>
      <c r="Z151" s="38"/>
      <c r="AA151" s="38"/>
      <c r="AB151" s="38"/>
      <c r="AC151" s="38"/>
      <c r="AD151" s="38"/>
      <c r="AE151" s="38"/>
      <c r="AR151" s="223" t="s">
        <v>327</v>
      </c>
      <c r="AT151" s="223" t="s">
        <v>189</v>
      </c>
      <c r="AU151" s="223" t="s">
        <v>22</v>
      </c>
      <c r="AY151" s="17" t="s">
        <v>186</v>
      </c>
      <c r="BE151" s="224">
        <f>IF(N151="základní",J151,0)</f>
        <v>0</v>
      </c>
      <c r="BF151" s="224">
        <f>IF(N151="snížená",J151,0)</f>
        <v>0</v>
      </c>
      <c r="BG151" s="224">
        <f>IF(N151="zákl. přenesená",J151,0)</f>
        <v>0</v>
      </c>
      <c r="BH151" s="224">
        <f>IF(N151="sníž. přenesená",J151,0)</f>
        <v>0</v>
      </c>
      <c r="BI151" s="224">
        <f>IF(N151="nulová",J151,0)</f>
        <v>0</v>
      </c>
      <c r="BJ151" s="17" t="s">
        <v>22</v>
      </c>
      <c r="BK151" s="224">
        <f>ROUND(I151*H151,2)</f>
        <v>0</v>
      </c>
      <c r="BL151" s="17" t="s">
        <v>327</v>
      </c>
      <c r="BM151" s="223" t="s">
        <v>1797</v>
      </c>
    </row>
    <row r="152" spans="1:47" s="2" customFormat="1" ht="12">
      <c r="A152" s="38"/>
      <c r="B152" s="39"/>
      <c r="C152" s="40"/>
      <c r="D152" s="225" t="s">
        <v>196</v>
      </c>
      <c r="E152" s="40"/>
      <c r="F152" s="226" t="s">
        <v>1798</v>
      </c>
      <c r="G152" s="40"/>
      <c r="H152" s="40"/>
      <c r="I152" s="227"/>
      <c r="J152" s="40"/>
      <c r="K152" s="40"/>
      <c r="L152" s="44"/>
      <c r="M152" s="228"/>
      <c r="N152" s="229"/>
      <c r="O152" s="84"/>
      <c r="P152" s="84"/>
      <c r="Q152" s="84"/>
      <c r="R152" s="84"/>
      <c r="S152" s="84"/>
      <c r="T152" s="85"/>
      <c r="U152" s="38"/>
      <c r="V152" s="38"/>
      <c r="W152" s="38"/>
      <c r="X152" s="38"/>
      <c r="Y152" s="38"/>
      <c r="Z152" s="38"/>
      <c r="AA152" s="38"/>
      <c r="AB152" s="38"/>
      <c r="AC152" s="38"/>
      <c r="AD152" s="38"/>
      <c r="AE152" s="38"/>
      <c r="AT152" s="17" t="s">
        <v>196</v>
      </c>
      <c r="AU152" s="17" t="s">
        <v>22</v>
      </c>
    </row>
    <row r="153" spans="1:51" s="14" customFormat="1" ht="12">
      <c r="A153" s="14"/>
      <c r="B153" s="240"/>
      <c r="C153" s="241"/>
      <c r="D153" s="225" t="s">
        <v>198</v>
      </c>
      <c r="E153" s="242" t="s">
        <v>1799</v>
      </c>
      <c r="F153" s="243" t="s">
        <v>309</v>
      </c>
      <c r="G153" s="241"/>
      <c r="H153" s="244">
        <v>13</v>
      </c>
      <c r="I153" s="245"/>
      <c r="J153" s="241"/>
      <c r="K153" s="241"/>
      <c r="L153" s="246"/>
      <c r="M153" s="247"/>
      <c r="N153" s="248"/>
      <c r="O153" s="248"/>
      <c r="P153" s="248"/>
      <c r="Q153" s="248"/>
      <c r="R153" s="248"/>
      <c r="S153" s="248"/>
      <c r="T153" s="249"/>
      <c r="U153" s="14"/>
      <c r="V153" s="14"/>
      <c r="W153" s="14"/>
      <c r="X153" s="14"/>
      <c r="Y153" s="14"/>
      <c r="Z153" s="14"/>
      <c r="AA153" s="14"/>
      <c r="AB153" s="14"/>
      <c r="AC153" s="14"/>
      <c r="AD153" s="14"/>
      <c r="AE153" s="14"/>
      <c r="AT153" s="250" t="s">
        <v>198</v>
      </c>
      <c r="AU153" s="250" t="s">
        <v>22</v>
      </c>
      <c r="AV153" s="14" t="s">
        <v>84</v>
      </c>
      <c r="AW153" s="14" t="s">
        <v>37</v>
      </c>
      <c r="AX153" s="14" t="s">
        <v>22</v>
      </c>
      <c r="AY153" s="250" t="s">
        <v>186</v>
      </c>
    </row>
    <row r="154" spans="1:65" s="2" customFormat="1" ht="24.15" customHeight="1">
      <c r="A154" s="38"/>
      <c r="B154" s="39"/>
      <c r="C154" s="212" t="s">
        <v>316</v>
      </c>
      <c r="D154" s="212" t="s">
        <v>189</v>
      </c>
      <c r="E154" s="213" t="s">
        <v>1800</v>
      </c>
      <c r="F154" s="214" t="s">
        <v>1801</v>
      </c>
      <c r="G154" s="215" t="s">
        <v>921</v>
      </c>
      <c r="H154" s="216">
        <v>565</v>
      </c>
      <c r="I154" s="217"/>
      <c r="J154" s="218">
        <f>ROUND(I154*H154,2)</f>
        <v>0</v>
      </c>
      <c r="K154" s="214" t="s">
        <v>1703</v>
      </c>
      <c r="L154" s="44"/>
      <c r="M154" s="219" t="s">
        <v>20</v>
      </c>
      <c r="N154" s="220" t="s">
        <v>47</v>
      </c>
      <c r="O154" s="84"/>
      <c r="P154" s="221">
        <f>O154*H154</f>
        <v>0</v>
      </c>
      <c r="Q154" s="221">
        <v>0</v>
      </c>
      <c r="R154" s="221">
        <f>Q154*H154</f>
        <v>0</v>
      </c>
      <c r="S154" s="221">
        <v>0</v>
      </c>
      <c r="T154" s="222">
        <f>S154*H154</f>
        <v>0</v>
      </c>
      <c r="U154" s="38"/>
      <c r="V154" s="38"/>
      <c r="W154" s="38"/>
      <c r="X154" s="38"/>
      <c r="Y154" s="38"/>
      <c r="Z154" s="38"/>
      <c r="AA154" s="38"/>
      <c r="AB154" s="38"/>
      <c r="AC154" s="38"/>
      <c r="AD154" s="38"/>
      <c r="AE154" s="38"/>
      <c r="AR154" s="223" t="s">
        <v>327</v>
      </c>
      <c r="AT154" s="223" t="s">
        <v>189</v>
      </c>
      <c r="AU154" s="223" t="s">
        <v>22</v>
      </c>
      <c r="AY154" s="17" t="s">
        <v>186</v>
      </c>
      <c r="BE154" s="224">
        <f>IF(N154="základní",J154,0)</f>
        <v>0</v>
      </c>
      <c r="BF154" s="224">
        <f>IF(N154="snížená",J154,0)</f>
        <v>0</v>
      </c>
      <c r="BG154" s="224">
        <f>IF(N154="zákl. přenesená",J154,0)</f>
        <v>0</v>
      </c>
      <c r="BH154" s="224">
        <f>IF(N154="sníž. přenesená",J154,0)</f>
        <v>0</v>
      </c>
      <c r="BI154" s="224">
        <f>IF(N154="nulová",J154,0)</f>
        <v>0</v>
      </c>
      <c r="BJ154" s="17" t="s">
        <v>22</v>
      </c>
      <c r="BK154" s="224">
        <f>ROUND(I154*H154,2)</f>
        <v>0</v>
      </c>
      <c r="BL154" s="17" t="s">
        <v>327</v>
      </c>
      <c r="BM154" s="223" t="s">
        <v>1802</v>
      </c>
    </row>
    <row r="155" spans="1:47" s="2" customFormat="1" ht="12">
      <c r="A155" s="38"/>
      <c r="B155" s="39"/>
      <c r="C155" s="40"/>
      <c r="D155" s="225" t="s">
        <v>196</v>
      </c>
      <c r="E155" s="40"/>
      <c r="F155" s="226" t="s">
        <v>1803</v>
      </c>
      <c r="G155" s="40"/>
      <c r="H155" s="40"/>
      <c r="I155" s="227"/>
      <c r="J155" s="40"/>
      <c r="K155" s="40"/>
      <c r="L155" s="44"/>
      <c r="M155" s="228"/>
      <c r="N155" s="229"/>
      <c r="O155" s="84"/>
      <c r="P155" s="84"/>
      <c r="Q155" s="84"/>
      <c r="R155" s="84"/>
      <c r="S155" s="84"/>
      <c r="T155" s="85"/>
      <c r="U155" s="38"/>
      <c r="V155" s="38"/>
      <c r="W155" s="38"/>
      <c r="X155" s="38"/>
      <c r="Y155" s="38"/>
      <c r="Z155" s="38"/>
      <c r="AA155" s="38"/>
      <c r="AB155" s="38"/>
      <c r="AC155" s="38"/>
      <c r="AD155" s="38"/>
      <c r="AE155" s="38"/>
      <c r="AT155" s="17" t="s">
        <v>196</v>
      </c>
      <c r="AU155" s="17" t="s">
        <v>22</v>
      </c>
    </row>
    <row r="156" spans="1:65" s="2" customFormat="1" ht="24.15" customHeight="1">
      <c r="A156" s="38"/>
      <c r="B156" s="39"/>
      <c r="C156" s="212" t="s">
        <v>8</v>
      </c>
      <c r="D156" s="212" t="s">
        <v>189</v>
      </c>
      <c r="E156" s="213" t="s">
        <v>1804</v>
      </c>
      <c r="F156" s="214" t="s">
        <v>1801</v>
      </c>
      <c r="G156" s="215" t="s">
        <v>921</v>
      </c>
      <c r="H156" s="216">
        <v>680.5</v>
      </c>
      <c r="I156" s="217"/>
      <c r="J156" s="218">
        <f>ROUND(I156*H156,2)</f>
        <v>0</v>
      </c>
      <c r="K156" s="214" t="s">
        <v>1703</v>
      </c>
      <c r="L156" s="44"/>
      <c r="M156" s="219" t="s">
        <v>20</v>
      </c>
      <c r="N156" s="220" t="s">
        <v>47</v>
      </c>
      <c r="O156" s="84"/>
      <c r="P156" s="221">
        <f>O156*H156</f>
        <v>0</v>
      </c>
      <c r="Q156" s="221">
        <v>0</v>
      </c>
      <c r="R156" s="221">
        <f>Q156*H156</f>
        <v>0</v>
      </c>
      <c r="S156" s="221">
        <v>0</v>
      </c>
      <c r="T156" s="222">
        <f>S156*H156</f>
        <v>0</v>
      </c>
      <c r="U156" s="38"/>
      <c r="V156" s="38"/>
      <c r="W156" s="38"/>
      <c r="X156" s="38"/>
      <c r="Y156" s="38"/>
      <c r="Z156" s="38"/>
      <c r="AA156" s="38"/>
      <c r="AB156" s="38"/>
      <c r="AC156" s="38"/>
      <c r="AD156" s="38"/>
      <c r="AE156" s="38"/>
      <c r="AR156" s="223" t="s">
        <v>327</v>
      </c>
      <c r="AT156" s="223" t="s">
        <v>189</v>
      </c>
      <c r="AU156" s="223" t="s">
        <v>22</v>
      </c>
      <c r="AY156" s="17" t="s">
        <v>186</v>
      </c>
      <c r="BE156" s="224">
        <f>IF(N156="základní",J156,0)</f>
        <v>0</v>
      </c>
      <c r="BF156" s="224">
        <f>IF(N156="snížená",J156,0)</f>
        <v>0</v>
      </c>
      <c r="BG156" s="224">
        <f>IF(N156="zákl. přenesená",J156,0)</f>
        <v>0</v>
      </c>
      <c r="BH156" s="224">
        <f>IF(N156="sníž. přenesená",J156,0)</f>
        <v>0</v>
      </c>
      <c r="BI156" s="224">
        <f>IF(N156="nulová",J156,0)</f>
        <v>0</v>
      </c>
      <c r="BJ156" s="17" t="s">
        <v>22</v>
      </c>
      <c r="BK156" s="224">
        <f>ROUND(I156*H156,2)</f>
        <v>0</v>
      </c>
      <c r="BL156" s="17" t="s">
        <v>327</v>
      </c>
      <c r="BM156" s="223" t="s">
        <v>1805</v>
      </c>
    </row>
    <row r="157" spans="1:47" s="2" customFormat="1" ht="12">
      <c r="A157" s="38"/>
      <c r="B157" s="39"/>
      <c r="C157" s="40"/>
      <c r="D157" s="225" t="s">
        <v>196</v>
      </c>
      <c r="E157" s="40"/>
      <c r="F157" s="226" t="s">
        <v>1806</v>
      </c>
      <c r="G157" s="40"/>
      <c r="H157" s="40"/>
      <c r="I157" s="227"/>
      <c r="J157" s="40"/>
      <c r="K157" s="40"/>
      <c r="L157" s="44"/>
      <c r="M157" s="228"/>
      <c r="N157" s="229"/>
      <c r="O157" s="84"/>
      <c r="P157" s="84"/>
      <c r="Q157" s="84"/>
      <c r="R157" s="84"/>
      <c r="S157" s="84"/>
      <c r="T157" s="85"/>
      <c r="U157" s="38"/>
      <c r="V157" s="38"/>
      <c r="W157" s="38"/>
      <c r="X157" s="38"/>
      <c r="Y157" s="38"/>
      <c r="Z157" s="38"/>
      <c r="AA157" s="38"/>
      <c r="AB157" s="38"/>
      <c r="AC157" s="38"/>
      <c r="AD157" s="38"/>
      <c r="AE157" s="38"/>
      <c r="AT157" s="17" t="s">
        <v>196</v>
      </c>
      <c r="AU157" s="17" t="s">
        <v>22</v>
      </c>
    </row>
    <row r="158" spans="1:51" s="14" customFormat="1" ht="12">
      <c r="A158" s="14"/>
      <c r="B158" s="240"/>
      <c r="C158" s="241"/>
      <c r="D158" s="225" t="s">
        <v>198</v>
      </c>
      <c r="E158" s="242" t="s">
        <v>1807</v>
      </c>
      <c r="F158" s="243" t="s">
        <v>1808</v>
      </c>
      <c r="G158" s="241"/>
      <c r="H158" s="244">
        <v>680.5</v>
      </c>
      <c r="I158" s="245"/>
      <c r="J158" s="241"/>
      <c r="K158" s="241"/>
      <c r="L158" s="246"/>
      <c r="M158" s="247"/>
      <c r="N158" s="248"/>
      <c r="O158" s="248"/>
      <c r="P158" s="248"/>
      <c r="Q158" s="248"/>
      <c r="R158" s="248"/>
      <c r="S158" s="248"/>
      <c r="T158" s="249"/>
      <c r="U158" s="14"/>
      <c r="V158" s="14"/>
      <c r="W158" s="14"/>
      <c r="X158" s="14"/>
      <c r="Y158" s="14"/>
      <c r="Z158" s="14"/>
      <c r="AA158" s="14"/>
      <c r="AB158" s="14"/>
      <c r="AC158" s="14"/>
      <c r="AD158" s="14"/>
      <c r="AE158" s="14"/>
      <c r="AT158" s="250" t="s">
        <v>198</v>
      </c>
      <c r="AU158" s="250" t="s">
        <v>22</v>
      </c>
      <c r="AV158" s="14" t="s">
        <v>84</v>
      </c>
      <c r="AW158" s="14" t="s">
        <v>37</v>
      </c>
      <c r="AX158" s="14" t="s">
        <v>22</v>
      </c>
      <c r="AY158" s="250" t="s">
        <v>186</v>
      </c>
    </row>
    <row r="159" spans="1:65" s="2" customFormat="1" ht="24.15" customHeight="1">
      <c r="A159" s="38"/>
      <c r="B159" s="39"/>
      <c r="C159" s="212" t="s">
        <v>327</v>
      </c>
      <c r="D159" s="212" t="s">
        <v>189</v>
      </c>
      <c r="E159" s="213" t="s">
        <v>1809</v>
      </c>
      <c r="F159" s="214" t="s">
        <v>1810</v>
      </c>
      <c r="G159" s="215" t="s">
        <v>921</v>
      </c>
      <c r="H159" s="216">
        <v>1080</v>
      </c>
      <c r="I159" s="217"/>
      <c r="J159" s="218">
        <f>ROUND(I159*H159,2)</f>
        <v>0</v>
      </c>
      <c r="K159" s="214" t="s">
        <v>1703</v>
      </c>
      <c r="L159" s="44"/>
      <c r="M159" s="219" t="s">
        <v>20</v>
      </c>
      <c r="N159" s="220" t="s">
        <v>47</v>
      </c>
      <c r="O159" s="84"/>
      <c r="P159" s="221">
        <f>O159*H159</f>
        <v>0</v>
      </c>
      <c r="Q159" s="221">
        <v>0</v>
      </c>
      <c r="R159" s="221">
        <f>Q159*H159</f>
        <v>0</v>
      </c>
      <c r="S159" s="221">
        <v>0</v>
      </c>
      <c r="T159" s="222">
        <f>S159*H159</f>
        <v>0</v>
      </c>
      <c r="U159" s="38"/>
      <c r="V159" s="38"/>
      <c r="W159" s="38"/>
      <c r="X159" s="38"/>
      <c r="Y159" s="38"/>
      <c r="Z159" s="38"/>
      <c r="AA159" s="38"/>
      <c r="AB159" s="38"/>
      <c r="AC159" s="38"/>
      <c r="AD159" s="38"/>
      <c r="AE159" s="38"/>
      <c r="AR159" s="223" t="s">
        <v>327</v>
      </c>
      <c r="AT159" s="223" t="s">
        <v>189</v>
      </c>
      <c r="AU159" s="223" t="s">
        <v>22</v>
      </c>
      <c r="AY159" s="17" t="s">
        <v>186</v>
      </c>
      <c r="BE159" s="224">
        <f>IF(N159="základní",J159,0)</f>
        <v>0</v>
      </c>
      <c r="BF159" s="224">
        <f>IF(N159="snížená",J159,0)</f>
        <v>0</v>
      </c>
      <c r="BG159" s="224">
        <f>IF(N159="zákl. přenesená",J159,0)</f>
        <v>0</v>
      </c>
      <c r="BH159" s="224">
        <f>IF(N159="sníž. přenesená",J159,0)</f>
        <v>0</v>
      </c>
      <c r="BI159" s="224">
        <f>IF(N159="nulová",J159,0)</f>
        <v>0</v>
      </c>
      <c r="BJ159" s="17" t="s">
        <v>22</v>
      </c>
      <c r="BK159" s="224">
        <f>ROUND(I159*H159,2)</f>
        <v>0</v>
      </c>
      <c r="BL159" s="17" t="s">
        <v>327</v>
      </c>
      <c r="BM159" s="223" t="s">
        <v>1811</v>
      </c>
    </row>
    <row r="160" spans="1:47" s="2" customFormat="1" ht="12">
      <c r="A160" s="38"/>
      <c r="B160" s="39"/>
      <c r="C160" s="40"/>
      <c r="D160" s="225" t="s">
        <v>196</v>
      </c>
      <c r="E160" s="40"/>
      <c r="F160" s="226" t="s">
        <v>1812</v>
      </c>
      <c r="G160" s="40"/>
      <c r="H160" s="40"/>
      <c r="I160" s="227"/>
      <c r="J160" s="40"/>
      <c r="K160" s="40"/>
      <c r="L160" s="44"/>
      <c r="M160" s="228"/>
      <c r="N160" s="229"/>
      <c r="O160" s="84"/>
      <c r="P160" s="84"/>
      <c r="Q160" s="84"/>
      <c r="R160" s="84"/>
      <c r="S160" s="84"/>
      <c r="T160" s="85"/>
      <c r="U160" s="38"/>
      <c r="V160" s="38"/>
      <c r="W160" s="38"/>
      <c r="X160" s="38"/>
      <c r="Y160" s="38"/>
      <c r="Z160" s="38"/>
      <c r="AA160" s="38"/>
      <c r="AB160" s="38"/>
      <c r="AC160" s="38"/>
      <c r="AD160" s="38"/>
      <c r="AE160" s="38"/>
      <c r="AT160" s="17" t="s">
        <v>196</v>
      </c>
      <c r="AU160" s="17" t="s">
        <v>22</v>
      </c>
    </row>
    <row r="161" spans="1:65" s="2" customFormat="1" ht="24.15" customHeight="1">
      <c r="A161" s="38"/>
      <c r="B161" s="39"/>
      <c r="C161" s="212" t="s">
        <v>333</v>
      </c>
      <c r="D161" s="212" t="s">
        <v>189</v>
      </c>
      <c r="E161" s="213" t="s">
        <v>1813</v>
      </c>
      <c r="F161" s="214" t="s">
        <v>1814</v>
      </c>
      <c r="G161" s="215" t="s">
        <v>1815</v>
      </c>
      <c r="H161" s="216">
        <v>54</v>
      </c>
      <c r="I161" s="217"/>
      <c r="J161" s="218">
        <f>ROUND(I161*H161,2)</f>
        <v>0</v>
      </c>
      <c r="K161" s="214" t="s">
        <v>1703</v>
      </c>
      <c r="L161" s="44"/>
      <c r="M161" s="219" t="s">
        <v>20</v>
      </c>
      <c r="N161" s="220" t="s">
        <v>47</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327</v>
      </c>
      <c r="AT161" s="223" t="s">
        <v>189</v>
      </c>
      <c r="AU161" s="223" t="s">
        <v>22</v>
      </c>
      <c r="AY161" s="17" t="s">
        <v>186</v>
      </c>
      <c r="BE161" s="224">
        <f>IF(N161="základní",J161,0)</f>
        <v>0</v>
      </c>
      <c r="BF161" s="224">
        <f>IF(N161="snížená",J161,0)</f>
        <v>0</v>
      </c>
      <c r="BG161" s="224">
        <f>IF(N161="zákl. přenesená",J161,0)</f>
        <v>0</v>
      </c>
      <c r="BH161" s="224">
        <f>IF(N161="sníž. přenesená",J161,0)</f>
        <v>0</v>
      </c>
      <c r="BI161" s="224">
        <f>IF(N161="nulová",J161,0)</f>
        <v>0</v>
      </c>
      <c r="BJ161" s="17" t="s">
        <v>22</v>
      </c>
      <c r="BK161" s="224">
        <f>ROUND(I161*H161,2)</f>
        <v>0</v>
      </c>
      <c r="BL161" s="17" t="s">
        <v>327</v>
      </c>
      <c r="BM161" s="223" t="s">
        <v>1816</v>
      </c>
    </row>
    <row r="162" spans="1:47" s="2" customFormat="1" ht="12">
      <c r="A162" s="38"/>
      <c r="B162" s="39"/>
      <c r="C162" s="40"/>
      <c r="D162" s="225" t="s">
        <v>196</v>
      </c>
      <c r="E162" s="40"/>
      <c r="F162" s="226" t="s">
        <v>1817</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196</v>
      </c>
      <c r="AU162" s="17" t="s">
        <v>22</v>
      </c>
    </row>
    <row r="163" spans="1:51" s="14" customFormat="1" ht="12">
      <c r="A163" s="14"/>
      <c r="B163" s="240"/>
      <c r="C163" s="241"/>
      <c r="D163" s="225" t="s">
        <v>198</v>
      </c>
      <c r="E163" s="242" t="s">
        <v>1818</v>
      </c>
      <c r="F163" s="243" t="s">
        <v>1819</v>
      </c>
      <c r="G163" s="241"/>
      <c r="H163" s="244">
        <v>54</v>
      </c>
      <c r="I163" s="245"/>
      <c r="J163" s="241"/>
      <c r="K163" s="241"/>
      <c r="L163" s="246"/>
      <c r="M163" s="247"/>
      <c r="N163" s="248"/>
      <c r="O163" s="248"/>
      <c r="P163" s="248"/>
      <c r="Q163" s="248"/>
      <c r="R163" s="248"/>
      <c r="S163" s="248"/>
      <c r="T163" s="249"/>
      <c r="U163" s="14"/>
      <c r="V163" s="14"/>
      <c r="W163" s="14"/>
      <c r="X163" s="14"/>
      <c r="Y163" s="14"/>
      <c r="Z163" s="14"/>
      <c r="AA163" s="14"/>
      <c r="AB163" s="14"/>
      <c r="AC163" s="14"/>
      <c r="AD163" s="14"/>
      <c r="AE163" s="14"/>
      <c r="AT163" s="250" t="s">
        <v>198</v>
      </c>
      <c r="AU163" s="250" t="s">
        <v>22</v>
      </c>
      <c r="AV163" s="14" t="s">
        <v>84</v>
      </c>
      <c r="AW163" s="14" t="s">
        <v>37</v>
      </c>
      <c r="AX163" s="14" t="s">
        <v>22</v>
      </c>
      <c r="AY163" s="250" t="s">
        <v>186</v>
      </c>
    </row>
    <row r="164" spans="1:65" s="2" customFormat="1" ht="24.15" customHeight="1">
      <c r="A164" s="38"/>
      <c r="B164" s="39"/>
      <c r="C164" s="212" t="s">
        <v>339</v>
      </c>
      <c r="D164" s="212" t="s">
        <v>189</v>
      </c>
      <c r="E164" s="213" t="s">
        <v>1820</v>
      </c>
      <c r="F164" s="214" t="s">
        <v>1821</v>
      </c>
      <c r="G164" s="215" t="s">
        <v>1822</v>
      </c>
      <c r="H164" s="216">
        <v>92.526</v>
      </c>
      <c r="I164" s="217"/>
      <c r="J164" s="218">
        <f>ROUND(I164*H164,2)</f>
        <v>0</v>
      </c>
      <c r="K164" s="214" t="s">
        <v>1703</v>
      </c>
      <c r="L164" s="44"/>
      <c r="M164" s="219" t="s">
        <v>20</v>
      </c>
      <c r="N164" s="220" t="s">
        <v>47</v>
      </c>
      <c r="O164" s="84"/>
      <c r="P164" s="221">
        <f>O164*H164</f>
        <v>0</v>
      </c>
      <c r="Q164" s="221">
        <v>0</v>
      </c>
      <c r="R164" s="221">
        <f>Q164*H164</f>
        <v>0</v>
      </c>
      <c r="S164" s="221">
        <v>0</v>
      </c>
      <c r="T164" s="222">
        <f>S164*H164</f>
        <v>0</v>
      </c>
      <c r="U164" s="38"/>
      <c r="V164" s="38"/>
      <c r="W164" s="38"/>
      <c r="X164" s="38"/>
      <c r="Y164" s="38"/>
      <c r="Z164" s="38"/>
      <c r="AA164" s="38"/>
      <c r="AB164" s="38"/>
      <c r="AC164" s="38"/>
      <c r="AD164" s="38"/>
      <c r="AE164" s="38"/>
      <c r="AR164" s="223" t="s">
        <v>327</v>
      </c>
      <c r="AT164" s="223" t="s">
        <v>189</v>
      </c>
      <c r="AU164" s="223" t="s">
        <v>22</v>
      </c>
      <c r="AY164" s="17" t="s">
        <v>186</v>
      </c>
      <c r="BE164" s="224">
        <f>IF(N164="základní",J164,0)</f>
        <v>0</v>
      </c>
      <c r="BF164" s="224">
        <f>IF(N164="snížená",J164,0)</f>
        <v>0</v>
      </c>
      <c r="BG164" s="224">
        <f>IF(N164="zákl. přenesená",J164,0)</f>
        <v>0</v>
      </c>
      <c r="BH164" s="224">
        <f>IF(N164="sníž. přenesená",J164,0)</f>
        <v>0</v>
      </c>
      <c r="BI164" s="224">
        <f>IF(N164="nulová",J164,0)</f>
        <v>0</v>
      </c>
      <c r="BJ164" s="17" t="s">
        <v>22</v>
      </c>
      <c r="BK164" s="224">
        <f>ROUND(I164*H164,2)</f>
        <v>0</v>
      </c>
      <c r="BL164" s="17" t="s">
        <v>327</v>
      </c>
      <c r="BM164" s="223" t="s">
        <v>1823</v>
      </c>
    </row>
    <row r="165" spans="1:47" s="2" customFormat="1" ht="12">
      <c r="A165" s="38"/>
      <c r="B165" s="39"/>
      <c r="C165" s="40"/>
      <c r="D165" s="225" t="s">
        <v>196</v>
      </c>
      <c r="E165" s="40"/>
      <c r="F165" s="226" t="s">
        <v>1824</v>
      </c>
      <c r="G165" s="40"/>
      <c r="H165" s="40"/>
      <c r="I165" s="227"/>
      <c r="J165" s="40"/>
      <c r="K165" s="40"/>
      <c r="L165" s="44"/>
      <c r="M165" s="228"/>
      <c r="N165" s="229"/>
      <c r="O165" s="84"/>
      <c r="P165" s="84"/>
      <c r="Q165" s="84"/>
      <c r="R165" s="84"/>
      <c r="S165" s="84"/>
      <c r="T165" s="85"/>
      <c r="U165" s="38"/>
      <c r="V165" s="38"/>
      <c r="W165" s="38"/>
      <c r="X165" s="38"/>
      <c r="Y165" s="38"/>
      <c r="Z165" s="38"/>
      <c r="AA165" s="38"/>
      <c r="AB165" s="38"/>
      <c r="AC165" s="38"/>
      <c r="AD165" s="38"/>
      <c r="AE165" s="38"/>
      <c r="AT165" s="17" t="s">
        <v>196</v>
      </c>
      <c r="AU165" s="17" t="s">
        <v>22</v>
      </c>
    </row>
    <row r="166" spans="1:51" s="14" customFormat="1" ht="12">
      <c r="A166" s="14"/>
      <c r="B166" s="240"/>
      <c r="C166" s="241"/>
      <c r="D166" s="225" t="s">
        <v>198</v>
      </c>
      <c r="E166" s="242" t="s">
        <v>1825</v>
      </c>
      <c r="F166" s="243" t="s">
        <v>1826</v>
      </c>
      <c r="G166" s="241"/>
      <c r="H166" s="244">
        <v>42</v>
      </c>
      <c r="I166" s="245"/>
      <c r="J166" s="241"/>
      <c r="K166" s="241"/>
      <c r="L166" s="246"/>
      <c r="M166" s="247"/>
      <c r="N166" s="248"/>
      <c r="O166" s="248"/>
      <c r="P166" s="248"/>
      <c r="Q166" s="248"/>
      <c r="R166" s="248"/>
      <c r="S166" s="248"/>
      <c r="T166" s="249"/>
      <c r="U166" s="14"/>
      <c r="V166" s="14"/>
      <c r="W166" s="14"/>
      <c r="X166" s="14"/>
      <c r="Y166" s="14"/>
      <c r="Z166" s="14"/>
      <c r="AA166" s="14"/>
      <c r="AB166" s="14"/>
      <c r="AC166" s="14"/>
      <c r="AD166" s="14"/>
      <c r="AE166" s="14"/>
      <c r="AT166" s="250" t="s">
        <v>198</v>
      </c>
      <c r="AU166" s="250" t="s">
        <v>22</v>
      </c>
      <c r="AV166" s="14" t="s">
        <v>84</v>
      </c>
      <c r="AW166" s="14" t="s">
        <v>37</v>
      </c>
      <c r="AX166" s="14" t="s">
        <v>76</v>
      </c>
      <c r="AY166" s="250" t="s">
        <v>186</v>
      </c>
    </row>
    <row r="167" spans="1:51" s="14" customFormat="1" ht="12">
      <c r="A167" s="14"/>
      <c r="B167" s="240"/>
      <c r="C167" s="241"/>
      <c r="D167" s="225" t="s">
        <v>198</v>
      </c>
      <c r="E167" s="242" t="s">
        <v>1676</v>
      </c>
      <c r="F167" s="243" t="s">
        <v>1827</v>
      </c>
      <c r="G167" s="241"/>
      <c r="H167" s="244">
        <v>2.203</v>
      </c>
      <c r="I167" s="245"/>
      <c r="J167" s="241"/>
      <c r="K167" s="241"/>
      <c r="L167" s="246"/>
      <c r="M167" s="247"/>
      <c r="N167" s="248"/>
      <c r="O167" s="248"/>
      <c r="P167" s="248"/>
      <c r="Q167" s="248"/>
      <c r="R167" s="248"/>
      <c r="S167" s="248"/>
      <c r="T167" s="249"/>
      <c r="U167" s="14"/>
      <c r="V167" s="14"/>
      <c r="W167" s="14"/>
      <c r="X167" s="14"/>
      <c r="Y167" s="14"/>
      <c r="Z167" s="14"/>
      <c r="AA167" s="14"/>
      <c r="AB167" s="14"/>
      <c r="AC167" s="14"/>
      <c r="AD167" s="14"/>
      <c r="AE167" s="14"/>
      <c r="AT167" s="250" t="s">
        <v>198</v>
      </c>
      <c r="AU167" s="250" t="s">
        <v>22</v>
      </c>
      <c r="AV167" s="14" t="s">
        <v>84</v>
      </c>
      <c r="AW167" s="14" t="s">
        <v>37</v>
      </c>
      <c r="AX167" s="14" t="s">
        <v>76</v>
      </c>
      <c r="AY167" s="250" t="s">
        <v>186</v>
      </c>
    </row>
    <row r="168" spans="1:51" s="14" customFormat="1" ht="12">
      <c r="A168" s="14"/>
      <c r="B168" s="240"/>
      <c r="C168" s="241"/>
      <c r="D168" s="225" t="s">
        <v>198</v>
      </c>
      <c r="E168" s="242" t="s">
        <v>1828</v>
      </c>
      <c r="F168" s="243" t="s">
        <v>1829</v>
      </c>
      <c r="G168" s="241"/>
      <c r="H168" s="244">
        <v>92.526</v>
      </c>
      <c r="I168" s="245"/>
      <c r="J168" s="241"/>
      <c r="K168" s="241"/>
      <c r="L168" s="246"/>
      <c r="M168" s="247"/>
      <c r="N168" s="248"/>
      <c r="O168" s="248"/>
      <c r="P168" s="248"/>
      <c r="Q168" s="248"/>
      <c r="R168" s="248"/>
      <c r="S168" s="248"/>
      <c r="T168" s="249"/>
      <c r="U168" s="14"/>
      <c r="V168" s="14"/>
      <c r="W168" s="14"/>
      <c r="X168" s="14"/>
      <c r="Y168" s="14"/>
      <c r="Z168" s="14"/>
      <c r="AA168" s="14"/>
      <c r="AB168" s="14"/>
      <c r="AC168" s="14"/>
      <c r="AD168" s="14"/>
      <c r="AE168" s="14"/>
      <c r="AT168" s="250" t="s">
        <v>198</v>
      </c>
      <c r="AU168" s="250" t="s">
        <v>22</v>
      </c>
      <c r="AV168" s="14" t="s">
        <v>84</v>
      </c>
      <c r="AW168" s="14" t="s">
        <v>37</v>
      </c>
      <c r="AX168" s="14" t="s">
        <v>22</v>
      </c>
      <c r="AY168" s="250" t="s">
        <v>186</v>
      </c>
    </row>
    <row r="169" spans="1:65" s="2" customFormat="1" ht="24.15" customHeight="1">
      <c r="A169" s="38"/>
      <c r="B169" s="39"/>
      <c r="C169" s="212" t="s">
        <v>345</v>
      </c>
      <c r="D169" s="212" t="s">
        <v>189</v>
      </c>
      <c r="E169" s="213" t="s">
        <v>1830</v>
      </c>
      <c r="F169" s="214" t="s">
        <v>1831</v>
      </c>
      <c r="G169" s="215" t="s">
        <v>921</v>
      </c>
      <c r="H169" s="216">
        <v>1130</v>
      </c>
      <c r="I169" s="217"/>
      <c r="J169" s="218">
        <f>ROUND(I169*H169,2)</f>
        <v>0</v>
      </c>
      <c r="K169" s="214" t="s">
        <v>1703</v>
      </c>
      <c r="L169" s="44"/>
      <c r="M169" s="219" t="s">
        <v>20</v>
      </c>
      <c r="N169" s="220" t="s">
        <v>47</v>
      </c>
      <c r="O169" s="84"/>
      <c r="P169" s="221">
        <f>O169*H169</f>
        <v>0</v>
      </c>
      <c r="Q169" s="221">
        <v>0</v>
      </c>
      <c r="R169" s="221">
        <f>Q169*H169</f>
        <v>0</v>
      </c>
      <c r="S169" s="221">
        <v>0</v>
      </c>
      <c r="T169" s="222">
        <f>S169*H169</f>
        <v>0</v>
      </c>
      <c r="U169" s="38"/>
      <c r="V169" s="38"/>
      <c r="W169" s="38"/>
      <c r="X169" s="38"/>
      <c r="Y169" s="38"/>
      <c r="Z169" s="38"/>
      <c r="AA169" s="38"/>
      <c r="AB169" s="38"/>
      <c r="AC169" s="38"/>
      <c r="AD169" s="38"/>
      <c r="AE169" s="38"/>
      <c r="AR169" s="223" t="s">
        <v>327</v>
      </c>
      <c r="AT169" s="223" t="s">
        <v>189</v>
      </c>
      <c r="AU169" s="223" t="s">
        <v>22</v>
      </c>
      <c r="AY169" s="17" t="s">
        <v>186</v>
      </c>
      <c r="BE169" s="224">
        <f>IF(N169="základní",J169,0)</f>
        <v>0</v>
      </c>
      <c r="BF169" s="224">
        <f>IF(N169="snížená",J169,0)</f>
        <v>0</v>
      </c>
      <c r="BG169" s="224">
        <f>IF(N169="zákl. přenesená",J169,0)</f>
        <v>0</v>
      </c>
      <c r="BH169" s="224">
        <f>IF(N169="sníž. přenesená",J169,0)</f>
        <v>0</v>
      </c>
      <c r="BI169" s="224">
        <f>IF(N169="nulová",J169,0)</f>
        <v>0</v>
      </c>
      <c r="BJ169" s="17" t="s">
        <v>22</v>
      </c>
      <c r="BK169" s="224">
        <f>ROUND(I169*H169,2)</f>
        <v>0</v>
      </c>
      <c r="BL169" s="17" t="s">
        <v>327</v>
      </c>
      <c r="BM169" s="223" t="s">
        <v>1832</v>
      </c>
    </row>
    <row r="170" spans="1:47" s="2" customFormat="1" ht="12">
      <c r="A170" s="38"/>
      <c r="B170" s="39"/>
      <c r="C170" s="40"/>
      <c r="D170" s="225" t="s">
        <v>196</v>
      </c>
      <c r="E170" s="40"/>
      <c r="F170" s="226" t="s">
        <v>1833</v>
      </c>
      <c r="G170" s="40"/>
      <c r="H170" s="40"/>
      <c r="I170" s="227"/>
      <c r="J170" s="40"/>
      <c r="K170" s="40"/>
      <c r="L170" s="44"/>
      <c r="M170" s="228"/>
      <c r="N170" s="229"/>
      <c r="O170" s="84"/>
      <c r="P170" s="84"/>
      <c r="Q170" s="84"/>
      <c r="R170" s="84"/>
      <c r="S170" s="84"/>
      <c r="T170" s="85"/>
      <c r="U170" s="38"/>
      <c r="V170" s="38"/>
      <c r="W170" s="38"/>
      <c r="X170" s="38"/>
      <c r="Y170" s="38"/>
      <c r="Z170" s="38"/>
      <c r="AA170" s="38"/>
      <c r="AB170" s="38"/>
      <c r="AC170" s="38"/>
      <c r="AD170" s="38"/>
      <c r="AE170" s="38"/>
      <c r="AT170" s="17" t="s">
        <v>196</v>
      </c>
      <c r="AU170" s="17" t="s">
        <v>22</v>
      </c>
    </row>
    <row r="171" spans="1:51" s="14" customFormat="1" ht="12">
      <c r="A171" s="14"/>
      <c r="B171" s="240"/>
      <c r="C171" s="241"/>
      <c r="D171" s="225" t="s">
        <v>198</v>
      </c>
      <c r="E171" s="242" t="s">
        <v>1834</v>
      </c>
      <c r="F171" s="243" t="s">
        <v>1835</v>
      </c>
      <c r="G171" s="241"/>
      <c r="H171" s="244">
        <v>1130</v>
      </c>
      <c r="I171" s="245"/>
      <c r="J171" s="241"/>
      <c r="K171" s="241"/>
      <c r="L171" s="246"/>
      <c r="M171" s="247"/>
      <c r="N171" s="248"/>
      <c r="O171" s="248"/>
      <c r="P171" s="248"/>
      <c r="Q171" s="248"/>
      <c r="R171" s="248"/>
      <c r="S171" s="248"/>
      <c r="T171" s="249"/>
      <c r="U171" s="14"/>
      <c r="V171" s="14"/>
      <c r="W171" s="14"/>
      <c r="X171" s="14"/>
      <c r="Y171" s="14"/>
      <c r="Z171" s="14"/>
      <c r="AA171" s="14"/>
      <c r="AB171" s="14"/>
      <c r="AC171" s="14"/>
      <c r="AD171" s="14"/>
      <c r="AE171" s="14"/>
      <c r="AT171" s="250" t="s">
        <v>198</v>
      </c>
      <c r="AU171" s="250" t="s">
        <v>22</v>
      </c>
      <c r="AV171" s="14" t="s">
        <v>84</v>
      </c>
      <c r="AW171" s="14" t="s">
        <v>37</v>
      </c>
      <c r="AX171" s="14" t="s">
        <v>22</v>
      </c>
      <c r="AY171" s="250" t="s">
        <v>186</v>
      </c>
    </row>
    <row r="172" spans="1:65" s="2" customFormat="1" ht="24.15" customHeight="1">
      <c r="A172" s="38"/>
      <c r="B172" s="39"/>
      <c r="C172" s="212" t="s">
        <v>351</v>
      </c>
      <c r="D172" s="212" t="s">
        <v>189</v>
      </c>
      <c r="E172" s="213" t="s">
        <v>1836</v>
      </c>
      <c r="F172" s="214" t="s">
        <v>1837</v>
      </c>
      <c r="G172" s="215" t="s">
        <v>921</v>
      </c>
      <c r="H172" s="216">
        <v>2160</v>
      </c>
      <c r="I172" s="217"/>
      <c r="J172" s="218">
        <f>ROUND(I172*H172,2)</f>
        <v>0</v>
      </c>
      <c r="K172" s="214" t="s">
        <v>1703</v>
      </c>
      <c r="L172" s="44"/>
      <c r="M172" s="219" t="s">
        <v>20</v>
      </c>
      <c r="N172" s="220" t="s">
        <v>47</v>
      </c>
      <c r="O172" s="84"/>
      <c r="P172" s="221">
        <f>O172*H172</f>
        <v>0</v>
      </c>
      <c r="Q172" s="221">
        <v>0</v>
      </c>
      <c r="R172" s="221">
        <f>Q172*H172</f>
        <v>0</v>
      </c>
      <c r="S172" s="221">
        <v>0</v>
      </c>
      <c r="T172" s="222">
        <f>S172*H172</f>
        <v>0</v>
      </c>
      <c r="U172" s="38"/>
      <c r="V172" s="38"/>
      <c r="W172" s="38"/>
      <c r="X172" s="38"/>
      <c r="Y172" s="38"/>
      <c r="Z172" s="38"/>
      <c r="AA172" s="38"/>
      <c r="AB172" s="38"/>
      <c r="AC172" s="38"/>
      <c r="AD172" s="38"/>
      <c r="AE172" s="38"/>
      <c r="AR172" s="223" t="s">
        <v>327</v>
      </c>
      <c r="AT172" s="223" t="s">
        <v>189</v>
      </c>
      <c r="AU172" s="223" t="s">
        <v>22</v>
      </c>
      <c r="AY172" s="17" t="s">
        <v>186</v>
      </c>
      <c r="BE172" s="224">
        <f>IF(N172="základní",J172,0)</f>
        <v>0</v>
      </c>
      <c r="BF172" s="224">
        <f>IF(N172="snížená",J172,0)</f>
        <v>0</v>
      </c>
      <c r="BG172" s="224">
        <f>IF(N172="zákl. přenesená",J172,0)</f>
        <v>0</v>
      </c>
      <c r="BH172" s="224">
        <f>IF(N172="sníž. přenesená",J172,0)</f>
        <v>0</v>
      </c>
      <c r="BI172" s="224">
        <f>IF(N172="nulová",J172,0)</f>
        <v>0</v>
      </c>
      <c r="BJ172" s="17" t="s">
        <v>22</v>
      </c>
      <c r="BK172" s="224">
        <f>ROUND(I172*H172,2)</f>
        <v>0</v>
      </c>
      <c r="BL172" s="17" t="s">
        <v>327</v>
      </c>
      <c r="BM172" s="223" t="s">
        <v>1838</v>
      </c>
    </row>
    <row r="173" spans="1:47" s="2" customFormat="1" ht="12">
      <c r="A173" s="38"/>
      <c r="B173" s="39"/>
      <c r="C173" s="40"/>
      <c r="D173" s="225" t="s">
        <v>196</v>
      </c>
      <c r="E173" s="40"/>
      <c r="F173" s="226" t="s">
        <v>1839</v>
      </c>
      <c r="G173" s="40"/>
      <c r="H173" s="40"/>
      <c r="I173" s="227"/>
      <c r="J173" s="40"/>
      <c r="K173" s="40"/>
      <c r="L173" s="44"/>
      <c r="M173" s="228"/>
      <c r="N173" s="229"/>
      <c r="O173" s="84"/>
      <c r="P173" s="84"/>
      <c r="Q173" s="84"/>
      <c r="R173" s="84"/>
      <c r="S173" s="84"/>
      <c r="T173" s="85"/>
      <c r="U173" s="38"/>
      <c r="V173" s="38"/>
      <c r="W173" s="38"/>
      <c r="X173" s="38"/>
      <c r="Y173" s="38"/>
      <c r="Z173" s="38"/>
      <c r="AA173" s="38"/>
      <c r="AB173" s="38"/>
      <c r="AC173" s="38"/>
      <c r="AD173" s="38"/>
      <c r="AE173" s="38"/>
      <c r="AT173" s="17" t="s">
        <v>196</v>
      </c>
      <c r="AU173" s="17" t="s">
        <v>22</v>
      </c>
    </row>
    <row r="174" spans="1:51" s="14" customFormat="1" ht="12">
      <c r="A174" s="14"/>
      <c r="B174" s="240"/>
      <c r="C174" s="241"/>
      <c r="D174" s="225" t="s">
        <v>198</v>
      </c>
      <c r="E174" s="242" t="s">
        <v>1840</v>
      </c>
      <c r="F174" s="243" t="s">
        <v>1841</v>
      </c>
      <c r="G174" s="241"/>
      <c r="H174" s="244">
        <v>2160</v>
      </c>
      <c r="I174" s="245"/>
      <c r="J174" s="241"/>
      <c r="K174" s="241"/>
      <c r="L174" s="246"/>
      <c r="M174" s="247"/>
      <c r="N174" s="248"/>
      <c r="O174" s="248"/>
      <c r="P174" s="248"/>
      <c r="Q174" s="248"/>
      <c r="R174" s="248"/>
      <c r="S174" s="248"/>
      <c r="T174" s="249"/>
      <c r="U174" s="14"/>
      <c r="V174" s="14"/>
      <c r="W174" s="14"/>
      <c r="X174" s="14"/>
      <c r="Y174" s="14"/>
      <c r="Z174" s="14"/>
      <c r="AA174" s="14"/>
      <c r="AB174" s="14"/>
      <c r="AC174" s="14"/>
      <c r="AD174" s="14"/>
      <c r="AE174" s="14"/>
      <c r="AT174" s="250" t="s">
        <v>198</v>
      </c>
      <c r="AU174" s="250" t="s">
        <v>22</v>
      </c>
      <c r="AV174" s="14" t="s">
        <v>84</v>
      </c>
      <c r="AW174" s="14" t="s">
        <v>37</v>
      </c>
      <c r="AX174" s="14" t="s">
        <v>22</v>
      </c>
      <c r="AY174" s="250" t="s">
        <v>186</v>
      </c>
    </row>
    <row r="175" spans="1:65" s="2" customFormat="1" ht="14.4" customHeight="1">
      <c r="A175" s="38"/>
      <c r="B175" s="39"/>
      <c r="C175" s="212" t="s">
        <v>7</v>
      </c>
      <c r="D175" s="212" t="s">
        <v>189</v>
      </c>
      <c r="E175" s="213" t="s">
        <v>1842</v>
      </c>
      <c r="F175" s="214" t="s">
        <v>1843</v>
      </c>
      <c r="G175" s="215" t="s">
        <v>1796</v>
      </c>
      <c r="H175" s="216">
        <v>14</v>
      </c>
      <c r="I175" s="217"/>
      <c r="J175" s="218">
        <f>ROUND(I175*H175,2)</f>
        <v>0</v>
      </c>
      <c r="K175" s="214" t="s">
        <v>1703</v>
      </c>
      <c r="L175" s="44"/>
      <c r="M175" s="219" t="s">
        <v>20</v>
      </c>
      <c r="N175" s="220" t="s">
        <v>47</v>
      </c>
      <c r="O175" s="84"/>
      <c r="P175" s="221">
        <f>O175*H175</f>
        <v>0</v>
      </c>
      <c r="Q175" s="221">
        <v>0</v>
      </c>
      <c r="R175" s="221">
        <f>Q175*H175</f>
        <v>0</v>
      </c>
      <c r="S175" s="221">
        <v>0</v>
      </c>
      <c r="T175" s="222">
        <f>S175*H175</f>
        <v>0</v>
      </c>
      <c r="U175" s="38"/>
      <c r="V175" s="38"/>
      <c r="W175" s="38"/>
      <c r="X175" s="38"/>
      <c r="Y175" s="38"/>
      <c r="Z175" s="38"/>
      <c r="AA175" s="38"/>
      <c r="AB175" s="38"/>
      <c r="AC175" s="38"/>
      <c r="AD175" s="38"/>
      <c r="AE175" s="38"/>
      <c r="AR175" s="223" t="s">
        <v>327</v>
      </c>
      <c r="AT175" s="223" t="s">
        <v>189</v>
      </c>
      <c r="AU175" s="223" t="s">
        <v>22</v>
      </c>
      <c r="AY175" s="17" t="s">
        <v>186</v>
      </c>
      <c r="BE175" s="224">
        <f>IF(N175="základní",J175,0)</f>
        <v>0</v>
      </c>
      <c r="BF175" s="224">
        <f>IF(N175="snížená",J175,0)</f>
        <v>0</v>
      </c>
      <c r="BG175" s="224">
        <f>IF(N175="zákl. přenesená",J175,0)</f>
        <v>0</v>
      </c>
      <c r="BH175" s="224">
        <f>IF(N175="sníž. přenesená",J175,0)</f>
        <v>0</v>
      </c>
      <c r="BI175" s="224">
        <f>IF(N175="nulová",J175,0)</f>
        <v>0</v>
      </c>
      <c r="BJ175" s="17" t="s">
        <v>22</v>
      </c>
      <c r="BK175" s="224">
        <f>ROUND(I175*H175,2)</f>
        <v>0</v>
      </c>
      <c r="BL175" s="17" t="s">
        <v>327</v>
      </c>
      <c r="BM175" s="223" t="s">
        <v>1844</v>
      </c>
    </row>
    <row r="176" spans="1:47" s="2" customFormat="1" ht="12">
      <c r="A176" s="38"/>
      <c r="B176" s="39"/>
      <c r="C176" s="40"/>
      <c r="D176" s="225" t="s">
        <v>196</v>
      </c>
      <c r="E176" s="40"/>
      <c r="F176" s="226" t="s">
        <v>1845</v>
      </c>
      <c r="G176" s="40"/>
      <c r="H176" s="40"/>
      <c r="I176" s="227"/>
      <c r="J176" s="40"/>
      <c r="K176" s="40"/>
      <c r="L176" s="44"/>
      <c r="M176" s="228"/>
      <c r="N176" s="229"/>
      <c r="O176" s="84"/>
      <c r="P176" s="84"/>
      <c r="Q176" s="84"/>
      <c r="R176" s="84"/>
      <c r="S176" s="84"/>
      <c r="T176" s="85"/>
      <c r="U176" s="38"/>
      <c r="V176" s="38"/>
      <c r="W176" s="38"/>
      <c r="X176" s="38"/>
      <c r="Y176" s="38"/>
      <c r="Z176" s="38"/>
      <c r="AA176" s="38"/>
      <c r="AB176" s="38"/>
      <c r="AC176" s="38"/>
      <c r="AD176" s="38"/>
      <c r="AE176" s="38"/>
      <c r="AT176" s="17" t="s">
        <v>196</v>
      </c>
      <c r="AU176" s="17" t="s">
        <v>22</v>
      </c>
    </row>
    <row r="177" spans="1:51" s="14" customFormat="1" ht="12">
      <c r="A177" s="14"/>
      <c r="B177" s="240"/>
      <c r="C177" s="241"/>
      <c r="D177" s="225" t="s">
        <v>198</v>
      </c>
      <c r="E177" s="242" t="s">
        <v>1846</v>
      </c>
      <c r="F177" s="243" t="s">
        <v>1847</v>
      </c>
      <c r="G177" s="241"/>
      <c r="H177" s="244">
        <v>12</v>
      </c>
      <c r="I177" s="245"/>
      <c r="J177" s="241"/>
      <c r="K177" s="241"/>
      <c r="L177" s="246"/>
      <c r="M177" s="247"/>
      <c r="N177" s="248"/>
      <c r="O177" s="248"/>
      <c r="P177" s="248"/>
      <c r="Q177" s="248"/>
      <c r="R177" s="248"/>
      <c r="S177" s="248"/>
      <c r="T177" s="249"/>
      <c r="U177" s="14"/>
      <c r="V177" s="14"/>
      <c r="W177" s="14"/>
      <c r="X177" s="14"/>
      <c r="Y177" s="14"/>
      <c r="Z177" s="14"/>
      <c r="AA177" s="14"/>
      <c r="AB177" s="14"/>
      <c r="AC177" s="14"/>
      <c r="AD177" s="14"/>
      <c r="AE177" s="14"/>
      <c r="AT177" s="250" t="s">
        <v>198</v>
      </c>
      <c r="AU177" s="250" t="s">
        <v>22</v>
      </c>
      <c r="AV177" s="14" t="s">
        <v>84</v>
      </c>
      <c r="AW177" s="14" t="s">
        <v>37</v>
      </c>
      <c r="AX177" s="14" t="s">
        <v>76</v>
      </c>
      <c r="AY177" s="250" t="s">
        <v>186</v>
      </c>
    </row>
    <row r="178" spans="1:51" s="14" customFormat="1" ht="12">
      <c r="A178" s="14"/>
      <c r="B178" s="240"/>
      <c r="C178" s="241"/>
      <c r="D178" s="225" t="s">
        <v>198</v>
      </c>
      <c r="E178" s="242" t="s">
        <v>1678</v>
      </c>
      <c r="F178" s="243" t="s">
        <v>84</v>
      </c>
      <c r="G178" s="241"/>
      <c r="H178" s="244">
        <v>2</v>
      </c>
      <c r="I178" s="245"/>
      <c r="J178" s="241"/>
      <c r="K178" s="241"/>
      <c r="L178" s="246"/>
      <c r="M178" s="247"/>
      <c r="N178" s="248"/>
      <c r="O178" s="248"/>
      <c r="P178" s="248"/>
      <c r="Q178" s="248"/>
      <c r="R178" s="248"/>
      <c r="S178" s="248"/>
      <c r="T178" s="249"/>
      <c r="U178" s="14"/>
      <c r="V178" s="14"/>
      <c r="W178" s="14"/>
      <c r="X178" s="14"/>
      <c r="Y178" s="14"/>
      <c r="Z178" s="14"/>
      <c r="AA178" s="14"/>
      <c r="AB178" s="14"/>
      <c r="AC178" s="14"/>
      <c r="AD178" s="14"/>
      <c r="AE178" s="14"/>
      <c r="AT178" s="250" t="s">
        <v>198</v>
      </c>
      <c r="AU178" s="250" t="s">
        <v>22</v>
      </c>
      <c r="AV178" s="14" t="s">
        <v>84</v>
      </c>
      <c r="AW178" s="14" t="s">
        <v>37</v>
      </c>
      <c r="AX178" s="14" t="s">
        <v>76</v>
      </c>
      <c r="AY178" s="250" t="s">
        <v>186</v>
      </c>
    </row>
    <row r="179" spans="1:51" s="14" customFormat="1" ht="12">
      <c r="A179" s="14"/>
      <c r="B179" s="240"/>
      <c r="C179" s="241"/>
      <c r="D179" s="225" t="s">
        <v>198</v>
      </c>
      <c r="E179" s="242" t="s">
        <v>1848</v>
      </c>
      <c r="F179" s="243" t="s">
        <v>1849</v>
      </c>
      <c r="G179" s="241"/>
      <c r="H179" s="244">
        <v>14</v>
      </c>
      <c r="I179" s="245"/>
      <c r="J179" s="241"/>
      <c r="K179" s="241"/>
      <c r="L179" s="246"/>
      <c r="M179" s="247"/>
      <c r="N179" s="248"/>
      <c r="O179" s="248"/>
      <c r="P179" s="248"/>
      <c r="Q179" s="248"/>
      <c r="R179" s="248"/>
      <c r="S179" s="248"/>
      <c r="T179" s="249"/>
      <c r="U179" s="14"/>
      <c r="V179" s="14"/>
      <c r="W179" s="14"/>
      <c r="X179" s="14"/>
      <c r="Y179" s="14"/>
      <c r="Z179" s="14"/>
      <c r="AA179" s="14"/>
      <c r="AB179" s="14"/>
      <c r="AC179" s="14"/>
      <c r="AD179" s="14"/>
      <c r="AE179" s="14"/>
      <c r="AT179" s="250" t="s">
        <v>198</v>
      </c>
      <c r="AU179" s="250" t="s">
        <v>22</v>
      </c>
      <c r="AV179" s="14" t="s">
        <v>84</v>
      </c>
      <c r="AW179" s="14" t="s">
        <v>37</v>
      </c>
      <c r="AX179" s="14" t="s">
        <v>22</v>
      </c>
      <c r="AY179" s="250" t="s">
        <v>186</v>
      </c>
    </row>
    <row r="180" spans="1:65" s="2" customFormat="1" ht="24.15" customHeight="1">
      <c r="A180" s="38"/>
      <c r="B180" s="39"/>
      <c r="C180" s="212" t="s">
        <v>364</v>
      </c>
      <c r="D180" s="212" t="s">
        <v>189</v>
      </c>
      <c r="E180" s="213" t="s">
        <v>1850</v>
      </c>
      <c r="F180" s="214" t="s">
        <v>1851</v>
      </c>
      <c r="G180" s="215" t="s">
        <v>1852</v>
      </c>
      <c r="H180" s="216">
        <v>168</v>
      </c>
      <c r="I180" s="217"/>
      <c r="J180" s="218">
        <f>ROUND(I180*H180,2)</f>
        <v>0</v>
      </c>
      <c r="K180" s="214" t="s">
        <v>1703</v>
      </c>
      <c r="L180" s="44"/>
      <c r="M180" s="219" t="s">
        <v>20</v>
      </c>
      <c r="N180" s="220" t="s">
        <v>47</v>
      </c>
      <c r="O180" s="84"/>
      <c r="P180" s="221">
        <f>O180*H180</f>
        <v>0</v>
      </c>
      <c r="Q180" s="221">
        <v>0</v>
      </c>
      <c r="R180" s="221">
        <f>Q180*H180</f>
        <v>0</v>
      </c>
      <c r="S180" s="221">
        <v>0</v>
      </c>
      <c r="T180" s="222">
        <f>S180*H180</f>
        <v>0</v>
      </c>
      <c r="U180" s="38"/>
      <c r="V180" s="38"/>
      <c r="W180" s="38"/>
      <c r="X180" s="38"/>
      <c r="Y180" s="38"/>
      <c r="Z180" s="38"/>
      <c r="AA180" s="38"/>
      <c r="AB180" s="38"/>
      <c r="AC180" s="38"/>
      <c r="AD180" s="38"/>
      <c r="AE180" s="38"/>
      <c r="AR180" s="223" t="s">
        <v>327</v>
      </c>
      <c r="AT180" s="223" t="s">
        <v>189</v>
      </c>
      <c r="AU180" s="223" t="s">
        <v>22</v>
      </c>
      <c r="AY180" s="17" t="s">
        <v>186</v>
      </c>
      <c r="BE180" s="224">
        <f>IF(N180="základní",J180,0)</f>
        <v>0</v>
      </c>
      <c r="BF180" s="224">
        <f>IF(N180="snížená",J180,0)</f>
        <v>0</v>
      </c>
      <c r="BG180" s="224">
        <f>IF(N180="zákl. přenesená",J180,0)</f>
        <v>0</v>
      </c>
      <c r="BH180" s="224">
        <f>IF(N180="sníž. přenesená",J180,0)</f>
        <v>0</v>
      </c>
      <c r="BI180" s="224">
        <f>IF(N180="nulová",J180,0)</f>
        <v>0</v>
      </c>
      <c r="BJ180" s="17" t="s">
        <v>22</v>
      </c>
      <c r="BK180" s="224">
        <f>ROUND(I180*H180,2)</f>
        <v>0</v>
      </c>
      <c r="BL180" s="17" t="s">
        <v>327</v>
      </c>
      <c r="BM180" s="223" t="s">
        <v>1853</v>
      </c>
    </row>
    <row r="181" spans="1:47" s="2" customFormat="1" ht="12">
      <c r="A181" s="38"/>
      <c r="B181" s="39"/>
      <c r="C181" s="40"/>
      <c r="D181" s="225" t="s">
        <v>196</v>
      </c>
      <c r="E181" s="40"/>
      <c r="F181" s="226" t="s">
        <v>1854</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196</v>
      </c>
      <c r="AU181" s="17" t="s">
        <v>22</v>
      </c>
    </row>
    <row r="182" spans="1:51" s="14" customFormat="1" ht="12">
      <c r="A182" s="14"/>
      <c r="B182" s="240"/>
      <c r="C182" s="241"/>
      <c r="D182" s="225" t="s">
        <v>198</v>
      </c>
      <c r="E182" s="242" t="s">
        <v>1855</v>
      </c>
      <c r="F182" s="243" t="s">
        <v>1856</v>
      </c>
      <c r="G182" s="241"/>
      <c r="H182" s="244">
        <v>168</v>
      </c>
      <c r="I182" s="245"/>
      <c r="J182" s="241"/>
      <c r="K182" s="241"/>
      <c r="L182" s="246"/>
      <c r="M182" s="247"/>
      <c r="N182" s="248"/>
      <c r="O182" s="248"/>
      <c r="P182" s="248"/>
      <c r="Q182" s="248"/>
      <c r="R182" s="248"/>
      <c r="S182" s="248"/>
      <c r="T182" s="249"/>
      <c r="U182" s="14"/>
      <c r="V182" s="14"/>
      <c r="W182" s="14"/>
      <c r="X182" s="14"/>
      <c r="Y182" s="14"/>
      <c r="Z182" s="14"/>
      <c r="AA182" s="14"/>
      <c r="AB182" s="14"/>
      <c r="AC182" s="14"/>
      <c r="AD182" s="14"/>
      <c r="AE182" s="14"/>
      <c r="AT182" s="250" t="s">
        <v>198</v>
      </c>
      <c r="AU182" s="250" t="s">
        <v>22</v>
      </c>
      <c r="AV182" s="14" t="s">
        <v>84</v>
      </c>
      <c r="AW182" s="14" t="s">
        <v>37</v>
      </c>
      <c r="AX182" s="14" t="s">
        <v>22</v>
      </c>
      <c r="AY182" s="250" t="s">
        <v>186</v>
      </c>
    </row>
    <row r="183" spans="1:63" s="12" customFormat="1" ht="25.9" customHeight="1">
      <c r="A183" s="12"/>
      <c r="B183" s="196"/>
      <c r="C183" s="197"/>
      <c r="D183" s="198" t="s">
        <v>75</v>
      </c>
      <c r="E183" s="199" t="s">
        <v>279</v>
      </c>
      <c r="F183" s="199" t="s">
        <v>1857</v>
      </c>
      <c r="G183" s="197"/>
      <c r="H183" s="197"/>
      <c r="I183" s="200"/>
      <c r="J183" s="201">
        <f>BK183</f>
        <v>0</v>
      </c>
      <c r="K183" s="197"/>
      <c r="L183" s="202"/>
      <c r="M183" s="203"/>
      <c r="N183" s="204"/>
      <c r="O183" s="204"/>
      <c r="P183" s="205">
        <f>SUM(P184:P191)</f>
        <v>0</v>
      </c>
      <c r="Q183" s="204"/>
      <c r="R183" s="205">
        <f>SUM(R184:R191)</f>
        <v>0</v>
      </c>
      <c r="S183" s="204"/>
      <c r="T183" s="206">
        <f>SUM(T184:T191)</f>
        <v>0</v>
      </c>
      <c r="U183" s="12"/>
      <c r="V183" s="12"/>
      <c r="W183" s="12"/>
      <c r="X183" s="12"/>
      <c r="Y183" s="12"/>
      <c r="Z183" s="12"/>
      <c r="AA183" s="12"/>
      <c r="AB183" s="12"/>
      <c r="AC183" s="12"/>
      <c r="AD183" s="12"/>
      <c r="AE183" s="12"/>
      <c r="AR183" s="207" t="s">
        <v>22</v>
      </c>
      <c r="AT183" s="208" t="s">
        <v>75</v>
      </c>
      <c r="AU183" s="208" t="s">
        <v>76</v>
      </c>
      <c r="AY183" s="207" t="s">
        <v>186</v>
      </c>
      <c r="BK183" s="209">
        <f>SUM(BK184:BK191)</f>
        <v>0</v>
      </c>
    </row>
    <row r="184" spans="1:65" s="2" customFormat="1" ht="14.4" customHeight="1">
      <c r="A184" s="38"/>
      <c r="B184" s="39"/>
      <c r="C184" s="212" t="s">
        <v>370</v>
      </c>
      <c r="D184" s="212" t="s">
        <v>189</v>
      </c>
      <c r="E184" s="213" t="s">
        <v>1858</v>
      </c>
      <c r="F184" s="214" t="s">
        <v>1859</v>
      </c>
      <c r="G184" s="215" t="s">
        <v>921</v>
      </c>
      <c r="H184" s="216">
        <v>714.525</v>
      </c>
      <c r="I184" s="217"/>
      <c r="J184" s="218">
        <f>ROUND(I184*H184,2)</f>
        <v>0</v>
      </c>
      <c r="K184" s="214" t="s">
        <v>1703</v>
      </c>
      <c r="L184" s="44"/>
      <c r="M184" s="219" t="s">
        <v>20</v>
      </c>
      <c r="N184" s="220" t="s">
        <v>47</v>
      </c>
      <c r="O184" s="84"/>
      <c r="P184" s="221">
        <f>O184*H184</f>
        <v>0</v>
      </c>
      <c r="Q184" s="221">
        <v>0</v>
      </c>
      <c r="R184" s="221">
        <f>Q184*H184</f>
        <v>0</v>
      </c>
      <c r="S184" s="221">
        <v>0</v>
      </c>
      <c r="T184" s="222">
        <f>S184*H184</f>
        <v>0</v>
      </c>
      <c r="U184" s="38"/>
      <c r="V184" s="38"/>
      <c r="W184" s="38"/>
      <c r="X184" s="38"/>
      <c r="Y184" s="38"/>
      <c r="Z184" s="38"/>
      <c r="AA184" s="38"/>
      <c r="AB184" s="38"/>
      <c r="AC184" s="38"/>
      <c r="AD184" s="38"/>
      <c r="AE184" s="38"/>
      <c r="AR184" s="223" t="s">
        <v>194</v>
      </c>
      <c r="AT184" s="223" t="s">
        <v>189</v>
      </c>
      <c r="AU184" s="223" t="s">
        <v>22</v>
      </c>
      <c r="AY184" s="17" t="s">
        <v>186</v>
      </c>
      <c r="BE184" s="224">
        <f>IF(N184="základní",J184,0)</f>
        <v>0</v>
      </c>
      <c r="BF184" s="224">
        <f>IF(N184="snížená",J184,0)</f>
        <v>0</v>
      </c>
      <c r="BG184" s="224">
        <f>IF(N184="zákl. přenesená",J184,0)</f>
        <v>0</v>
      </c>
      <c r="BH184" s="224">
        <f>IF(N184="sníž. přenesená",J184,0)</f>
        <v>0</v>
      </c>
      <c r="BI184" s="224">
        <f>IF(N184="nulová",J184,0)</f>
        <v>0</v>
      </c>
      <c r="BJ184" s="17" t="s">
        <v>22</v>
      </c>
      <c r="BK184" s="224">
        <f>ROUND(I184*H184,2)</f>
        <v>0</v>
      </c>
      <c r="BL184" s="17" t="s">
        <v>194</v>
      </c>
      <c r="BM184" s="223" t="s">
        <v>1860</v>
      </c>
    </row>
    <row r="185" spans="1:47" s="2" customFormat="1" ht="12">
      <c r="A185" s="38"/>
      <c r="B185" s="39"/>
      <c r="C185" s="40"/>
      <c r="D185" s="225" t="s">
        <v>196</v>
      </c>
      <c r="E185" s="40"/>
      <c r="F185" s="226" t="s">
        <v>1861</v>
      </c>
      <c r="G185" s="40"/>
      <c r="H185" s="40"/>
      <c r="I185" s="227"/>
      <c r="J185" s="40"/>
      <c r="K185" s="40"/>
      <c r="L185" s="44"/>
      <c r="M185" s="228"/>
      <c r="N185" s="229"/>
      <c r="O185" s="84"/>
      <c r="P185" s="84"/>
      <c r="Q185" s="84"/>
      <c r="R185" s="84"/>
      <c r="S185" s="84"/>
      <c r="T185" s="85"/>
      <c r="U185" s="38"/>
      <c r="V185" s="38"/>
      <c r="W185" s="38"/>
      <c r="X185" s="38"/>
      <c r="Y185" s="38"/>
      <c r="Z185" s="38"/>
      <c r="AA185" s="38"/>
      <c r="AB185" s="38"/>
      <c r="AC185" s="38"/>
      <c r="AD185" s="38"/>
      <c r="AE185" s="38"/>
      <c r="AT185" s="17" t="s">
        <v>196</v>
      </c>
      <c r="AU185" s="17" t="s">
        <v>22</v>
      </c>
    </row>
    <row r="186" spans="1:51" s="14" customFormat="1" ht="12">
      <c r="A186" s="14"/>
      <c r="B186" s="240"/>
      <c r="C186" s="241"/>
      <c r="D186" s="225" t="s">
        <v>198</v>
      </c>
      <c r="E186" s="242" t="s">
        <v>1862</v>
      </c>
      <c r="F186" s="243" t="s">
        <v>1863</v>
      </c>
      <c r="G186" s="241"/>
      <c r="H186" s="244">
        <v>714.525</v>
      </c>
      <c r="I186" s="245"/>
      <c r="J186" s="241"/>
      <c r="K186" s="241"/>
      <c r="L186" s="246"/>
      <c r="M186" s="247"/>
      <c r="N186" s="248"/>
      <c r="O186" s="248"/>
      <c r="P186" s="248"/>
      <c r="Q186" s="248"/>
      <c r="R186" s="248"/>
      <c r="S186" s="248"/>
      <c r="T186" s="249"/>
      <c r="U186" s="14"/>
      <c r="V186" s="14"/>
      <c r="W186" s="14"/>
      <c r="X186" s="14"/>
      <c r="Y186" s="14"/>
      <c r="Z186" s="14"/>
      <c r="AA186" s="14"/>
      <c r="AB186" s="14"/>
      <c r="AC186" s="14"/>
      <c r="AD186" s="14"/>
      <c r="AE186" s="14"/>
      <c r="AT186" s="250" t="s">
        <v>198</v>
      </c>
      <c r="AU186" s="250" t="s">
        <v>22</v>
      </c>
      <c r="AV186" s="14" t="s">
        <v>84</v>
      </c>
      <c r="AW186" s="14" t="s">
        <v>37</v>
      </c>
      <c r="AX186" s="14" t="s">
        <v>22</v>
      </c>
      <c r="AY186" s="250" t="s">
        <v>186</v>
      </c>
    </row>
    <row r="187" spans="1:65" s="2" customFormat="1" ht="24.15" customHeight="1">
      <c r="A187" s="38"/>
      <c r="B187" s="39"/>
      <c r="C187" s="212" t="s">
        <v>374</v>
      </c>
      <c r="D187" s="212" t="s">
        <v>189</v>
      </c>
      <c r="E187" s="213" t="s">
        <v>1864</v>
      </c>
      <c r="F187" s="214" t="s">
        <v>1865</v>
      </c>
      <c r="G187" s="215" t="s">
        <v>1796</v>
      </c>
      <c r="H187" s="216">
        <v>9</v>
      </c>
      <c r="I187" s="217"/>
      <c r="J187" s="218">
        <f>ROUND(I187*H187,2)</f>
        <v>0</v>
      </c>
      <c r="K187" s="214" t="s">
        <v>1703</v>
      </c>
      <c r="L187" s="44"/>
      <c r="M187" s="219" t="s">
        <v>20</v>
      </c>
      <c r="N187" s="220" t="s">
        <v>47</v>
      </c>
      <c r="O187" s="84"/>
      <c r="P187" s="221">
        <f>O187*H187</f>
        <v>0</v>
      </c>
      <c r="Q187" s="221">
        <v>0</v>
      </c>
      <c r="R187" s="221">
        <f>Q187*H187</f>
        <v>0</v>
      </c>
      <c r="S187" s="221">
        <v>0</v>
      </c>
      <c r="T187" s="222">
        <f>S187*H187</f>
        <v>0</v>
      </c>
      <c r="U187" s="38"/>
      <c r="V187" s="38"/>
      <c r="W187" s="38"/>
      <c r="X187" s="38"/>
      <c r="Y187" s="38"/>
      <c r="Z187" s="38"/>
      <c r="AA187" s="38"/>
      <c r="AB187" s="38"/>
      <c r="AC187" s="38"/>
      <c r="AD187" s="38"/>
      <c r="AE187" s="38"/>
      <c r="AR187" s="223" t="s">
        <v>194</v>
      </c>
      <c r="AT187" s="223" t="s">
        <v>189</v>
      </c>
      <c r="AU187" s="223" t="s">
        <v>22</v>
      </c>
      <c r="AY187" s="17" t="s">
        <v>186</v>
      </c>
      <c r="BE187" s="224">
        <f>IF(N187="základní",J187,0)</f>
        <v>0</v>
      </c>
      <c r="BF187" s="224">
        <f>IF(N187="snížená",J187,0)</f>
        <v>0</v>
      </c>
      <c r="BG187" s="224">
        <f>IF(N187="zákl. přenesená",J187,0)</f>
        <v>0</v>
      </c>
      <c r="BH187" s="224">
        <f>IF(N187="sníž. přenesená",J187,0)</f>
        <v>0</v>
      </c>
      <c r="BI187" s="224">
        <f>IF(N187="nulová",J187,0)</f>
        <v>0</v>
      </c>
      <c r="BJ187" s="17" t="s">
        <v>22</v>
      </c>
      <c r="BK187" s="224">
        <f>ROUND(I187*H187,2)</f>
        <v>0</v>
      </c>
      <c r="BL187" s="17" t="s">
        <v>194</v>
      </c>
      <c r="BM187" s="223" t="s">
        <v>1866</v>
      </c>
    </row>
    <row r="188" spans="1:47" s="2" customFormat="1" ht="12">
      <c r="A188" s="38"/>
      <c r="B188" s="39"/>
      <c r="C188" s="40"/>
      <c r="D188" s="225" t="s">
        <v>196</v>
      </c>
      <c r="E188" s="40"/>
      <c r="F188" s="226" t="s">
        <v>1867</v>
      </c>
      <c r="G188" s="40"/>
      <c r="H188" s="40"/>
      <c r="I188" s="227"/>
      <c r="J188" s="40"/>
      <c r="K188" s="40"/>
      <c r="L188" s="44"/>
      <c r="M188" s="228"/>
      <c r="N188" s="229"/>
      <c r="O188" s="84"/>
      <c r="P188" s="84"/>
      <c r="Q188" s="84"/>
      <c r="R188" s="84"/>
      <c r="S188" s="84"/>
      <c r="T188" s="85"/>
      <c r="U188" s="38"/>
      <c r="V188" s="38"/>
      <c r="W188" s="38"/>
      <c r="X188" s="38"/>
      <c r="Y188" s="38"/>
      <c r="Z188" s="38"/>
      <c r="AA188" s="38"/>
      <c r="AB188" s="38"/>
      <c r="AC188" s="38"/>
      <c r="AD188" s="38"/>
      <c r="AE188" s="38"/>
      <c r="AT188" s="17" t="s">
        <v>196</v>
      </c>
      <c r="AU188" s="17" t="s">
        <v>22</v>
      </c>
    </row>
    <row r="189" spans="1:65" s="2" customFormat="1" ht="24.15" customHeight="1">
      <c r="A189" s="38"/>
      <c r="B189" s="39"/>
      <c r="C189" s="212" t="s">
        <v>381</v>
      </c>
      <c r="D189" s="212" t="s">
        <v>189</v>
      </c>
      <c r="E189" s="213" t="s">
        <v>1868</v>
      </c>
      <c r="F189" s="214" t="s">
        <v>1869</v>
      </c>
      <c r="G189" s="215" t="s">
        <v>1720</v>
      </c>
      <c r="H189" s="216">
        <v>56.076</v>
      </c>
      <c r="I189" s="217"/>
      <c r="J189" s="218">
        <f>ROUND(I189*H189,2)</f>
        <v>0</v>
      </c>
      <c r="K189" s="214" t="s">
        <v>1703</v>
      </c>
      <c r="L189" s="44"/>
      <c r="M189" s="219" t="s">
        <v>20</v>
      </c>
      <c r="N189" s="220" t="s">
        <v>47</v>
      </c>
      <c r="O189" s="84"/>
      <c r="P189" s="221">
        <f>O189*H189</f>
        <v>0</v>
      </c>
      <c r="Q189" s="221">
        <v>0</v>
      </c>
      <c r="R189" s="221">
        <f>Q189*H189</f>
        <v>0</v>
      </c>
      <c r="S189" s="221">
        <v>0</v>
      </c>
      <c r="T189" s="222">
        <f>S189*H189</f>
        <v>0</v>
      </c>
      <c r="U189" s="38"/>
      <c r="V189" s="38"/>
      <c r="W189" s="38"/>
      <c r="X189" s="38"/>
      <c r="Y189" s="38"/>
      <c r="Z189" s="38"/>
      <c r="AA189" s="38"/>
      <c r="AB189" s="38"/>
      <c r="AC189" s="38"/>
      <c r="AD189" s="38"/>
      <c r="AE189" s="38"/>
      <c r="AR189" s="223" t="s">
        <v>194</v>
      </c>
      <c r="AT189" s="223" t="s">
        <v>189</v>
      </c>
      <c r="AU189" s="223" t="s">
        <v>22</v>
      </c>
      <c r="AY189" s="17" t="s">
        <v>186</v>
      </c>
      <c r="BE189" s="224">
        <f>IF(N189="základní",J189,0)</f>
        <v>0</v>
      </c>
      <c r="BF189" s="224">
        <f>IF(N189="snížená",J189,0)</f>
        <v>0</v>
      </c>
      <c r="BG189" s="224">
        <f>IF(N189="zákl. přenesená",J189,0)</f>
        <v>0</v>
      </c>
      <c r="BH189" s="224">
        <f>IF(N189="sníž. přenesená",J189,0)</f>
        <v>0</v>
      </c>
      <c r="BI189" s="224">
        <f>IF(N189="nulová",J189,0)</f>
        <v>0</v>
      </c>
      <c r="BJ189" s="17" t="s">
        <v>22</v>
      </c>
      <c r="BK189" s="224">
        <f>ROUND(I189*H189,2)</f>
        <v>0</v>
      </c>
      <c r="BL189" s="17" t="s">
        <v>194</v>
      </c>
      <c r="BM189" s="223" t="s">
        <v>1870</v>
      </c>
    </row>
    <row r="190" spans="1:47" s="2" customFormat="1" ht="12">
      <c r="A190" s="38"/>
      <c r="B190" s="39"/>
      <c r="C190" s="40"/>
      <c r="D190" s="225" t="s">
        <v>196</v>
      </c>
      <c r="E190" s="40"/>
      <c r="F190" s="226" t="s">
        <v>1871</v>
      </c>
      <c r="G190" s="40"/>
      <c r="H190" s="40"/>
      <c r="I190" s="227"/>
      <c r="J190" s="40"/>
      <c r="K190" s="40"/>
      <c r="L190" s="44"/>
      <c r="M190" s="228"/>
      <c r="N190" s="229"/>
      <c r="O190" s="84"/>
      <c r="P190" s="84"/>
      <c r="Q190" s="84"/>
      <c r="R190" s="84"/>
      <c r="S190" s="84"/>
      <c r="T190" s="85"/>
      <c r="U190" s="38"/>
      <c r="V190" s="38"/>
      <c r="W190" s="38"/>
      <c r="X190" s="38"/>
      <c r="Y190" s="38"/>
      <c r="Z190" s="38"/>
      <c r="AA190" s="38"/>
      <c r="AB190" s="38"/>
      <c r="AC190" s="38"/>
      <c r="AD190" s="38"/>
      <c r="AE190" s="38"/>
      <c r="AT190" s="17" t="s">
        <v>196</v>
      </c>
      <c r="AU190" s="17" t="s">
        <v>22</v>
      </c>
    </row>
    <row r="191" spans="1:51" s="14" customFormat="1" ht="12">
      <c r="A191" s="14"/>
      <c r="B191" s="240"/>
      <c r="C191" s="241"/>
      <c r="D191" s="225" t="s">
        <v>198</v>
      </c>
      <c r="E191" s="242" t="s">
        <v>1872</v>
      </c>
      <c r="F191" s="243" t="s">
        <v>1873</v>
      </c>
      <c r="G191" s="241"/>
      <c r="H191" s="244">
        <v>56.076</v>
      </c>
      <c r="I191" s="245"/>
      <c r="J191" s="241"/>
      <c r="K191" s="241"/>
      <c r="L191" s="246"/>
      <c r="M191" s="252"/>
      <c r="N191" s="253"/>
      <c r="O191" s="253"/>
      <c r="P191" s="253"/>
      <c r="Q191" s="253"/>
      <c r="R191" s="253"/>
      <c r="S191" s="253"/>
      <c r="T191" s="254"/>
      <c r="U191" s="14"/>
      <c r="V191" s="14"/>
      <c r="W191" s="14"/>
      <c r="X191" s="14"/>
      <c r="Y191" s="14"/>
      <c r="Z191" s="14"/>
      <c r="AA191" s="14"/>
      <c r="AB191" s="14"/>
      <c r="AC191" s="14"/>
      <c r="AD191" s="14"/>
      <c r="AE191" s="14"/>
      <c r="AT191" s="250" t="s">
        <v>198</v>
      </c>
      <c r="AU191" s="250" t="s">
        <v>22</v>
      </c>
      <c r="AV191" s="14" t="s">
        <v>84</v>
      </c>
      <c r="AW191" s="14" t="s">
        <v>37</v>
      </c>
      <c r="AX191" s="14" t="s">
        <v>22</v>
      </c>
      <c r="AY191" s="250" t="s">
        <v>186</v>
      </c>
    </row>
    <row r="192" spans="1:31" s="2" customFormat="1" ht="6.95" customHeight="1">
      <c r="A192" s="38"/>
      <c r="B192" s="59"/>
      <c r="C192" s="60"/>
      <c r="D192" s="60"/>
      <c r="E192" s="60"/>
      <c r="F192" s="60"/>
      <c r="G192" s="60"/>
      <c r="H192" s="60"/>
      <c r="I192" s="60"/>
      <c r="J192" s="60"/>
      <c r="K192" s="60"/>
      <c r="L192" s="44"/>
      <c r="M192" s="38"/>
      <c r="O192" s="38"/>
      <c r="P192" s="38"/>
      <c r="Q192" s="38"/>
      <c r="R192" s="38"/>
      <c r="S192" s="38"/>
      <c r="T192" s="38"/>
      <c r="U192" s="38"/>
      <c r="V192" s="38"/>
      <c r="W192" s="38"/>
      <c r="X192" s="38"/>
      <c r="Y192" s="38"/>
      <c r="Z192" s="38"/>
      <c r="AA192" s="38"/>
      <c r="AB192" s="38"/>
      <c r="AC192" s="38"/>
      <c r="AD192" s="38"/>
      <c r="AE192" s="38"/>
    </row>
  </sheetData>
  <sheetProtection password="CC35" sheet="1" objects="1" scenarios="1" formatColumns="0" formatRows="0" autoFilter="0"/>
  <autoFilter ref="C83:K19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150</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1874</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1875</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ROUND(J88,2)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ROUND((SUM(BE88:BE117)),2)</f>
        <v>0</v>
      </c>
      <c r="G35" s="38"/>
      <c r="H35" s="38"/>
      <c r="I35" s="157">
        <v>0.21</v>
      </c>
      <c r="J35" s="156">
        <f>ROUND(((SUM(BE88:BE117))*I35),2)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ROUND((SUM(BF88:BF117)),2)</f>
        <v>0</v>
      </c>
      <c r="G36" s="38"/>
      <c r="H36" s="38"/>
      <c r="I36" s="157">
        <v>0.15</v>
      </c>
      <c r="J36" s="156">
        <f>ROUND(((SUM(BF88:BF117))*I36),2)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ROUND((SUM(BG88:BG117)),2)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ROUND((SUM(BH88:BH117)),2)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ROUND((SUM(BI88:BI117)),2)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1874</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SO 802.1 - Mobiliář (část SO 102), úsek ZÚ - km 0,932</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J88</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J89</f>
        <v>0</v>
      </c>
      <c r="K64" s="175"/>
      <c r="L64" s="179"/>
      <c r="S64" s="9"/>
      <c r="T64" s="9"/>
      <c r="U64" s="9"/>
      <c r="V64" s="9"/>
      <c r="W64" s="9"/>
      <c r="X64" s="9"/>
      <c r="Y64" s="9"/>
      <c r="Z64" s="9"/>
      <c r="AA64" s="9"/>
      <c r="AB64" s="9"/>
      <c r="AC64" s="9"/>
      <c r="AD64" s="9"/>
      <c r="AE64" s="9"/>
    </row>
    <row r="65" spans="1:31" s="10" customFormat="1" ht="19.9" customHeight="1">
      <c r="A65" s="10"/>
      <c r="B65" s="180"/>
      <c r="C65" s="125"/>
      <c r="D65" s="181" t="s">
        <v>169</v>
      </c>
      <c r="E65" s="182"/>
      <c r="F65" s="182"/>
      <c r="G65" s="182"/>
      <c r="H65" s="182"/>
      <c r="I65" s="182"/>
      <c r="J65" s="183">
        <f>J90</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232</v>
      </c>
      <c r="E66" s="182"/>
      <c r="F66" s="182"/>
      <c r="G66" s="182"/>
      <c r="H66" s="182"/>
      <c r="I66" s="182"/>
      <c r="J66" s="183">
        <f>J115</f>
        <v>0</v>
      </c>
      <c r="K66" s="125"/>
      <c r="L66" s="184"/>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40"/>
      <c r="J67" s="40"/>
      <c r="K67" s="40"/>
      <c r="L67" s="144"/>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60"/>
      <c r="J68" s="60"/>
      <c r="K68" s="60"/>
      <c r="L68" s="144"/>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62"/>
      <c r="J72" s="62"/>
      <c r="K72" s="62"/>
      <c r="L72" s="144"/>
      <c r="S72" s="38"/>
      <c r="T72" s="38"/>
      <c r="U72" s="38"/>
      <c r="V72" s="38"/>
      <c r="W72" s="38"/>
      <c r="X72" s="38"/>
      <c r="Y72" s="38"/>
      <c r="Z72" s="38"/>
      <c r="AA72" s="38"/>
      <c r="AB72" s="38"/>
      <c r="AC72" s="38"/>
      <c r="AD72" s="38"/>
      <c r="AE72" s="38"/>
    </row>
    <row r="73" spans="1:31" s="2" customFormat="1" ht="24.95" customHeight="1">
      <c r="A73" s="38"/>
      <c r="B73" s="39"/>
      <c r="C73" s="23" t="s">
        <v>171</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6.5" customHeight="1">
      <c r="A76" s="38"/>
      <c r="B76" s="39"/>
      <c r="C76" s="40"/>
      <c r="D76" s="40"/>
      <c r="E76" s="169" t="str">
        <f>E7</f>
        <v>Úprava bezmotorové komunikace A2 a A26</v>
      </c>
      <c r="F76" s="32"/>
      <c r="G76" s="32"/>
      <c r="H76" s="32"/>
      <c r="I76" s="40"/>
      <c r="J76" s="40"/>
      <c r="K76" s="40"/>
      <c r="L76" s="144"/>
      <c r="S76" s="38"/>
      <c r="T76" s="38"/>
      <c r="U76" s="38"/>
      <c r="V76" s="38"/>
      <c r="W76" s="38"/>
      <c r="X76" s="38"/>
      <c r="Y76" s="38"/>
      <c r="Z76" s="38"/>
      <c r="AA76" s="38"/>
      <c r="AB76" s="38"/>
      <c r="AC76" s="38"/>
      <c r="AD76" s="38"/>
      <c r="AE76" s="38"/>
    </row>
    <row r="77" spans="2:12" s="1" customFormat="1" ht="12" customHeight="1">
      <c r="B77" s="21"/>
      <c r="C77" s="32" t="s">
        <v>161</v>
      </c>
      <c r="D77" s="22"/>
      <c r="E77" s="22"/>
      <c r="F77" s="22"/>
      <c r="G77" s="22"/>
      <c r="H77" s="22"/>
      <c r="I77" s="22"/>
      <c r="J77" s="22"/>
      <c r="K77" s="22"/>
      <c r="L77" s="20"/>
    </row>
    <row r="78" spans="1:31" s="2" customFormat="1" ht="16.5" customHeight="1">
      <c r="A78" s="38"/>
      <c r="B78" s="39"/>
      <c r="C78" s="40"/>
      <c r="D78" s="40"/>
      <c r="E78" s="169" t="s">
        <v>1874</v>
      </c>
      <c r="F78" s="40"/>
      <c r="G78" s="40"/>
      <c r="H78" s="40"/>
      <c r="I78" s="40"/>
      <c r="J78" s="40"/>
      <c r="K78" s="40"/>
      <c r="L78" s="144"/>
      <c r="S78" s="38"/>
      <c r="T78" s="38"/>
      <c r="U78" s="38"/>
      <c r="V78" s="38"/>
      <c r="W78" s="38"/>
      <c r="X78" s="38"/>
      <c r="Y78" s="38"/>
      <c r="Z78" s="38"/>
      <c r="AA78" s="38"/>
      <c r="AB78" s="38"/>
      <c r="AC78" s="38"/>
      <c r="AD78" s="38"/>
      <c r="AE78" s="38"/>
    </row>
    <row r="79" spans="1:31" s="2" customFormat="1" ht="12" customHeight="1">
      <c r="A79" s="38"/>
      <c r="B79" s="39"/>
      <c r="C79" s="32" t="s">
        <v>163</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6.5" customHeight="1">
      <c r="A80" s="38"/>
      <c r="B80" s="39"/>
      <c r="C80" s="40"/>
      <c r="D80" s="40"/>
      <c r="E80" s="69" t="str">
        <f>E11</f>
        <v>SO 802.1 - Mobiliář (část SO 102), úsek ZÚ - km 0,932</v>
      </c>
      <c r="F80" s="40"/>
      <c r="G80" s="40"/>
      <c r="H80" s="40"/>
      <c r="I80" s="40"/>
      <c r="J80" s="40"/>
      <c r="K80" s="40"/>
      <c r="L80" s="144"/>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2" customHeight="1">
      <c r="A82" s="38"/>
      <c r="B82" s="39"/>
      <c r="C82" s="32" t="s">
        <v>23</v>
      </c>
      <c r="D82" s="40"/>
      <c r="E82" s="40"/>
      <c r="F82" s="27" t="str">
        <f>F14</f>
        <v>k. ú. Libeň [730891]</v>
      </c>
      <c r="G82" s="40"/>
      <c r="H82" s="40"/>
      <c r="I82" s="32" t="s">
        <v>25</v>
      </c>
      <c r="J82" s="72" t="str">
        <f>IF(J14="","",J14)</f>
        <v>27. 8. 2020</v>
      </c>
      <c r="K82" s="40"/>
      <c r="L82" s="14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25.65" customHeight="1">
      <c r="A84" s="38"/>
      <c r="B84" s="39"/>
      <c r="C84" s="32" t="s">
        <v>29</v>
      </c>
      <c r="D84" s="40"/>
      <c r="E84" s="40"/>
      <c r="F84" s="27" t="str">
        <f>E17</f>
        <v>Městská část Praha 8</v>
      </c>
      <c r="G84" s="40"/>
      <c r="H84" s="40"/>
      <c r="I84" s="32" t="s">
        <v>35</v>
      </c>
      <c r="J84" s="36" t="str">
        <f>E23</f>
        <v>Atelier PROMIKA s.r.o.</v>
      </c>
      <c r="K84" s="40"/>
      <c r="L84" s="144"/>
      <c r="S84" s="38"/>
      <c r="T84" s="38"/>
      <c r="U84" s="38"/>
      <c r="V84" s="38"/>
      <c r="W84" s="38"/>
      <c r="X84" s="38"/>
      <c r="Y84" s="38"/>
      <c r="Z84" s="38"/>
      <c r="AA84" s="38"/>
      <c r="AB84" s="38"/>
      <c r="AC84" s="38"/>
      <c r="AD84" s="38"/>
      <c r="AE84" s="38"/>
    </row>
    <row r="85" spans="1:31" s="2" customFormat="1" ht="15.15" customHeight="1">
      <c r="A85" s="38"/>
      <c r="B85" s="39"/>
      <c r="C85" s="32" t="s">
        <v>33</v>
      </c>
      <c r="D85" s="40"/>
      <c r="E85" s="40"/>
      <c r="F85" s="27" t="str">
        <f>IF(E20="","",E20)</f>
        <v>Vyplň údaj</v>
      </c>
      <c r="G85" s="40"/>
      <c r="H85" s="40"/>
      <c r="I85" s="32" t="s">
        <v>38</v>
      </c>
      <c r="J85" s="36" t="str">
        <f>E26</f>
        <v xml:space="preserve"> </v>
      </c>
      <c r="K85" s="40"/>
      <c r="L85" s="144"/>
      <c r="S85" s="38"/>
      <c r="T85" s="38"/>
      <c r="U85" s="38"/>
      <c r="V85" s="38"/>
      <c r="W85" s="38"/>
      <c r="X85" s="38"/>
      <c r="Y85" s="38"/>
      <c r="Z85" s="38"/>
      <c r="AA85" s="38"/>
      <c r="AB85" s="38"/>
      <c r="AC85" s="38"/>
      <c r="AD85" s="38"/>
      <c r="AE85" s="38"/>
    </row>
    <row r="86" spans="1:31" s="2" customFormat="1" ht="10.3" customHeight="1">
      <c r="A86" s="38"/>
      <c r="B86" s="39"/>
      <c r="C86" s="40"/>
      <c r="D86" s="40"/>
      <c r="E86" s="40"/>
      <c r="F86" s="40"/>
      <c r="G86" s="40"/>
      <c r="H86" s="40"/>
      <c r="I86" s="40"/>
      <c r="J86" s="40"/>
      <c r="K86" s="40"/>
      <c r="L86" s="144"/>
      <c r="S86" s="38"/>
      <c r="T86" s="38"/>
      <c r="U86" s="38"/>
      <c r="V86" s="38"/>
      <c r="W86" s="38"/>
      <c r="X86" s="38"/>
      <c r="Y86" s="38"/>
      <c r="Z86" s="38"/>
      <c r="AA86" s="38"/>
      <c r="AB86" s="38"/>
      <c r="AC86" s="38"/>
      <c r="AD86" s="38"/>
      <c r="AE86" s="38"/>
    </row>
    <row r="87" spans="1:31" s="11" customFormat="1" ht="29.25" customHeight="1">
      <c r="A87" s="185"/>
      <c r="B87" s="186"/>
      <c r="C87" s="187" t="s">
        <v>172</v>
      </c>
      <c r="D87" s="188" t="s">
        <v>61</v>
      </c>
      <c r="E87" s="188" t="s">
        <v>57</v>
      </c>
      <c r="F87" s="188" t="s">
        <v>58</v>
      </c>
      <c r="G87" s="188" t="s">
        <v>173</v>
      </c>
      <c r="H87" s="188" t="s">
        <v>174</v>
      </c>
      <c r="I87" s="188" t="s">
        <v>175</v>
      </c>
      <c r="J87" s="188" t="s">
        <v>167</v>
      </c>
      <c r="K87" s="189" t="s">
        <v>176</v>
      </c>
      <c r="L87" s="190"/>
      <c r="M87" s="92" t="s">
        <v>20</v>
      </c>
      <c r="N87" s="93" t="s">
        <v>46</v>
      </c>
      <c r="O87" s="93" t="s">
        <v>177</v>
      </c>
      <c r="P87" s="93" t="s">
        <v>178</v>
      </c>
      <c r="Q87" s="93" t="s">
        <v>179</v>
      </c>
      <c r="R87" s="93" t="s">
        <v>180</v>
      </c>
      <c r="S87" s="93" t="s">
        <v>181</v>
      </c>
      <c r="T87" s="94" t="s">
        <v>182</v>
      </c>
      <c r="U87" s="185"/>
      <c r="V87" s="185"/>
      <c r="W87" s="185"/>
      <c r="X87" s="185"/>
      <c r="Y87" s="185"/>
      <c r="Z87" s="185"/>
      <c r="AA87" s="185"/>
      <c r="AB87" s="185"/>
      <c r="AC87" s="185"/>
      <c r="AD87" s="185"/>
      <c r="AE87" s="185"/>
    </row>
    <row r="88" spans="1:63" s="2" customFormat="1" ht="22.8" customHeight="1">
      <c r="A88" s="38"/>
      <c r="B88" s="39"/>
      <c r="C88" s="99" t="s">
        <v>183</v>
      </c>
      <c r="D88" s="40"/>
      <c r="E88" s="40"/>
      <c r="F88" s="40"/>
      <c r="G88" s="40"/>
      <c r="H88" s="40"/>
      <c r="I88" s="40"/>
      <c r="J88" s="191">
        <f>BK88</f>
        <v>0</v>
      </c>
      <c r="K88" s="40"/>
      <c r="L88" s="44"/>
      <c r="M88" s="95"/>
      <c r="N88" s="192"/>
      <c r="O88" s="96"/>
      <c r="P88" s="193">
        <f>P89</f>
        <v>0</v>
      </c>
      <c r="Q88" s="96"/>
      <c r="R88" s="193">
        <f>R89</f>
        <v>0.28215999999999997</v>
      </c>
      <c r="S88" s="96"/>
      <c r="T88" s="194">
        <f>T89</f>
        <v>2.845</v>
      </c>
      <c r="U88" s="38"/>
      <c r="V88" s="38"/>
      <c r="W88" s="38"/>
      <c r="X88" s="38"/>
      <c r="Y88" s="38"/>
      <c r="Z88" s="38"/>
      <c r="AA88" s="38"/>
      <c r="AB88" s="38"/>
      <c r="AC88" s="38"/>
      <c r="AD88" s="38"/>
      <c r="AE88" s="38"/>
      <c r="AT88" s="17" t="s">
        <v>75</v>
      </c>
      <c r="AU88" s="17" t="s">
        <v>144</v>
      </c>
      <c r="BK88" s="195">
        <f>BK89</f>
        <v>0</v>
      </c>
    </row>
    <row r="89" spans="1:63" s="12" customFormat="1" ht="25.9" customHeight="1">
      <c r="A89" s="12"/>
      <c r="B89" s="196"/>
      <c r="C89" s="197"/>
      <c r="D89" s="198" t="s">
        <v>75</v>
      </c>
      <c r="E89" s="199" t="s">
        <v>184</v>
      </c>
      <c r="F89" s="199" t="s">
        <v>185</v>
      </c>
      <c r="G89" s="197"/>
      <c r="H89" s="197"/>
      <c r="I89" s="200"/>
      <c r="J89" s="201">
        <f>BK89</f>
        <v>0</v>
      </c>
      <c r="K89" s="197"/>
      <c r="L89" s="202"/>
      <c r="M89" s="203"/>
      <c r="N89" s="204"/>
      <c r="O89" s="204"/>
      <c r="P89" s="205">
        <f>P90+P115</f>
        <v>0</v>
      </c>
      <c r="Q89" s="204"/>
      <c r="R89" s="205">
        <f>R90+R115</f>
        <v>0.28215999999999997</v>
      </c>
      <c r="S89" s="204"/>
      <c r="T89" s="206">
        <f>T90+T115</f>
        <v>2.845</v>
      </c>
      <c r="U89" s="12"/>
      <c r="V89" s="12"/>
      <c r="W89" s="12"/>
      <c r="X89" s="12"/>
      <c r="Y89" s="12"/>
      <c r="Z89" s="12"/>
      <c r="AA89" s="12"/>
      <c r="AB89" s="12"/>
      <c r="AC89" s="12"/>
      <c r="AD89" s="12"/>
      <c r="AE89" s="12"/>
      <c r="AR89" s="207" t="s">
        <v>22</v>
      </c>
      <c r="AT89" s="208" t="s">
        <v>75</v>
      </c>
      <c r="AU89" s="208" t="s">
        <v>76</v>
      </c>
      <c r="AY89" s="207" t="s">
        <v>186</v>
      </c>
      <c r="BK89" s="209">
        <f>BK90+BK115</f>
        <v>0</v>
      </c>
    </row>
    <row r="90" spans="1:63" s="12" customFormat="1" ht="22.8" customHeight="1">
      <c r="A90" s="12"/>
      <c r="B90" s="196"/>
      <c r="C90" s="197"/>
      <c r="D90" s="198" t="s">
        <v>75</v>
      </c>
      <c r="E90" s="210" t="s">
        <v>187</v>
      </c>
      <c r="F90" s="210" t="s">
        <v>188</v>
      </c>
      <c r="G90" s="197"/>
      <c r="H90" s="197"/>
      <c r="I90" s="200"/>
      <c r="J90" s="211">
        <f>BK90</f>
        <v>0</v>
      </c>
      <c r="K90" s="197"/>
      <c r="L90" s="202"/>
      <c r="M90" s="203"/>
      <c r="N90" s="204"/>
      <c r="O90" s="204"/>
      <c r="P90" s="205">
        <f>SUM(P91:P114)</f>
        <v>0</v>
      </c>
      <c r="Q90" s="204"/>
      <c r="R90" s="205">
        <f>SUM(R91:R114)</f>
        <v>0.28215999999999997</v>
      </c>
      <c r="S90" s="204"/>
      <c r="T90" s="206">
        <f>SUM(T91:T114)</f>
        <v>2.845</v>
      </c>
      <c r="U90" s="12"/>
      <c r="V90" s="12"/>
      <c r="W90" s="12"/>
      <c r="X90" s="12"/>
      <c r="Y90" s="12"/>
      <c r="Z90" s="12"/>
      <c r="AA90" s="12"/>
      <c r="AB90" s="12"/>
      <c r="AC90" s="12"/>
      <c r="AD90" s="12"/>
      <c r="AE90" s="12"/>
      <c r="AR90" s="207" t="s">
        <v>22</v>
      </c>
      <c r="AT90" s="208" t="s">
        <v>75</v>
      </c>
      <c r="AU90" s="208" t="s">
        <v>22</v>
      </c>
      <c r="AY90" s="207" t="s">
        <v>186</v>
      </c>
      <c r="BK90" s="209">
        <f>SUM(BK91:BK114)</f>
        <v>0</v>
      </c>
    </row>
    <row r="91" spans="1:65" s="2" customFormat="1" ht="24.15" customHeight="1">
      <c r="A91" s="38"/>
      <c r="B91" s="39"/>
      <c r="C91" s="212" t="s">
        <v>22</v>
      </c>
      <c r="D91" s="212" t="s">
        <v>189</v>
      </c>
      <c r="E91" s="213" t="s">
        <v>1876</v>
      </c>
      <c r="F91" s="214" t="s">
        <v>1877</v>
      </c>
      <c r="G91" s="215" t="s">
        <v>236</v>
      </c>
      <c r="H91" s="216">
        <v>1</v>
      </c>
      <c r="I91" s="217"/>
      <c r="J91" s="218">
        <f>ROUND(I91*H91,2)</f>
        <v>0</v>
      </c>
      <c r="K91" s="214" t="s">
        <v>193</v>
      </c>
      <c r="L91" s="44"/>
      <c r="M91" s="219" t="s">
        <v>20</v>
      </c>
      <c r="N91" s="220" t="s">
        <v>47</v>
      </c>
      <c r="O91" s="84"/>
      <c r="P91" s="221">
        <f>O91*H91</f>
        <v>0</v>
      </c>
      <c r="Q91" s="221">
        <v>0.09716</v>
      </c>
      <c r="R91" s="221">
        <f>Q91*H91</f>
        <v>0.09716</v>
      </c>
      <c r="S91" s="221">
        <v>0</v>
      </c>
      <c r="T91" s="222">
        <f>S91*H91</f>
        <v>0</v>
      </c>
      <c r="U91" s="38"/>
      <c r="V91" s="38"/>
      <c r="W91" s="38"/>
      <c r="X91" s="38"/>
      <c r="Y91" s="38"/>
      <c r="Z91" s="38"/>
      <c r="AA91" s="38"/>
      <c r="AB91" s="38"/>
      <c r="AC91" s="38"/>
      <c r="AD91" s="38"/>
      <c r="AE91" s="38"/>
      <c r="AR91" s="223" t="s">
        <v>194</v>
      </c>
      <c r="AT91" s="223" t="s">
        <v>189</v>
      </c>
      <c r="AU91" s="223" t="s">
        <v>84</v>
      </c>
      <c r="AY91" s="17" t="s">
        <v>186</v>
      </c>
      <c r="BE91" s="224">
        <f>IF(N91="základní",J91,0)</f>
        <v>0</v>
      </c>
      <c r="BF91" s="224">
        <f>IF(N91="snížená",J91,0)</f>
        <v>0</v>
      </c>
      <c r="BG91" s="224">
        <f>IF(N91="zákl. přenesená",J91,0)</f>
        <v>0</v>
      </c>
      <c r="BH91" s="224">
        <f>IF(N91="sníž. přenesená",J91,0)</f>
        <v>0</v>
      </c>
      <c r="BI91" s="224">
        <f>IF(N91="nulová",J91,0)</f>
        <v>0</v>
      </c>
      <c r="BJ91" s="17" t="s">
        <v>22</v>
      </c>
      <c r="BK91" s="224">
        <f>ROUND(I91*H91,2)</f>
        <v>0</v>
      </c>
      <c r="BL91" s="17" t="s">
        <v>194</v>
      </c>
      <c r="BM91" s="223" t="s">
        <v>1878</v>
      </c>
    </row>
    <row r="92" spans="1:47" s="2" customFormat="1" ht="12">
      <c r="A92" s="38"/>
      <c r="B92" s="39"/>
      <c r="C92" s="40"/>
      <c r="D92" s="225" t="s">
        <v>196</v>
      </c>
      <c r="E92" s="40"/>
      <c r="F92" s="226" t="s">
        <v>1879</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196</v>
      </c>
      <c r="AU92" s="17" t="s">
        <v>84</v>
      </c>
    </row>
    <row r="93" spans="1:47" s="2" customFormat="1" ht="12">
      <c r="A93" s="38"/>
      <c r="B93" s="39"/>
      <c r="C93" s="40"/>
      <c r="D93" s="225" t="s">
        <v>216</v>
      </c>
      <c r="E93" s="40"/>
      <c r="F93" s="251" t="s">
        <v>1880</v>
      </c>
      <c r="G93" s="40"/>
      <c r="H93" s="40"/>
      <c r="I93" s="227"/>
      <c r="J93" s="40"/>
      <c r="K93" s="40"/>
      <c r="L93" s="44"/>
      <c r="M93" s="228"/>
      <c r="N93" s="229"/>
      <c r="O93" s="84"/>
      <c r="P93" s="84"/>
      <c r="Q93" s="84"/>
      <c r="R93" s="84"/>
      <c r="S93" s="84"/>
      <c r="T93" s="85"/>
      <c r="U93" s="38"/>
      <c r="V93" s="38"/>
      <c r="W93" s="38"/>
      <c r="X93" s="38"/>
      <c r="Y93" s="38"/>
      <c r="Z93" s="38"/>
      <c r="AA93" s="38"/>
      <c r="AB93" s="38"/>
      <c r="AC93" s="38"/>
      <c r="AD93" s="38"/>
      <c r="AE93" s="38"/>
      <c r="AT93" s="17" t="s">
        <v>216</v>
      </c>
      <c r="AU93" s="17" t="s">
        <v>84</v>
      </c>
    </row>
    <row r="94" spans="1:51" s="14" customFormat="1" ht="12">
      <c r="A94" s="14"/>
      <c r="B94" s="240"/>
      <c r="C94" s="241"/>
      <c r="D94" s="225" t="s">
        <v>198</v>
      </c>
      <c r="E94" s="242" t="s">
        <v>20</v>
      </c>
      <c r="F94" s="243" t="s">
        <v>1881</v>
      </c>
      <c r="G94" s="241"/>
      <c r="H94" s="244">
        <v>1</v>
      </c>
      <c r="I94" s="245"/>
      <c r="J94" s="241"/>
      <c r="K94" s="241"/>
      <c r="L94" s="246"/>
      <c r="M94" s="247"/>
      <c r="N94" s="248"/>
      <c r="O94" s="248"/>
      <c r="P94" s="248"/>
      <c r="Q94" s="248"/>
      <c r="R94" s="248"/>
      <c r="S94" s="248"/>
      <c r="T94" s="249"/>
      <c r="U94" s="14"/>
      <c r="V94" s="14"/>
      <c r="W94" s="14"/>
      <c r="X94" s="14"/>
      <c r="Y94" s="14"/>
      <c r="Z94" s="14"/>
      <c r="AA94" s="14"/>
      <c r="AB94" s="14"/>
      <c r="AC94" s="14"/>
      <c r="AD94" s="14"/>
      <c r="AE94" s="14"/>
      <c r="AT94" s="250" t="s">
        <v>198</v>
      </c>
      <c r="AU94" s="250" t="s">
        <v>84</v>
      </c>
      <c r="AV94" s="14" t="s">
        <v>84</v>
      </c>
      <c r="AW94" s="14" t="s">
        <v>37</v>
      </c>
      <c r="AX94" s="14" t="s">
        <v>76</v>
      </c>
      <c r="AY94" s="250" t="s">
        <v>186</v>
      </c>
    </row>
    <row r="95" spans="1:65" s="2" customFormat="1" ht="14.4" customHeight="1">
      <c r="A95" s="38"/>
      <c r="B95" s="39"/>
      <c r="C95" s="260" t="s">
        <v>84</v>
      </c>
      <c r="D95" s="260" t="s">
        <v>921</v>
      </c>
      <c r="E95" s="261" t="s">
        <v>1882</v>
      </c>
      <c r="F95" s="262" t="s">
        <v>1883</v>
      </c>
      <c r="G95" s="263" t="s">
        <v>236</v>
      </c>
      <c r="H95" s="264">
        <v>1</v>
      </c>
      <c r="I95" s="265"/>
      <c r="J95" s="266">
        <f>ROUND(I95*H95,2)</f>
        <v>0</v>
      </c>
      <c r="K95" s="262" t="s">
        <v>20</v>
      </c>
      <c r="L95" s="267"/>
      <c r="M95" s="268" t="s">
        <v>20</v>
      </c>
      <c r="N95" s="269" t="s">
        <v>47</v>
      </c>
      <c r="O95" s="84"/>
      <c r="P95" s="221">
        <f>O95*H95</f>
        <v>0</v>
      </c>
      <c r="Q95" s="221">
        <v>0.146</v>
      </c>
      <c r="R95" s="221">
        <f>Q95*H95</f>
        <v>0.146</v>
      </c>
      <c r="S95" s="221">
        <v>0</v>
      </c>
      <c r="T95" s="222">
        <f>S95*H95</f>
        <v>0</v>
      </c>
      <c r="U95" s="38"/>
      <c r="V95" s="38"/>
      <c r="W95" s="38"/>
      <c r="X95" s="38"/>
      <c r="Y95" s="38"/>
      <c r="Z95" s="38"/>
      <c r="AA95" s="38"/>
      <c r="AB95" s="38"/>
      <c r="AC95" s="38"/>
      <c r="AD95" s="38"/>
      <c r="AE95" s="38"/>
      <c r="AR95" s="223" t="s">
        <v>279</v>
      </c>
      <c r="AT95" s="223" t="s">
        <v>921</v>
      </c>
      <c r="AU95" s="223" t="s">
        <v>84</v>
      </c>
      <c r="AY95" s="17" t="s">
        <v>186</v>
      </c>
      <c r="BE95" s="224">
        <f>IF(N95="základní",J95,0)</f>
        <v>0</v>
      </c>
      <c r="BF95" s="224">
        <f>IF(N95="snížená",J95,0)</f>
        <v>0</v>
      </c>
      <c r="BG95" s="224">
        <f>IF(N95="zákl. přenesená",J95,0)</f>
        <v>0</v>
      </c>
      <c r="BH95" s="224">
        <f>IF(N95="sníž. přenesená",J95,0)</f>
        <v>0</v>
      </c>
      <c r="BI95" s="224">
        <f>IF(N95="nulová",J95,0)</f>
        <v>0</v>
      </c>
      <c r="BJ95" s="17" t="s">
        <v>22</v>
      </c>
      <c r="BK95" s="224">
        <f>ROUND(I95*H95,2)</f>
        <v>0</v>
      </c>
      <c r="BL95" s="17" t="s">
        <v>194</v>
      </c>
      <c r="BM95" s="223" t="s">
        <v>1884</v>
      </c>
    </row>
    <row r="96" spans="1:47" s="2" customFormat="1" ht="12">
      <c r="A96" s="38"/>
      <c r="B96" s="39"/>
      <c r="C96" s="40"/>
      <c r="D96" s="225" t="s">
        <v>196</v>
      </c>
      <c r="E96" s="40"/>
      <c r="F96" s="226" t="s">
        <v>1883</v>
      </c>
      <c r="G96" s="40"/>
      <c r="H96" s="40"/>
      <c r="I96" s="227"/>
      <c r="J96" s="40"/>
      <c r="K96" s="40"/>
      <c r="L96" s="44"/>
      <c r="M96" s="228"/>
      <c r="N96" s="229"/>
      <c r="O96" s="84"/>
      <c r="P96" s="84"/>
      <c r="Q96" s="84"/>
      <c r="R96" s="84"/>
      <c r="S96" s="84"/>
      <c r="T96" s="85"/>
      <c r="U96" s="38"/>
      <c r="V96" s="38"/>
      <c r="W96" s="38"/>
      <c r="X96" s="38"/>
      <c r="Y96" s="38"/>
      <c r="Z96" s="38"/>
      <c r="AA96" s="38"/>
      <c r="AB96" s="38"/>
      <c r="AC96" s="38"/>
      <c r="AD96" s="38"/>
      <c r="AE96" s="38"/>
      <c r="AT96" s="17" t="s">
        <v>196</v>
      </c>
      <c r="AU96" s="17" t="s">
        <v>84</v>
      </c>
    </row>
    <row r="97" spans="1:65" s="2" customFormat="1" ht="24.15" customHeight="1">
      <c r="A97" s="38"/>
      <c r="B97" s="39"/>
      <c r="C97" s="212" t="s">
        <v>210</v>
      </c>
      <c r="D97" s="212" t="s">
        <v>189</v>
      </c>
      <c r="E97" s="213" t="s">
        <v>1885</v>
      </c>
      <c r="F97" s="214" t="s">
        <v>1886</v>
      </c>
      <c r="G97" s="215" t="s">
        <v>236</v>
      </c>
      <c r="H97" s="216">
        <v>5</v>
      </c>
      <c r="I97" s="217"/>
      <c r="J97" s="218">
        <f>ROUND(I97*H97,2)</f>
        <v>0</v>
      </c>
      <c r="K97" s="214" t="s">
        <v>193</v>
      </c>
      <c r="L97" s="44"/>
      <c r="M97" s="219" t="s">
        <v>20</v>
      </c>
      <c r="N97" s="220" t="s">
        <v>47</v>
      </c>
      <c r="O97" s="84"/>
      <c r="P97" s="221">
        <f>O97*H97</f>
        <v>0</v>
      </c>
      <c r="Q97" s="221">
        <v>0.0008</v>
      </c>
      <c r="R97" s="221">
        <f>Q97*H97</f>
        <v>0.004</v>
      </c>
      <c r="S97" s="221">
        <v>0</v>
      </c>
      <c r="T97" s="222">
        <f>S97*H97</f>
        <v>0</v>
      </c>
      <c r="U97" s="38"/>
      <c r="V97" s="38"/>
      <c r="W97" s="38"/>
      <c r="X97" s="38"/>
      <c r="Y97" s="38"/>
      <c r="Z97" s="38"/>
      <c r="AA97" s="38"/>
      <c r="AB97" s="38"/>
      <c r="AC97" s="38"/>
      <c r="AD97" s="38"/>
      <c r="AE97" s="38"/>
      <c r="AR97" s="223" t="s">
        <v>194</v>
      </c>
      <c r="AT97" s="223" t="s">
        <v>189</v>
      </c>
      <c r="AU97" s="223" t="s">
        <v>84</v>
      </c>
      <c r="AY97" s="17" t="s">
        <v>186</v>
      </c>
      <c r="BE97" s="224">
        <f>IF(N97="základní",J97,0)</f>
        <v>0</v>
      </c>
      <c r="BF97" s="224">
        <f>IF(N97="snížená",J97,0)</f>
        <v>0</v>
      </c>
      <c r="BG97" s="224">
        <f>IF(N97="zákl. přenesená",J97,0)</f>
        <v>0</v>
      </c>
      <c r="BH97" s="224">
        <f>IF(N97="sníž. přenesená",J97,0)</f>
        <v>0</v>
      </c>
      <c r="BI97" s="224">
        <f>IF(N97="nulová",J97,0)</f>
        <v>0</v>
      </c>
      <c r="BJ97" s="17" t="s">
        <v>22</v>
      </c>
      <c r="BK97" s="224">
        <f>ROUND(I97*H97,2)</f>
        <v>0</v>
      </c>
      <c r="BL97" s="17" t="s">
        <v>194</v>
      </c>
      <c r="BM97" s="223" t="s">
        <v>1887</v>
      </c>
    </row>
    <row r="98" spans="1:47" s="2" customFormat="1" ht="12">
      <c r="A98" s="38"/>
      <c r="B98" s="39"/>
      <c r="C98" s="40"/>
      <c r="D98" s="225" t="s">
        <v>196</v>
      </c>
      <c r="E98" s="40"/>
      <c r="F98" s="226" t="s">
        <v>1888</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196</v>
      </c>
      <c r="AU98" s="17" t="s">
        <v>84</v>
      </c>
    </row>
    <row r="99" spans="1:51" s="14" customFormat="1" ht="12">
      <c r="A99" s="14"/>
      <c r="B99" s="240"/>
      <c r="C99" s="241"/>
      <c r="D99" s="225" t="s">
        <v>198</v>
      </c>
      <c r="E99" s="242" t="s">
        <v>20</v>
      </c>
      <c r="F99" s="243" t="s">
        <v>1889</v>
      </c>
      <c r="G99" s="241"/>
      <c r="H99" s="244">
        <v>5</v>
      </c>
      <c r="I99" s="245"/>
      <c r="J99" s="241"/>
      <c r="K99" s="241"/>
      <c r="L99" s="246"/>
      <c r="M99" s="247"/>
      <c r="N99" s="248"/>
      <c r="O99" s="248"/>
      <c r="P99" s="248"/>
      <c r="Q99" s="248"/>
      <c r="R99" s="248"/>
      <c r="S99" s="248"/>
      <c r="T99" s="249"/>
      <c r="U99" s="14"/>
      <c r="V99" s="14"/>
      <c r="W99" s="14"/>
      <c r="X99" s="14"/>
      <c r="Y99" s="14"/>
      <c r="Z99" s="14"/>
      <c r="AA99" s="14"/>
      <c r="AB99" s="14"/>
      <c r="AC99" s="14"/>
      <c r="AD99" s="14"/>
      <c r="AE99" s="14"/>
      <c r="AT99" s="250" t="s">
        <v>198</v>
      </c>
      <c r="AU99" s="250" t="s">
        <v>84</v>
      </c>
      <c r="AV99" s="14" t="s">
        <v>84</v>
      </c>
      <c r="AW99" s="14" t="s">
        <v>37</v>
      </c>
      <c r="AX99" s="14" t="s">
        <v>76</v>
      </c>
      <c r="AY99" s="250" t="s">
        <v>186</v>
      </c>
    </row>
    <row r="100" spans="1:65" s="2" customFormat="1" ht="24.15" customHeight="1">
      <c r="A100" s="38"/>
      <c r="B100" s="39"/>
      <c r="C100" s="260" t="s">
        <v>194</v>
      </c>
      <c r="D100" s="260" t="s">
        <v>921</v>
      </c>
      <c r="E100" s="261" t="s">
        <v>1890</v>
      </c>
      <c r="F100" s="262" t="s">
        <v>1891</v>
      </c>
      <c r="G100" s="263" t="s">
        <v>236</v>
      </c>
      <c r="H100" s="264">
        <v>5</v>
      </c>
      <c r="I100" s="265"/>
      <c r="J100" s="266">
        <f>ROUND(I100*H100,2)</f>
        <v>0</v>
      </c>
      <c r="K100" s="262" t="s">
        <v>20</v>
      </c>
      <c r="L100" s="267"/>
      <c r="M100" s="268" t="s">
        <v>20</v>
      </c>
      <c r="N100" s="269" t="s">
        <v>47</v>
      </c>
      <c r="O100" s="84"/>
      <c r="P100" s="221">
        <f>O100*H100</f>
        <v>0</v>
      </c>
      <c r="Q100" s="221">
        <v>0.006</v>
      </c>
      <c r="R100" s="221">
        <f>Q100*H100</f>
        <v>0.03</v>
      </c>
      <c r="S100" s="221">
        <v>0</v>
      </c>
      <c r="T100" s="222">
        <f>S100*H100</f>
        <v>0</v>
      </c>
      <c r="U100" s="38"/>
      <c r="V100" s="38"/>
      <c r="W100" s="38"/>
      <c r="X100" s="38"/>
      <c r="Y100" s="38"/>
      <c r="Z100" s="38"/>
      <c r="AA100" s="38"/>
      <c r="AB100" s="38"/>
      <c r="AC100" s="38"/>
      <c r="AD100" s="38"/>
      <c r="AE100" s="38"/>
      <c r="AR100" s="223" t="s">
        <v>279</v>
      </c>
      <c r="AT100" s="223" t="s">
        <v>921</v>
      </c>
      <c r="AU100" s="223" t="s">
        <v>84</v>
      </c>
      <c r="AY100" s="17" t="s">
        <v>186</v>
      </c>
      <c r="BE100" s="224">
        <f>IF(N100="základní",J100,0)</f>
        <v>0</v>
      </c>
      <c r="BF100" s="224">
        <f>IF(N100="snížená",J100,0)</f>
        <v>0</v>
      </c>
      <c r="BG100" s="224">
        <f>IF(N100="zákl. přenesená",J100,0)</f>
        <v>0</v>
      </c>
      <c r="BH100" s="224">
        <f>IF(N100="sníž. přenesená",J100,0)</f>
        <v>0</v>
      </c>
      <c r="BI100" s="224">
        <f>IF(N100="nulová",J100,0)</f>
        <v>0</v>
      </c>
      <c r="BJ100" s="17" t="s">
        <v>22</v>
      </c>
      <c r="BK100" s="224">
        <f>ROUND(I100*H100,2)</f>
        <v>0</v>
      </c>
      <c r="BL100" s="17" t="s">
        <v>194</v>
      </c>
      <c r="BM100" s="223" t="s">
        <v>1892</v>
      </c>
    </row>
    <row r="101" spans="1:47" s="2" customFormat="1" ht="12">
      <c r="A101" s="38"/>
      <c r="B101" s="39"/>
      <c r="C101" s="40"/>
      <c r="D101" s="225" t="s">
        <v>196</v>
      </c>
      <c r="E101" s="40"/>
      <c r="F101" s="226" t="s">
        <v>1893</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196</v>
      </c>
      <c r="AU101" s="17" t="s">
        <v>84</v>
      </c>
    </row>
    <row r="102" spans="1:65" s="2" customFormat="1" ht="24.15" customHeight="1">
      <c r="A102" s="38"/>
      <c r="B102" s="39"/>
      <c r="C102" s="212" t="s">
        <v>223</v>
      </c>
      <c r="D102" s="212" t="s">
        <v>189</v>
      </c>
      <c r="E102" s="213" t="s">
        <v>1894</v>
      </c>
      <c r="F102" s="214" t="s">
        <v>1895</v>
      </c>
      <c r="G102" s="215" t="s">
        <v>236</v>
      </c>
      <c r="H102" s="216">
        <v>5</v>
      </c>
      <c r="I102" s="217"/>
      <c r="J102" s="218">
        <f>ROUND(I102*H102,2)</f>
        <v>0</v>
      </c>
      <c r="K102" s="214" t="s">
        <v>193</v>
      </c>
      <c r="L102" s="44"/>
      <c r="M102" s="219" t="s">
        <v>20</v>
      </c>
      <c r="N102" s="220" t="s">
        <v>47</v>
      </c>
      <c r="O102" s="84"/>
      <c r="P102" s="221">
        <f>O102*H102</f>
        <v>0</v>
      </c>
      <c r="Q102" s="221">
        <v>0.001</v>
      </c>
      <c r="R102" s="221">
        <f>Q102*H102</f>
        <v>0.005</v>
      </c>
      <c r="S102" s="221">
        <v>0</v>
      </c>
      <c r="T102" s="222">
        <f>S102*H102</f>
        <v>0</v>
      </c>
      <c r="U102" s="38"/>
      <c r="V102" s="38"/>
      <c r="W102" s="38"/>
      <c r="X102" s="38"/>
      <c r="Y102" s="38"/>
      <c r="Z102" s="38"/>
      <c r="AA102" s="38"/>
      <c r="AB102" s="38"/>
      <c r="AC102" s="38"/>
      <c r="AD102" s="38"/>
      <c r="AE102" s="38"/>
      <c r="AR102" s="223" t="s">
        <v>194</v>
      </c>
      <c r="AT102" s="223" t="s">
        <v>189</v>
      </c>
      <c r="AU102" s="223" t="s">
        <v>84</v>
      </c>
      <c r="AY102" s="17" t="s">
        <v>186</v>
      </c>
      <c r="BE102" s="224">
        <f>IF(N102="základní",J102,0)</f>
        <v>0</v>
      </c>
      <c r="BF102" s="224">
        <f>IF(N102="snížená",J102,0)</f>
        <v>0</v>
      </c>
      <c r="BG102" s="224">
        <f>IF(N102="zákl. přenesená",J102,0)</f>
        <v>0</v>
      </c>
      <c r="BH102" s="224">
        <f>IF(N102="sníž. přenesená",J102,0)</f>
        <v>0</v>
      </c>
      <c r="BI102" s="224">
        <f>IF(N102="nulová",J102,0)</f>
        <v>0</v>
      </c>
      <c r="BJ102" s="17" t="s">
        <v>22</v>
      </c>
      <c r="BK102" s="224">
        <f>ROUND(I102*H102,2)</f>
        <v>0</v>
      </c>
      <c r="BL102" s="17" t="s">
        <v>194</v>
      </c>
      <c r="BM102" s="223" t="s">
        <v>1896</v>
      </c>
    </row>
    <row r="103" spans="1:47" s="2" customFormat="1" ht="12">
      <c r="A103" s="38"/>
      <c r="B103" s="39"/>
      <c r="C103" s="40"/>
      <c r="D103" s="225" t="s">
        <v>196</v>
      </c>
      <c r="E103" s="40"/>
      <c r="F103" s="226" t="s">
        <v>1897</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196</v>
      </c>
      <c r="AU103" s="17" t="s">
        <v>84</v>
      </c>
    </row>
    <row r="104" spans="1:51" s="14" customFormat="1" ht="12">
      <c r="A104" s="14"/>
      <c r="B104" s="240"/>
      <c r="C104" s="241"/>
      <c r="D104" s="225" t="s">
        <v>198</v>
      </c>
      <c r="E104" s="242" t="s">
        <v>20</v>
      </c>
      <c r="F104" s="243" t="s">
        <v>1898</v>
      </c>
      <c r="G104" s="241"/>
      <c r="H104" s="244">
        <v>5</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198</v>
      </c>
      <c r="AU104" s="250" t="s">
        <v>84</v>
      </c>
      <c r="AV104" s="14" t="s">
        <v>84</v>
      </c>
      <c r="AW104" s="14" t="s">
        <v>37</v>
      </c>
      <c r="AX104" s="14" t="s">
        <v>76</v>
      </c>
      <c r="AY104" s="250" t="s">
        <v>186</v>
      </c>
    </row>
    <row r="105" spans="1:65" s="2" customFormat="1" ht="14.4" customHeight="1">
      <c r="A105" s="38"/>
      <c r="B105" s="39"/>
      <c r="C105" s="260" t="s">
        <v>267</v>
      </c>
      <c r="D105" s="260" t="s">
        <v>921</v>
      </c>
      <c r="E105" s="261" t="s">
        <v>1899</v>
      </c>
      <c r="F105" s="262" t="s">
        <v>1900</v>
      </c>
      <c r="G105" s="263" t="s">
        <v>236</v>
      </c>
      <c r="H105" s="264">
        <v>5</v>
      </c>
      <c r="I105" s="265"/>
      <c r="J105" s="266">
        <f>ROUND(I105*H105,2)</f>
        <v>0</v>
      </c>
      <c r="K105" s="262" t="s">
        <v>20</v>
      </c>
      <c r="L105" s="267"/>
      <c r="M105" s="268" t="s">
        <v>20</v>
      </c>
      <c r="N105" s="269" t="s">
        <v>47</v>
      </c>
      <c r="O105" s="84"/>
      <c r="P105" s="221">
        <f>O105*H105</f>
        <v>0</v>
      </c>
      <c r="Q105" s="221">
        <v>0</v>
      </c>
      <c r="R105" s="221">
        <f>Q105*H105</f>
        <v>0</v>
      </c>
      <c r="S105" s="221">
        <v>0</v>
      </c>
      <c r="T105" s="222">
        <f>S105*H105</f>
        <v>0</v>
      </c>
      <c r="U105" s="38"/>
      <c r="V105" s="38"/>
      <c r="W105" s="38"/>
      <c r="X105" s="38"/>
      <c r="Y105" s="38"/>
      <c r="Z105" s="38"/>
      <c r="AA105" s="38"/>
      <c r="AB105" s="38"/>
      <c r="AC105" s="38"/>
      <c r="AD105" s="38"/>
      <c r="AE105" s="38"/>
      <c r="AR105" s="223" t="s">
        <v>279</v>
      </c>
      <c r="AT105" s="223" t="s">
        <v>921</v>
      </c>
      <c r="AU105" s="223" t="s">
        <v>84</v>
      </c>
      <c r="AY105" s="17" t="s">
        <v>186</v>
      </c>
      <c r="BE105" s="224">
        <f>IF(N105="základní",J105,0)</f>
        <v>0</v>
      </c>
      <c r="BF105" s="224">
        <f>IF(N105="snížená",J105,0)</f>
        <v>0</v>
      </c>
      <c r="BG105" s="224">
        <f>IF(N105="zákl. přenesená",J105,0)</f>
        <v>0</v>
      </c>
      <c r="BH105" s="224">
        <f>IF(N105="sníž. přenesená",J105,0)</f>
        <v>0</v>
      </c>
      <c r="BI105" s="224">
        <f>IF(N105="nulová",J105,0)</f>
        <v>0</v>
      </c>
      <c r="BJ105" s="17" t="s">
        <v>22</v>
      </c>
      <c r="BK105" s="224">
        <f>ROUND(I105*H105,2)</f>
        <v>0</v>
      </c>
      <c r="BL105" s="17" t="s">
        <v>194</v>
      </c>
      <c r="BM105" s="223" t="s">
        <v>1901</v>
      </c>
    </row>
    <row r="106" spans="1:47" s="2" customFormat="1" ht="12">
      <c r="A106" s="38"/>
      <c r="B106" s="39"/>
      <c r="C106" s="40"/>
      <c r="D106" s="225" t="s">
        <v>196</v>
      </c>
      <c r="E106" s="40"/>
      <c r="F106" s="226" t="s">
        <v>1902</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196</v>
      </c>
      <c r="AU106" s="17" t="s">
        <v>84</v>
      </c>
    </row>
    <row r="107" spans="1:65" s="2" customFormat="1" ht="14.4" customHeight="1">
      <c r="A107" s="38"/>
      <c r="B107" s="39"/>
      <c r="C107" s="212" t="s">
        <v>273</v>
      </c>
      <c r="D107" s="212" t="s">
        <v>189</v>
      </c>
      <c r="E107" s="213" t="s">
        <v>1903</v>
      </c>
      <c r="F107" s="214" t="s">
        <v>1904</v>
      </c>
      <c r="G107" s="215" t="s">
        <v>236</v>
      </c>
      <c r="H107" s="216">
        <v>5</v>
      </c>
      <c r="I107" s="217"/>
      <c r="J107" s="218">
        <f>ROUND(I107*H107,2)</f>
        <v>0</v>
      </c>
      <c r="K107" s="214" t="s">
        <v>193</v>
      </c>
      <c r="L107" s="44"/>
      <c r="M107" s="219" t="s">
        <v>20</v>
      </c>
      <c r="N107" s="220" t="s">
        <v>47</v>
      </c>
      <c r="O107" s="84"/>
      <c r="P107" s="221">
        <f>O107*H107</f>
        <v>0</v>
      </c>
      <c r="Q107" s="221">
        <v>0</v>
      </c>
      <c r="R107" s="221">
        <f>Q107*H107</f>
        <v>0</v>
      </c>
      <c r="S107" s="221">
        <v>0.482</v>
      </c>
      <c r="T107" s="222">
        <f>S107*H107</f>
        <v>2.41</v>
      </c>
      <c r="U107" s="38"/>
      <c r="V107" s="38"/>
      <c r="W107" s="38"/>
      <c r="X107" s="38"/>
      <c r="Y107" s="38"/>
      <c r="Z107" s="38"/>
      <c r="AA107" s="38"/>
      <c r="AB107" s="38"/>
      <c r="AC107" s="38"/>
      <c r="AD107" s="38"/>
      <c r="AE107" s="38"/>
      <c r="AR107" s="223" t="s">
        <v>194</v>
      </c>
      <c r="AT107" s="223" t="s">
        <v>189</v>
      </c>
      <c r="AU107" s="223" t="s">
        <v>84</v>
      </c>
      <c r="AY107" s="17" t="s">
        <v>186</v>
      </c>
      <c r="BE107" s="224">
        <f>IF(N107="základní",J107,0)</f>
        <v>0</v>
      </c>
      <c r="BF107" s="224">
        <f>IF(N107="snížená",J107,0)</f>
        <v>0</v>
      </c>
      <c r="BG107" s="224">
        <f>IF(N107="zákl. přenesená",J107,0)</f>
        <v>0</v>
      </c>
      <c r="BH107" s="224">
        <f>IF(N107="sníž. přenesená",J107,0)</f>
        <v>0</v>
      </c>
      <c r="BI107" s="224">
        <f>IF(N107="nulová",J107,0)</f>
        <v>0</v>
      </c>
      <c r="BJ107" s="17" t="s">
        <v>22</v>
      </c>
      <c r="BK107" s="224">
        <f>ROUND(I107*H107,2)</f>
        <v>0</v>
      </c>
      <c r="BL107" s="17" t="s">
        <v>194</v>
      </c>
      <c r="BM107" s="223" t="s">
        <v>1905</v>
      </c>
    </row>
    <row r="108" spans="1:47" s="2" customFormat="1" ht="12">
      <c r="A108" s="38"/>
      <c r="B108" s="39"/>
      <c r="C108" s="40"/>
      <c r="D108" s="225" t="s">
        <v>196</v>
      </c>
      <c r="E108" s="40"/>
      <c r="F108" s="226" t="s">
        <v>1906</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196</v>
      </c>
      <c r="AU108" s="17" t="s">
        <v>84</v>
      </c>
    </row>
    <row r="109" spans="1:47" s="2" customFormat="1" ht="12">
      <c r="A109" s="38"/>
      <c r="B109" s="39"/>
      <c r="C109" s="40"/>
      <c r="D109" s="225" t="s">
        <v>216</v>
      </c>
      <c r="E109" s="40"/>
      <c r="F109" s="251" t="s">
        <v>1907</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216</v>
      </c>
      <c r="AU109" s="17" t="s">
        <v>84</v>
      </c>
    </row>
    <row r="110" spans="1:51" s="14" customFormat="1" ht="12">
      <c r="A110" s="14"/>
      <c r="B110" s="240"/>
      <c r="C110" s="241"/>
      <c r="D110" s="225" t="s">
        <v>198</v>
      </c>
      <c r="E110" s="242" t="s">
        <v>20</v>
      </c>
      <c r="F110" s="243" t="s">
        <v>1908</v>
      </c>
      <c r="G110" s="241"/>
      <c r="H110" s="244">
        <v>5</v>
      </c>
      <c r="I110" s="245"/>
      <c r="J110" s="241"/>
      <c r="K110" s="241"/>
      <c r="L110" s="246"/>
      <c r="M110" s="247"/>
      <c r="N110" s="248"/>
      <c r="O110" s="248"/>
      <c r="P110" s="248"/>
      <c r="Q110" s="248"/>
      <c r="R110" s="248"/>
      <c r="S110" s="248"/>
      <c r="T110" s="249"/>
      <c r="U110" s="14"/>
      <c r="V110" s="14"/>
      <c r="W110" s="14"/>
      <c r="X110" s="14"/>
      <c r="Y110" s="14"/>
      <c r="Z110" s="14"/>
      <c r="AA110" s="14"/>
      <c r="AB110" s="14"/>
      <c r="AC110" s="14"/>
      <c r="AD110" s="14"/>
      <c r="AE110" s="14"/>
      <c r="AT110" s="250" t="s">
        <v>198</v>
      </c>
      <c r="AU110" s="250" t="s">
        <v>84</v>
      </c>
      <c r="AV110" s="14" t="s">
        <v>84</v>
      </c>
      <c r="AW110" s="14" t="s">
        <v>37</v>
      </c>
      <c r="AX110" s="14" t="s">
        <v>76</v>
      </c>
      <c r="AY110" s="250" t="s">
        <v>186</v>
      </c>
    </row>
    <row r="111" spans="1:65" s="2" customFormat="1" ht="14.4" customHeight="1">
      <c r="A111" s="38"/>
      <c r="B111" s="39"/>
      <c r="C111" s="212" t="s">
        <v>279</v>
      </c>
      <c r="D111" s="212" t="s">
        <v>189</v>
      </c>
      <c r="E111" s="213" t="s">
        <v>1909</v>
      </c>
      <c r="F111" s="214" t="s">
        <v>1910</v>
      </c>
      <c r="G111" s="215" t="s">
        <v>236</v>
      </c>
      <c r="H111" s="216">
        <v>5</v>
      </c>
      <c r="I111" s="217"/>
      <c r="J111" s="218">
        <f>ROUND(I111*H111,2)</f>
        <v>0</v>
      </c>
      <c r="K111" s="214" t="s">
        <v>193</v>
      </c>
      <c r="L111" s="44"/>
      <c r="M111" s="219" t="s">
        <v>20</v>
      </c>
      <c r="N111" s="220" t="s">
        <v>47</v>
      </c>
      <c r="O111" s="84"/>
      <c r="P111" s="221">
        <f>O111*H111</f>
        <v>0</v>
      </c>
      <c r="Q111" s="221">
        <v>0</v>
      </c>
      <c r="R111" s="221">
        <f>Q111*H111</f>
        <v>0</v>
      </c>
      <c r="S111" s="221">
        <v>0.087</v>
      </c>
      <c r="T111" s="222">
        <f>S111*H111</f>
        <v>0.43499999999999994</v>
      </c>
      <c r="U111" s="38"/>
      <c r="V111" s="38"/>
      <c r="W111" s="38"/>
      <c r="X111" s="38"/>
      <c r="Y111" s="38"/>
      <c r="Z111" s="38"/>
      <c r="AA111" s="38"/>
      <c r="AB111" s="38"/>
      <c r="AC111" s="38"/>
      <c r="AD111" s="38"/>
      <c r="AE111" s="38"/>
      <c r="AR111" s="223" t="s">
        <v>194</v>
      </c>
      <c r="AT111" s="223" t="s">
        <v>189</v>
      </c>
      <c r="AU111" s="223" t="s">
        <v>84</v>
      </c>
      <c r="AY111" s="17" t="s">
        <v>186</v>
      </c>
      <c r="BE111" s="224">
        <f>IF(N111="základní",J111,0)</f>
        <v>0</v>
      </c>
      <c r="BF111" s="224">
        <f>IF(N111="snížená",J111,0)</f>
        <v>0</v>
      </c>
      <c r="BG111" s="224">
        <f>IF(N111="zákl. přenesená",J111,0)</f>
        <v>0</v>
      </c>
      <c r="BH111" s="224">
        <f>IF(N111="sníž. přenesená",J111,0)</f>
        <v>0</v>
      </c>
      <c r="BI111" s="224">
        <f>IF(N111="nulová",J111,0)</f>
        <v>0</v>
      </c>
      <c r="BJ111" s="17" t="s">
        <v>22</v>
      </c>
      <c r="BK111" s="224">
        <f>ROUND(I111*H111,2)</f>
        <v>0</v>
      </c>
      <c r="BL111" s="17" t="s">
        <v>194</v>
      </c>
      <c r="BM111" s="223" t="s">
        <v>1911</v>
      </c>
    </row>
    <row r="112" spans="1:47" s="2" customFormat="1" ht="12">
      <c r="A112" s="38"/>
      <c r="B112" s="39"/>
      <c r="C112" s="40"/>
      <c r="D112" s="225" t="s">
        <v>196</v>
      </c>
      <c r="E112" s="40"/>
      <c r="F112" s="226" t="s">
        <v>1912</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196</v>
      </c>
      <c r="AU112" s="17" t="s">
        <v>84</v>
      </c>
    </row>
    <row r="113" spans="1:47" s="2" customFormat="1" ht="12">
      <c r="A113" s="38"/>
      <c r="B113" s="39"/>
      <c r="C113" s="40"/>
      <c r="D113" s="225" t="s">
        <v>216</v>
      </c>
      <c r="E113" s="40"/>
      <c r="F113" s="251" t="s">
        <v>1907</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216</v>
      </c>
      <c r="AU113" s="17" t="s">
        <v>84</v>
      </c>
    </row>
    <row r="114" spans="1:51" s="14" customFormat="1" ht="12">
      <c r="A114" s="14"/>
      <c r="B114" s="240"/>
      <c r="C114" s="241"/>
      <c r="D114" s="225" t="s">
        <v>198</v>
      </c>
      <c r="E114" s="242" t="s">
        <v>20</v>
      </c>
      <c r="F114" s="243" t="s">
        <v>1913</v>
      </c>
      <c r="G114" s="241"/>
      <c r="H114" s="244">
        <v>5</v>
      </c>
      <c r="I114" s="245"/>
      <c r="J114" s="241"/>
      <c r="K114" s="241"/>
      <c r="L114" s="246"/>
      <c r="M114" s="247"/>
      <c r="N114" s="248"/>
      <c r="O114" s="248"/>
      <c r="P114" s="248"/>
      <c r="Q114" s="248"/>
      <c r="R114" s="248"/>
      <c r="S114" s="248"/>
      <c r="T114" s="249"/>
      <c r="U114" s="14"/>
      <c r="V114" s="14"/>
      <c r="W114" s="14"/>
      <c r="X114" s="14"/>
      <c r="Y114" s="14"/>
      <c r="Z114" s="14"/>
      <c r="AA114" s="14"/>
      <c r="AB114" s="14"/>
      <c r="AC114" s="14"/>
      <c r="AD114" s="14"/>
      <c r="AE114" s="14"/>
      <c r="AT114" s="250" t="s">
        <v>198</v>
      </c>
      <c r="AU114" s="250" t="s">
        <v>84</v>
      </c>
      <c r="AV114" s="14" t="s">
        <v>84</v>
      </c>
      <c r="AW114" s="14" t="s">
        <v>37</v>
      </c>
      <c r="AX114" s="14" t="s">
        <v>76</v>
      </c>
      <c r="AY114" s="250" t="s">
        <v>186</v>
      </c>
    </row>
    <row r="115" spans="1:63" s="12" customFormat="1" ht="22.8" customHeight="1">
      <c r="A115" s="12"/>
      <c r="B115" s="196"/>
      <c r="C115" s="197"/>
      <c r="D115" s="198" t="s">
        <v>75</v>
      </c>
      <c r="E115" s="210" t="s">
        <v>467</v>
      </c>
      <c r="F115" s="210" t="s">
        <v>468</v>
      </c>
      <c r="G115" s="197"/>
      <c r="H115" s="197"/>
      <c r="I115" s="200"/>
      <c r="J115" s="211">
        <f>BK115</f>
        <v>0</v>
      </c>
      <c r="K115" s="197"/>
      <c r="L115" s="202"/>
      <c r="M115" s="203"/>
      <c r="N115" s="204"/>
      <c r="O115" s="204"/>
      <c r="P115" s="205">
        <f>SUM(P116:P117)</f>
        <v>0</v>
      </c>
      <c r="Q115" s="204"/>
      <c r="R115" s="205">
        <f>SUM(R116:R117)</f>
        <v>0</v>
      </c>
      <c r="S115" s="204"/>
      <c r="T115" s="206">
        <f>SUM(T116:T117)</f>
        <v>0</v>
      </c>
      <c r="U115" s="12"/>
      <c r="V115" s="12"/>
      <c r="W115" s="12"/>
      <c r="X115" s="12"/>
      <c r="Y115" s="12"/>
      <c r="Z115" s="12"/>
      <c r="AA115" s="12"/>
      <c r="AB115" s="12"/>
      <c r="AC115" s="12"/>
      <c r="AD115" s="12"/>
      <c r="AE115" s="12"/>
      <c r="AR115" s="207" t="s">
        <v>22</v>
      </c>
      <c r="AT115" s="208" t="s">
        <v>75</v>
      </c>
      <c r="AU115" s="208" t="s">
        <v>22</v>
      </c>
      <c r="AY115" s="207" t="s">
        <v>186</v>
      </c>
      <c r="BK115" s="209">
        <f>SUM(BK116:BK117)</f>
        <v>0</v>
      </c>
    </row>
    <row r="116" spans="1:65" s="2" customFormat="1" ht="24.15" customHeight="1">
      <c r="A116" s="38"/>
      <c r="B116" s="39"/>
      <c r="C116" s="212" t="s">
        <v>187</v>
      </c>
      <c r="D116" s="212" t="s">
        <v>189</v>
      </c>
      <c r="E116" s="213" t="s">
        <v>470</v>
      </c>
      <c r="F116" s="214" t="s">
        <v>471</v>
      </c>
      <c r="G116" s="215" t="s">
        <v>213</v>
      </c>
      <c r="H116" s="216">
        <v>0.282</v>
      </c>
      <c r="I116" s="217"/>
      <c r="J116" s="218">
        <f>ROUND(I116*H116,2)</f>
        <v>0</v>
      </c>
      <c r="K116" s="214" t="s">
        <v>193</v>
      </c>
      <c r="L116" s="44"/>
      <c r="M116" s="219" t="s">
        <v>20</v>
      </c>
      <c r="N116" s="220" t="s">
        <v>47</v>
      </c>
      <c r="O116" s="84"/>
      <c r="P116" s="221">
        <f>O116*H116</f>
        <v>0</v>
      </c>
      <c r="Q116" s="221">
        <v>0</v>
      </c>
      <c r="R116" s="221">
        <f>Q116*H116</f>
        <v>0</v>
      </c>
      <c r="S116" s="221">
        <v>0</v>
      </c>
      <c r="T116" s="222">
        <f>S116*H116</f>
        <v>0</v>
      </c>
      <c r="U116" s="38"/>
      <c r="V116" s="38"/>
      <c r="W116" s="38"/>
      <c r="X116" s="38"/>
      <c r="Y116" s="38"/>
      <c r="Z116" s="38"/>
      <c r="AA116" s="38"/>
      <c r="AB116" s="38"/>
      <c r="AC116" s="38"/>
      <c r="AD116" s="38"/>
      <c r="AE116" s="38"/>
      <c r="AR116" s="223" t="s">
        <v>194</v>
      </c>
      <c r="AT116" s="223" t="s">
        <v>189</v>
      </c>
      <c r="AU116" s="223" t="s">
        <v>84</v>
      </c>
      <c r="AY116" s="17" t="s">
        <v>186</v>
      </c>
      <c r="BE116" s="224">
        <f>IF(N116="základní",J116,0)</f>
        <v>0</v>
      </c>
      <c r="BF116" s="224">
        <f>IF(N116="snížená",J116,0)</f>
        <v>0</v>
      </c>
      <c r="BG116" s="224">
        <f>IF(N116="zákl. přenesená",J116,0)</f>
        <v>0</v>
      </c>
      <c r="BH116" s="224">
        <f>IF(N116="sníž. přenesená",J116,0)</f>
        <v>0</v>
      </c>
      <c r="BI116" s="224">
        <f>IF(N116="nulová",J116,0)</f>
        <v>0</v>
      </c>
      <c r="BJ116" s="17" t="s">
        <v>22</v>
      </c>
      <c r="BK116" s="224">
        <f>ROUND(I116*H116,2)</f>
        <v>0</v>
      </c>
      <c r="BL116" s="17" t="s">
        <v>194</v>
      </c>
      <c r="BM116" s="223" t="s">
        <v>1914</v>
      </c>
    </row>
    <row r="117" spans="1:47" s="2" customFormat="1" ht="12">
      <c r="A117" s="38"/>
      <c r="B117" s="39"/>
      <c r="C117" s="40"/>
      <c r="D117" s="225" t="s">
        <v>196</v>
      </c>
      <c r="E117" s="40"/>
      <c r="F117" s="226" t="s">
        <v>473</v>
      </c>
      <c r="G117" s="40"/>
      <c r="H117" s="40"/>
      <c r="I117" s="227"/>
      <c r="J117" s="40"/>
      <c r="K117" s="40"/>
      <c r="L117" s="44"/>
      <c r="M117" s="255"/>
      <c r="N117" s="256"/>
      <c r="O117" s="257"/>
      <c r="P117" s="257"/>
      <c r="Q117" s="257"/>
      <c r="R117" s="257"/>
      <c r="S117" s="257"/>
      <c r="T117" s="258"/>
      <c r="U117" s="38"/>
      <c r="V117" s="38"/>
      <c r="W117" s="38"/>
      <c r="X117" s="38"/>
      <c r="Y117" s="38"/>
      <c r="Z117" s="38"/>
      <c r="AA117" s="38"/>
      <c r="AB117" s="38"/>
      <c r="AC117" s="38"/>
      <c r="AD117" s="38"/>
      <c r="AE117" s="38"/>
      <c r="AT117" s="17" t="s">
        <v>196</v>
      </c>
      <c r="AU117" s="17" t="s">
        <v>84</v>
      </c>
    </row>
    <row r="118" spans="1:31" s="2" customFormat="1" ht="6.95" customHeight="1">
      <c r="A118" s="38"/>
      <c r="B118" s="59"/>
      <c r="C118" s="60"/>
      <c r="D118" s="60"/>
      <c r="E118" s="60"/>
      <c r="F118" s="60"/>
      <c r="G118" s="60"/>
      <c r="H118" s="60"/>
      <c r="I118" s="60"/>
      <c r="J118" s="60"/>
      <c r="K118" s="60"/>
      <c r="L118" s="44"/>
      <c r="M118" s="38"/>
      <c r="O118" s="38"/>
      <c r="P118" s="38"/>
      <c r="Q118" s="38"/>
      <c r="R118" s="38"/>
      <c r="S118" s="38"/>
      <c r="T118" s="38"/>
      <c r="U118" s="38"/>
      <c r="V118" s="38"/>
      <c r="W118" s="38"/>
      <c r="X118" s="38"/>
      <c r="Y118" s="38"/>
      <c r="Z118" s="38"/>
      <c r="AA118" s="38"/>
      <c r="AB118" s="38"/>
      <c r="AC118" s="38"/>
      <c r="AD118" s="38"/>
      <c r="AE118" s="38"/>
    </row>
  </sheetData>
  <sheetProtection password="CC35" sheet="1" objects="1" scenarios="1" formatColumns="0" formatRows="0" autoFilter="0"/>
  <autoFilter ref="C87:K11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153</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1874</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1915</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ROUND(J88,2)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ROUND((SUM(BE88:BE133)),2)</f>
        <v>0</v>
      </c>
      <c r="G35" s="38"/>
      <c r="H35" s="38"/>
      <c r="I35" s="157">
        <v>0.21</v>
      </c>
      <c r="J35" s="156">
        <f>ROUND(((SUM(BE88:BE133))*I35),2)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ROUND((SUM(BF88:BF133)),2)</f>
        <v>0</v>
      </c>
      <c r="G36" s="38"/>
      <c r="H36" s="38"/>
      <c r="I36" s="157">
        <v>0.15</v>
      </c>
      <c r="J36" s="156">
        <f>ROUND(((SUM(BF88:BF133))*I36),2)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ROUND((SUM(BG88:BG133)),2)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ROUND((SUM(BH88:BH133)),2)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ROUND((SUM(BI88:BI133)),2)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1874</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SO 802.2 - Mobiliář (část SO 102), úsek km 0,932 - KÚ</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J88</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J89</f>
        <v>0</v>
      </c>
      <c r="K64" s="175"/>
      <c r="L64" s="179"/>
      <c r="S64" s="9"/>
      <c r="T64" s="9"/>
      <c r="U64" s="9"/>
      <c r="V64" s="9"/>
      <c r="W64" s="9"/>
      <c r="X64" s="9"/>
      <c r="Y64" s="9"/>
      <c r="Z64" s="9"/>
      <c r="AA64" s="9"/>
      <c r="AB64" s="9"/>
      <c r="AC64" s="9"/>
      <c r="AD64" s="9"/>
      <c r="AE64" s="9"/>
    </row>
    <row r="65" spans="1:31" s="10" customFormat="1" ht="19.9" customHeight="1">
      <c r="A65" s="10"/>
      <c r="B65" s="180"/>
      <c r="C65" s="125"/>
      <c r="D65" s="181" t="s">
        <v>169</v>
      </c>
      <c r="E65" s="182"/>
      <c r="F65" s="182"/>
      <c r="G65" s="182"/>
      <c r="H65" s="182"/>
      <c r="I65" s="182"/>
      <c r="J65" s="183">
        <f>J90</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232</v>
      </c>
      <c r="E66" s="182"/>
      <c r="F66" s="182"/>
      <c r="G66" s="182"/>
      <c r="H66" s="182"/>
      <c r="I66" s="182"/>
      <c r="J66" s="183">
        <f>J131</f>
        <v>0</v>
      </c>
      <c r="K66" s="125"/>
      <c r="L66" s="184"/>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40"/>
      <c r="J67" s="40"/>
      <c r="K67" s="40"/>
      <c r="L67" s="144"/>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60"/>
      <c r="J68" s="60"/>
      <c r="K68" s="60"/>
      <c r="L68" s="144"/>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62"/>
      <c r="J72" s="62"/>
      <c r="K72" s="62"/>
      <c r="L72" s="144"/>
      <c r="S72" s="38"/>
      <c r="T72" s="38"/>
      <c r="U72" s="38"/>
      <c r="V72" s="38"/>
      <c r="W72" s="38"/>
      <c r="X72" s="38"/>
      <c r="Y72" s="38"/>
      <c r="Z72" s="38"/>
      <c r="AA72" s="38"/>
      <c r="AB72" s="38"/>
      <c r="AC72" s="38"/>
      <c r="AD72" s="38"/>
      <c r="AE72" s="38"/>
    </row>
    <row r="73" spans="1:31" s="2" customFormat="1" ht="24.95" customHeight="1">
      <c r="A73" s="38"/>
      <c r="B73" s="39"/>
      <c r="C73" s="23" t="s">
        <v>171</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6.5" customHeight="1">
      <c r="A76" s="38"/>
      <c r="B76" s="39"/>
      <c r="C76" s="40"/>
      <c r="D76" s="40"/>
      <c r="E76" s="169" t="str">
        <f>E7</f>
        <v>Úprava bezmotorové komunikace A2 a A26</v>
      </c>
      <c r="F76" s="32"/>
      <c r="G76" s="32"/>
      <c r="H76" s="32"/>
      <c r="I76" s="40"/>
      <c r="J76" s="40"/>
      <c r="K76" s="40"/>
      <c r="L76" s="144"/>
      <c r="S76" s="38"/>
      <c r="T76" s="38"/>
      <c r="U76" s="38"/>
      <c r="V76" s="38"/>
      <c r="W76" s="38"/>
      <c r="X76" s="38"/>
      <c r="Y76" s="38"/>
      <c r="Z76" s="38"/>
      <c r="AA76" s="38"/>
      <c r="AB76" s="38"/>
      <c r="AC76" s="38"/>
      <c r="AD76" s="38"/>
      <c r="AE76" s="38"/>
    </row>
    <row r="77" spans="2:12" s="1" customFormat="1" ht="12" customHeight="1">
      <c r="B77" s="21"/>
      <c r="C77" s="32" t="s">
        <v>161</v>
      </c>
      <c r="D77" s="22"/>
      <c r="E77" s="22"/>
      <c r="F77" s="22"/>
      <c r="G77" s="22"/>
      <c r="H77" s="22"/>
      <c r="I77" s="22"/>
      <c r="J77" s="22"/>
      <c r="K77" s="22"/>
      <c r="L77" s="20"/>
    </row>
    <row r="78" spans="1:31" s="2" customFormat="1" ht="16.5" customHeight="1">
      <c r="A78" s="38"/>
      <c r="B78" s="39"/>
      <c r="C78" s="40"/>
      <c r="D78" s="40"/>
      <c r="E78" s="169" t="s">
        <v>1874</v>
      </c>
      <c r="F78" s="40"/>
      <c r="G78" s="40"/>
      <c r="H78" s="40"/>
      <c r="I78" s="40"/>
      <c r="J78" s="40"/>
      <c r="K78" s="40"/>
      <c r="L78" s="144"/>
      <c r="S78" s="38"/>
      <c r="T78" s="38"/>
      <c r="U78" s="38"/>
      <c r="V78" s="38"/>
      <c r="W78" s="38"/>
      <c r="X78" s="38"/>
      <c r="Y78" s="38"/>
      <c r="Z78" s="38"/>
      <c r="AA78" s="38"/>
      <c r="AB78" s="38"/>
      <c r="AC78" s="38"/>
      <c r="AD78" s="38"/>
      <c r="AE78" s="38"/>
    </row>
    <row r="79" spans="1:31" s="2" customFormat="1" ht="12" customHeight="1">
      <c r="A79" s="38"/>
      <c r="B79" s="39"/>
      <c r="C79" s="32" t="s">
        <v>163</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6.5" customHeight="1">
      <c r="A80" s="38"/>
      <c r="B80" s="39"/>
      <c r="C80" s="40"/>
      <c r="D80" s="40"/>
      <c r="E80" s="69" t="str">
        <f>E11</f>
        <v>SO 802.2 - Mobiliář (část SO 102), úsek km 0,932 - KÚ</v>
      </c>
      <c r="F80" s="40"/>
      <c r="G80" s="40"/>
      <c r="H80" s="40"/>
      <c r="I80" s="40"/>
      <c r="J80" s="40"/>
      <c r="K80" s="40"/>
      <c r="L80" s="144"/>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2" customHeight="1">
      <c r="A82" s="38"/>
      <c r="B82" s="39"/>
      <c r="C82" s="32" t="s">
        <v>23</v>
      </c>
      <c r="D82" s="40"/>
      <c r="E82" s="40"/>
      <c r="F82" s="27" t="str">
        <f>F14</f>
        <v>k. ú. Libeň [730891]</v>
      </c>
      <c r="G82" s="40"/>
      <c r="H82" s="40"/>
      <c r="I82" s="32" t="s">
        <v>25</v>
      </c>
      <c r="J82" s="72" t="str">
        <f>IF(J14="","",J14)</f>
        <v>27. 8. 2020</v>
      </c>
      <c r="K82" s="40"/>
      <c r="L82" s="14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25.65" customHeight="1">
      <c r="A84" s="38"/>
      <c r="B84" s="39"/>
      <c r="C84" s="32" t="s">
        <v>29</v>
      </c>
      <c r="D84" s="40"/>
      <c r="E84" s="40"/>
      <c r="F84" s="27" t="str">
        <f>E17</f>
        <v>Městská část Praha 8</v>
      </c>
      <c r="G84" s="40"/>
      <c r="H84" s="40"/>
      <c r="I84" s="32" t="s">
        <v>35</v>
      </c>
      <c r="J84" s="36" t="str">
        <f>E23</f>
        <v>Atelier PROMIKA s.r.o.</v>
      </c>
      <c r="K84" s="40"/>
      <c r="L84" s="144"/>
      <c r="S84" s="38"/>
      <c r="T84" s="38"/>
      <c r="U84" s="38"/>
      <c r="V84" s="38"/>
      <c r="W84" s="38"/>
      <c r="X84" s="38"/>
      <c r="Y84" s="38"/>
      <c r="Z84" s="38"/>
      <c r="AA84" s="38"/>
      <c r="AB84" s="38"/>
      <c r="AC84" s="38"/>
      <c r="AD84" s="38"/>
      <c r="AE84" s="38"/>
    </row>
    <row r="85" spans="1:31" s="2" customFormat="1" ht="15.15" customHeight="1">
      <c r="A85" s="38"/>
      <c r="B85" s="39"/>
      <c r="C85" s="32" t="s">
        <v>33</v>
      </c>
      <c r="D85" s="40"/>
      <c r="E85" s="40"/>
      <c r="F85" s="27" t="str">
        <f>IF(E20="","",E20)</f>
        <v>Vyplň údaj</v>
      </c>
      <c r="G85" s="40"/>
      <c r="H85" s="40"/>
      <c r="I85" s="32" t="s">
        <v>38</v>
      </c>
      <c r="J85" s="36" t="str">
        <f>E26</f>
        <v xml:space="preserve"> </v>
      </c>
      <c r="K85" s="40"/>
      <c r="L85" s="144"/>
      <c r="S85" s="38"/>
      <c r="T85" s="38"/>
      <c r="U85" s="38"/>
      <c r="V85" s="38"/>
      <c r="W85" s="38"/>
      <c r="X85" s="38"/>
      <c r="Y85" s="38"/>
      <c r="Z85" s="38"/>
      <c r="AA85" s="38"/>
      <c r="AB85" s="38"/>
      <c r="AC85" s="38"/>
      <c r="AD85" s="38"/>
      <c r="AE85" s="38"/>
    </row>
    <row r="86" spans="1:31" s="2" customFormat="1" ht="10.3" customHeight="1">
      <c r="A86" s="38"/>
      <c r="B86" s="39"/>
      <c r="C86" s="40"/>
      <c r="D86" s="40"/>
      <c r="E86" s="40"/>
      <c r="F86" s="40"/>
      <c r="G86" s="40"/>
      <c r="H86" s="40"/>
      <c r="I86" s="40"/>
      <c r="J86" s="40"/>
      <c r="K86" s="40"/>
      <c r="L86" s="144"/>
      <c r="S86" s="38"/>
      <c r="T86" s="38"/>
      <c r="U86" s="38"/>
      <c r="V86" s="38"/>
      <c r="W86" s="38"/>
      <c r="X86" s="38"/>
      <c r="Y86" s="38"/>
      <c r="Z86" s="38"/>
      <c r="AA86" s="38"/>
      <c r="AB86" s="38"/>
      <c r="AC86" s="38"/>
      <c r="AD86" s="38"/>
      <c r="AE86" s="38"/>
    </row>
    <row r="87" spans="1:31" s="11" customFormat="1" ht="29.25" customHeight="1">
      <c r="A87" s="185"/>
      <c r="B87" s="186"/>
      <c r="C87" s="187" t="s">
        <v>172</v>
      </c>
      <c r="D87" s="188" t="s">
        <v>61</v>
      </c>
      <c r="E87" s="188" t="s">
        <v>57</v>
      </c>
      <c r="F87" s="188" t="s">
        <v>58</v>
      </c>
      <c r="G87" s="188" t="s">
        <v>173</v>
      </c>
      <c r="H87" s="188" t="s">
        <v>174</v>
      </c>
      <c r="I87" s="188" t="s">
        <v>175</v>
      </c>
      <c r="J87" s="188" t="s">
        <v>167</v>
      </c>
      <c r="K87" s="189" t="s">
        <v>176</v>
      </c>
      <c r="L87" s="190"/>
      <c r="M87" s="92" t="s">
        <v>20</v>
      </c>
      <c r="N87" s="93" t="s">
        <v>46</v>
      </c>
      <c r="O87" s="93" t="s">
        <v>177</v>
      </c>
      <c r="P87" s="93" t="s">
        <v>178</v>
      </c>
      <c r="Q87" s="93" t="s">
        <v>179</v>
      </c>
      <c r="R87" s="93" t="s">
        <v>180</v>
      </c>
      <c r="S87" s="93" t="s">
        <v>181</v>
      </c>
      <c r="T87" s="94" t="s">
        <v>182</v>
      </c>
      <c r="U87" s="185"/>
      <c r="V87" s="185"/>
      <c r="W87" s="185"/>
      <c r="X87" s="185"/>
      <c r="Y87" s="185"/>
      <c r="Z87" s="185"/>
      <c r="AA87" s="185"/>
      <c r="AB87" s="185"/>
      <c r="AC87" s="185"/>
      <c r="AD87" s="185"/>
      <c r="AE87" s="185"/>
    </row>
    <row r="88" spans="1:63" s="2" customFormat="1" ht="22.8" customHeight="1">
      <c r="A88" s="38"/>
      <c r="B88" s="39"/>
      <c r="C88" s="99" t="s">
        <v>183</v>
      </c>
      <c r="D88" s="40"/>
      <c r="E88" s="40"/>
      <c r="F88" s="40"/>
      <c r="G88" s="40"/>
      <c r="H88" s="40"/>
      <c r="I88" s="40"/>
      <c r="J88" s="191">
        <f>BK88</f>
        <v>0</v>
      </c>
      <c r="K88" s="40"/>
      <c r="L88" s="44"/>
      <c r="M88" s="95"/>
      <c r="N88" s="192"/>
      <c r="O88" s="96"/>
      <c r="P88" s="193">
        <f>P89</f>
        <v>0</v>
      </c>
      <c r="Q88" s="96"/>
      <c r="R88" s="193">
        <f>R89</f>
        <v>0.23679999999999998</v>
      </c>
      <c r="S88" s="96"/>
      <c r="T88" s="194">
        <f>T89</f>
        <v>9.198</v>
      </c>
      <c r="U88" s="38"/>
      <c r="V88" s="38"/>
      <c r="W88" s="38"/>
      <c r="X88" s="38"/>
      <c r="Y88" s="38"/>
      <c r="Z88" s="38"/>
      <c r="AA88" s="38"/>
      <c r="AB88" s="38"/>
      <c r="AC88" s="38"/>
      <c r="AD88" s="38"/>
      <c r="AE88" s="38"/>
      <c r="AT88" s="17" t="s">
        <v>75</v>
      </c>
      <c r="AU88" s="17" t="s">
        <v>144</v>
      </c>
      <c r="BK88" s="195">
        <f>BK89</f>
        <v>0</v>
      </c>
    </row>
    <row r="89" spans="1:63" s="12" customFormat="1" ht="25.9" customHeight="1">
      <c r="A89" s="12"/>
      <c r="B89" s="196"/>
      <c r="C89" s="197"/>
      <c r="D89" s="198" t="s">
        <v>75</v>
      </c>
      <c r="E89" s="199" t="s">
        <v>184</v>
      </c>
      <c r="F89" s="199" t="s">
        <v>185</v>
      </c>
      <c r="G89" s="197"/>
      <c r="H89" s="197"/>
      <c r="I89" s="200"/>
      <c r="J89" s="201">
        <f>BK89</f>
        <v>0</v>
      </c>
      <c r="K89" s="197"/>
      <c r="L89" s="202"/>
      <c r="M89" s="203"/>
      <c r="N89" s="204"/>
      <c r="O89" s="204"/>
      <c r="P89" s="205">
        <f>P90+P131</f>
        <v>0</v>
      </c>
      <c r="Q89" s="204"/>
      <c r="R89" s="205">
        <f>R90+R131</f>
        <v>0.23679999999999998</v>
      </c>
      <c r="S89" s="204"/>
      <c r="T89" s="206">
        <f>T90+T131</f>
        <v>9.198</v>
      </c>
      <c r="U89" s="12"/>
      <c r="V89" s="12"/>
      <c r="W89" s="12"/>
      <c r="X89" s="12"/>
      <c r="Y89" s="12"/>
      <c r="Z89" s="12"/>
      <c r="AA89" s="12"/>
      <c r="AB89" s="12"/>
      <c r="AC89" s="12"/>
      <c r="AD89" s="12"/>
      <c r="AE89" s="12"/>
      <c r="AR89" s="207" t="s">
        <v>22</v>
      </c>
      <c r="AT89" s="208" t="s">
        <v>75</v>
      </c>
      <c r="AU89" s="208" t="s">
        <v>76</v>
      </c>
      <c r="AY89" s="207" t="s">
        <v>186</v>
      </c>
      <c r="BK89" s="209">
        <f>BK90+BK131</f>
        <v>0</v>
      </c>
    </row>
    <row r="90" spans="1:63" s="12" customFormat="1" ht="22.8" customHeight="1">
      <c r="A90" s="12"/>
      <c r="B90" s="196"/>
      <c r="C90" s="197"/>
      <c r="D90" s="198" t="s">
        <v>75</v>
      </c>
      <c r="E90" s="210" t="s">
        <v>187</v>
      </c>
      <c r="F90" s="210" t="s">
        <v>188</v>
      </c>
      <c r="G90" s="197"/>
      <c r="H90" s="197"/>
      <c r="I90" s="200"/>
      <c r="J90" s="211">
        <f>BK90</f>
        <v>0</v>
      </c>
      <c r="K90" s="197"/>
      <c r="L90" s="202"/>
      <c r="M90" s="203"/>
      <c r="N90" s="204"/>
      <c r="O90" s="204"/>
      <c r="P90" s="205">
        <f>SUM(P91:P130)</f>
        <v>0</v>
      </c>
      <c r="Q90" s="204"/>
      <c r="R90" s="205">
        <f>SUM(R91:R130)</f>
        <v>0.23679999999999998</v>
      </c>
      <c r="S90" s="204"/>
      <c r="T90" s="206">
        <f>SUM(T91:T130)</f>
        <v>9.198</v>
      </c>
      <c r="U90" s="12"/>
      <c r="V90" s="12"/>
      <c r="W90" s="12"/>
      <c r="X90" s="12"/>
      <c r="Y90" s="12"/>
      <c r="Z90" s="12"/>
      <c r="AA90" s="12"/>
      <c r="AB90" s="12"/>
      <c r="AC90" s="12"/>
      <c r="AD90" s="12"/>
      <c r="AE90" s="12"/>
      <c r="AR90" s="207" t="s">
        <v>22</v>
      </c>
      <c r="AT90" s="208" t="s">
        <v>75</v>
      </c>
      <c r="AU90" s="208" t="s">
        <v>22</v>
      </c>
      <c r="AY90" s="207" t="s">
        <v>186</v>
      </c>
      <c r="BK90" s="209">
        <f>SUM(BK91:BK130)</f>
        <v>0</v>
      </c>
    </row>
    <row r="91" spans="1:65" s="2" customFormat="1" ht="24.15" customHeight="1">
      <c r="A91" s="38"/>
      <c r="B91" s="39"/>
      <c r="C91" s="212" t="s">
        <v>8</v>
      </c>
      <c r="D91" s="212" t="s">
        <v>189</v>
      </c>
      <c r="E91" s="213" t="s">
        <v>1916</v>
      </c>
      <c r="F91" s="214" t="s">
        <v>1917</v>
      </c>
      <c r="G91" s="215" t="s">
        <v>236</v>
      </c>
      <c r="H91" s="216">
        <v>8</v>
      </c>
      <c r="I91" s="217"/>
      <c r="J91" s="218">
        <f>ROUND(I91*H91,2)</f>
        <v>0</v>
      </c>
      <c r="K91" s="214" t="s">
        <v>193</v>
      </c>
      <c r="L91" s="44"/>
      <c r="M91" s="219" t="s">
        <v>20</v>
      </c>
      <c r="N91" s="220" t="s">
        <v>47</v>
      </c>
      <c r="O91" s="84"/>
      <c r="P91" s="221">
        <f>O91*H91</f>
        <v>0</v>
      </c>
      <c r="Q91" s="221">
        <v>0.0012</v>
      </c>
      <c r="R91" s="221">
        <f>Q91*H91</f>
        <v>0.0096</v>
      </c>
      <c r="S91" s="221">
        <v>0</v>
      </c>
      <c r="T91" s="222">
        <f>S91*H91</f>
        <v>0</v>
      </c>
      <c r="U91" s="38"/>
      <c r="V91" s="38"/>
      <c r="W91" s="38"/>
      <c r="X91" s="38"/>
      <c r="Y91" s="38"/>
      <c r="Z91" s="38"/>
      <c r="AA91" s="38"/>
      <c r="AB91" s="38"/>
      <c r="AC91" s="38"/>
      <c r="AD91" s="38"/>
      <c r="AE91" s="38"/>
      <c r="AR91" s="223" t="s">
        <v>194</v>
      </c>
      <c r="AT91" s="223" t="s">
        <v>189</v>
      </c>
      <c r="AU91" s="223" t="s">
        <v>84</v>
      </c>
      <c r="AY91" s="17" t="s">
        <v>186</v>
      </c>
      <c r="BE91" s="224">
        <f>IF(N91="základní",J91,0)</f>
        <v>0</v>
      </c>
      <c r="BF91" s="224">
        <f>IF(N91="snížená",J91,0)</f>
        <v>0</v>
      </c>
      <c r="BG91" s="224">
        <f>IF(N91="zákl. přenesená",J91,0)</f>
        <v>0</v>
      </c>
      <c r="BH91" s="224">
        <f>IF(N91="sníž. přenesená",J91,0)</f>
        <v>0</v>
      </c>
      <c r="BI91" s="224">
        <f>IF(N91="nulová",J91,0)</f>
        <v>0</v>
      </c>
      <c r="BJ91" s="17" t="s">
        <v>22</v>
      </c>
      <c r="BK91" s="224">
        <f>ROUND(I91*H91,2)</f>
        <v>0</v>
      </c>
      <c r="BL91" s="17" t="s">
        <v>194</v>
      </c>
      <c r="BM91" s="223" t="s">
        <v>1918</v>
      </c>
    </row>
    <row r="92" spans="1:47" s="2" customFormat="1" ht="12">
      <c r="A92" s="38"/>
      <c r="B92" s="39"/>
      <c r="C92" s="40"/>
      <c r="D92" s="225" t="s">
        <v>196</v>
      </c>
      <c r="E92" s="40"/>
      <c r="F92" s="226" t="s">
        <v>1919</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196</v>
      </c>
      <c r="AU92" s="17" t="s">
        <v>84</v>
      </c>
    </row>
    <row r="93" spans="1:51" s="14" customFormat="1" ht="12">
      <c r="A93" s="14"/>
      <c r="B93" s="240"/>
      <c r="C93" s="241"/>
      <c r="D93" s="225" t="s">
        <v>198</v>
      </c>
      <c r="E93" s="242" t="s">
        <v>20</v>
      </c>
      <c r="F93" s="243" t="s">
        <v>1920</v>
      </c>
      <c r="G93" s="241"/>
      <c r="H93" s="244">
        <v>8</v>
      </c>
      <c r="I93" s="245"/>
      <c r="J93" s="241"/>
      <c r="K93" s="241"/>
      <c r="L93" s="246"/>
      <c r="M93" s="247"/>
      <c r="N93" s="248"/>
      <c r="O93" s="248"/>
      <c r="P93" s="248"/>
      <c r="Q93" s="248"/>
      <c r="R93" s="248"/>
      <c r="S93" s="248"/>
      <c r="T93" s="249"/>
      <c r="U93" s="14"/>
      <c r="V93" s="14"/>
      <c r="W93" s="14"/>
      <c r="X93" s="14"/>
      <c r="Y93" s="14"/>
      <c r="Z93" s="14"/>
      <c r="AA93" s="14"/>
      <c r="AB93" s="14"/>
      <c r="AC93" s="14"/>
      <c r="AD93" s="14"/>
      <c r="AE93" s="14"/>
      <c r="AT93" s="250" t="s">
        <v>198</v>
      </c>
      <c r="AU93" s="250" t="s">
        <v>84</v>
      </c>
      <c r="AV93" s="14" t="s">
        <v>84</v>
      </c>
      <c r="AW93" s="14" t="s">
        <v>37</v>
      </c>
      <c r="AX93" s="14" t="s">
        <v>76</v>
      </c>
      <c r="AY93" s="250" t="s">
        <v>186</v>
      </c>
    </row>
    <row r="94" spans="1:65" s="2" customFormat="1" ht="14.4" customHeight="1">
      <c r="A94" s="38"/>
      <c r="B94" s="39"/>
      <c r="C94" s="260" t="s">
        <v>327</v>
      </c>
      <c r="D94" s="260" t="s">
        <v>921</v>
      </c>
      <c r="E94" s="261" t="s">
        <v>1921</v>
      </c>
      <c r="F94" s="262" t="s">
        <v>1922</v>
      </c>
      <c r="G94" s="263" t="s">
        <v>236</v>
      </c>
      <c r="H94" s="264">
        <v>8</v>
      </c>
      <c r="I94" s="265"/>
      <c r="J94" s="266">
        <f>ROUND(I94*H94,2)</f>
        <v>0</v>
      </c>
      <c r="K94" s="262" t="s">
        <v>193</v>
      </c>
      <c r="L94" s="267"/>
      <c r="M94" s="268" t="s">
        <v>20</v>
      </c>
      <c r="N94" s="269" t="s">
        <v>47</v>
      </c>
      <c r="O94" s="84"/>
      <c r="P94" s="221">
        <f>O94*H94</f>
        <v>0</v>
      </c>
      <c r="Q94" s="221">
        <v>0.0075</v>
      </c>
      <c r="R94" s="221">
        <f>Q94*H94</f>
        <v>0.06</v>
      </c>
      <c r="S94" s="221">
        <v>0</v>
      </c>
      <c r="T94" s="222">
        <f>S94*H94</f>
        <v>0</v>
      </c>
      <c r="U94" s="38"/>
      <c r="V94" s="38"/>
      <c r="W94" s="38"/>
      <c r="X94" s="38"/>
      <c r="Y94" s="38"/>
      <c r="Z94" s="38"/>
      <c r="AA94" s="38"/>
      <c r="AB94" s="38"/>
      <c r="AC94" s="38"/>
      <c r="AD94" s="38"/>
      <c r="AE94" s="38"/>
      <c r="AR94" s="223" t="s">
        <v>279</v>
      </c>
      <c r="AT94" s="223" t="s">
        <v>921</v>
      </c>
      <c r="AU94" s="223" t="s">
        <v>84</v>
      </c>
      <c r="AY94" s="17" t="s">
        <v>186</v>
      </c>
      <c r="BE94" s="224">
        <f>IF(N94="základní",J94,0)</f>
        <v>0</v>
      </c>
      <c r="BF94" s="224">
        <f>IF(N94="snížená",J94,0)</f>
        <v>0</v>
      </c>
      <c r="BG94" s="224">
        <f>IF(N94="zákl. přenesená",J94,0)</f>
        <v>0</v>
      </c>
      <c r="BH94" s="224">
        <f>IF(N94="sníž. přenesená",J94,0)</f>
        <v>0</v>
      </c>
      <c r="BI94" s="224">
        <f>IF(N94="nulová",J94,0)</f>
        <v>0</v>
      </c>
      <c r="BJ94" s="17" t="s">
        <v>22</v>
      </c>
      <c r="BK94" s="224">
        <f>ROUND(I94*H94,2)</f>
        <v>0</v>
      </c>
      <c r="BL94" s="17" t="s">
        <v>194</v>
      </c>
      <c r="BM94" s="223" t="s">
        <v>1923</v>
      </c>
    </row>
    <row r="95" spans="1:47" s="2" customFormat="1" ht="12">
      <c r="A95" s="38"/>
      <c r="B95" s="39"/>
      <c r="C95" s="40"/>
      <c r="D95" s="225" t="s">
        <v>196</v>
      </c>
      <c r="E95" s="40"/>
      <c r="F95" s="226" t="s">
        <v>1924</v>
      </c>
      <c r="G95" s="40"/>
      <c r="H95" s="40"/>
      <c r="I95" s="227"/>
      <c r="J95" s="40"/>
      <c r="K95" s="40"/>
      <c r="L95" s="44"/>
      <c r="M95" s="228"/>
      <c r="N95" s="229"/>
      <c r="O95" s="84"/>
      <c r="P95" s="84"/>
      <c r="Q95" s="84"/>
      <c r="R95" s="84"/>
      <c r="S95" s="84"/>
      <c r="T95" s="85"/>
      <c r="U95" s="38"/>
      <c r="V95" s="38"/>
      <c r="W95" s="38"/>
      <c r="X95" s="38"/>
      <c r="Y95" s="38"/>
      <c r="Z95" s="38"/>
      <c r="AA95" s="38"/>
      <c r="AB95" s="38"/>
      <c r="AC95" s="38"/>
      <c r="AD95" s="38"/>
      <c r="AE95" s="38"/>
      <c r="AT95" s="17" t="s">
        <v>196</v>
      </c>
      <c r="AU95" s="17" t="s">
        <v>84</v>
      </c>
    </row>
    <row r="96" spans="1:65" s="2" customFormat="1" ht="24.15" customHeight="1">
      <c r="A96" s="38"/>
      <c r="B96" s="39"/>
      <c r="C96" s="212" t="s">
        <v>210</v>
      </c>
      <c r="D96" s="212" t="s">
        <v>189</v>
      </c>
      <c r="E96" s="213" t="s">
        <v>1885</v>
      </c>
      <c r="F96" s="214" t="s">
        <v>1886</v>
      </c>
      <c r="G96" s="215" t="s">
        <v>236</v>
      </c>
      <c r="H96" s="216">
        <v>6</v>
      </c>
      <c r="I96" s="217"/>
      <c r="J96" s="218">
        <f>ROUND(I96*H96,2)</f>
        <v>0</v>
      </c>
      <c r="K96" s="214" t="s">
        <v>193</v>
      </c>
      <c r="L96" s="44"/>
      <c r="M96" s="219" t="s">
        <v>20</v>
      </c>
      <c r="N96" s="220" t="s">
        <v>47</v>
      </c>
      <c r="O96" s="84"/>
      <c r="P96" s="221">
        <f>O96*H96</f>
        <v>0</v>
      </c>
      <c r="Q96" s="221">
        <v>0.0008</v>
      </c>
      <c r="R96" s="221">
        <f>Q96*H96</f>
        <v>0.0048000000000000004</v>
      </c>
      <c r="S96" s="221">
        <v>0</v>
      </c>
      <c r="T96" s="222">
        <f>S96*H96</f>
        <v>0</v>
      </c>
      <c r="U96" s="38"/>
      <c r="V96" s="38"/>
      <c r="W96" s="38"/>
      <c r="X96" s="38"/>
      <c r="Y96" s="38"/>
      <c r="Z96" s="38"/>
      <c r="AA96" s="38"/>
      <c r="AB96" s="38"/>
      <c r="AC96" s="38"/>
      <c r="AD96" s="38"/>
      <c r="AE96" s="38"/>
      <c r="AR96" s="223" t="s">
        <v>194</v>
      </c>
      <c r="AT96" s="223" t="s">
        <v>189</v>
      </c>
      <c r="AU96" s="223" t="s">
        <v>84</v>
      </c>
      <c r="AY96" s="17" t="s">
        <v>186</v>
      </c>
      <c r="BE96" s="224">
        <f>IF(N96="základní",J96,0)</f>
        <v>0</v>
      </c>
      <c r="BF96" s="224">
        <f>IF(N96="snížená",J96,0)</f>
        <v>0</v>
      </c>
      <c r="BG96" s="224">
        <f>IF(N96="zákl. přenesená",J96,0)</f>
        <v>0</v>
      </c>
      <c r="BH96" s="224">
        <f>IF(N96="sníž. přenesená",J96,0)</f>
        <v>0</v>
      </c>
      <c r="BI96" s="224">
        <f>IF(N96="nulová",J96,0)</f>
        <v>0</v>
      </c>
      <c r="BJ96" s="17" t="s">
        <v>22</v>
      </c>
      <c r="BK96" s="224">
        <f>ROUND(I96*H96,2)</f>
        <v>0</v>
      </c>
      <c r="BL96" s="17" t="s">
        <v>194</v>
      </c>
      <c r="BM96" s="223" t="s">
        <v>1887</v>
      </c>
    </row>
    <row r="97" spans="1:47" s="2" customFormat="1" ht="12">
      <c r="A97" s="38"/>
      <c r="B97" s="39"/>
      <c r="C97" s="40"/>
      <c r="D97" s="225" t="s">
        <v>196</v>
      </c>
      <c r="E97" s="40"/>
      <c r="F97" s="226" t="s">
        <v>1888</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196</v>
      </c>
      <c r="AU97" s="17" t="s">
        <v>84</v>
      </c>
    </row>
    <row r="98" spans="1:51" s="14" customFormat="1" ht="12">
      <c r="A98" s="14"/>
      <c r="B98" s="240"/>
      <c r="C98" s="241"/>
      <c r="D98" s="225" t="s">
        <v>198</v>
      </c>
      <c r="E98" s="242" t="s">
        <v>20</v>
      </c>
      <c r="F98" s="243" t="s">
        <v>1925</v>
      </c>
      <c r="G98" s="241"/>
      <c r="H98" s="244">
        <v>4</v>
      </c>
      <c r="I98" s="245"/>
      <c r="J98" s="241"/>
      <c r="K98" s="241"/>
      <c r="L98" s="246"/>
      <c r="M98" s="247"/>
      <c r="N98" s="248"/>
      <c r="O98" s="248"/>
      <c r="P98" s="248"/>
      <c r="Q98" s="248"/>
      <c r="R98" s="248"/>
      <c r="S98" s="248"/>
      <c r="T98" s="249"/>
      <c r="U98" s="14"/>
      <c r="V98" s="14"/>
      <c r="W98" s="14"/>
      <c r="X98" s="14"/>
      <c r="Y98" s="14"/>
      <c r="Z98" s="14"/>
      <c r="AA98" s="14"/>
      <c r="AB98" s="14"/>
      <c r="AC98" s="14"/>
      <c r="AD98" s="14"/>
      <c r="AE98" s="14"/>
      <c r="AT98" s="250" t="s">
        <v>198</v>
      </c>
      <c r="AU98" s="250" t="s">
        <v>84</v>
      </c>
      <c r="AV98" s="14" t="s">
        <v>84</v>
      </c>
      <c r="AW98" s="14" t="s">
        <v>37</v>
      </c>
      <c r="AX98" s="14" t="s">
        <v>76</v>
      </c>
      <c r="AY98" s="250" t="s">
        <v>186</v>
      </c>
    </row>
    <row r="99" spans="1:51" s="14" customFormat="1" ht="12">
      <c r="A99" s="14"/>
      <c r="B99" s="240"/>
      <c r="C99" s="241"/>
      <c r="D99" s="225" t="s">
        <v>198</v>
      </c>
      <c r="E99" s="242" t="s">
        <v>20</v>
      </c>
      <c r="F99" s="243" t="s">
        <v>1926</v>
      </c>
      <c r="G99" s="241"/>
      <c r="H99" s="244">
        <v>2</v>
      </c>
      <c r="I99" s="245"/>
      <c r="J99" s="241"/>
      <c r="K99" s="241"/>
      <c r="L99" s="246"/>
      <c r="M99" s="247"/>
      <c r="N99" s="248"/>
      <c r="O99" s="248"/>
      <c r="P99" s="248"/>
      <c r="Q99" s="248"/>
      <c r="R99" s="248"/>
      <c r="S99" s="248"/>
      <c r="T99" s="249"/>
      <c r="U99" s="14"/>
      <c r="V99" s="14"/>
      <c r="W99" s="14"/>
      <c r="X99" s="14"/>
      <c r="Y99" s="14"/>
      <c r="Z99" s="14"/>
      <c r="AA99" s="14"/>
      <c r="AB99" s="14"/>
      <c r="AC99" s="14"/>
      <c r="AD99" s="14"/>
      <c r="AE99" s="14"/>
      <c r="AT99" s="250" t="s">
        <v>198</v>
      </c>
      <c r="AU99" s="250" t="s">
        <v>84</v>
      </c>
      <c r="AV99" s="14" t="s">
        <v>84</v>
      </c>
      <c r="AW99" s="14" t="s">
        <v>37</v>
      </c>
      <c r="AX99" s="14" t="s">
        <v>76</v>
      </c>
      <c r="AY99" s="250" t="s">
        <v>186</v>
      </c>
    </row>
    <row r="100" spans="1:65" s="2" customFormat="1" ht="24.15" customHeight="1">
      <c r="A100" s="38"/>
      <c r="B100" s="39"/>
      <c r="C100" s="260" t="s">
        <v>194</v>
      </c>
      <c r="D100" s="260" t="s">
        <v>921</v>
      </c>
      <c r="E100" s="261" t="s">
        <v>1890</v>
      </c>
      <c r="F100" s="262" t="s">
        <v>1891</v>
      </c>
      <c r="G100" s="263" t="s">
        <v>236</v>
      </c>
      <c r="H100" s="264">
        <v>4</v>
      </c>
      <c r="I100" s="265"/>
      <c r="J100" s="266">
        <f>ROUND(I100*H100,2)</f>
        <v>0</v>
      </c>
      <c r="K100" s="262" t="s">
        <v>20</v>
      </c>
      <c r="L100" s="267"/>
      <c r="M100" s="268" t="s">
        <v>20</v>
      </c>
      <c r="N100" s="269" t="s">
        <v>47</v>
      </c>
      <c r="O100" s="84"/>
      <c r="P100" s="221">
        <f>O100*H100</f>
        <v>0</v>
      </c>
      <c r="Q100" s="221">
        <v>0.006</v>
      </c>
      <c r="R100" s="221">
        <f>Q100*H100</f>
        <v>0.024</v>
      </c>
      <c r="S100" s="221">
        <v>0</v>
      </c>
      <c r="T100" s="222">
        <f>S100*H100</f>
        <v>0</v>
      </c>
      <c r="U100" s="38"/>
      <c r="V100" s="38"/>
      <c r="W100" s="38"/>
      <c r="X100" s="38"/>
      <c r="Y100" s="38"/>
      <c r="Z100" s="38"/>
      <c r="AA100" s="38"/>
      <c r="AB100" s="38"/>
      <c r="AC100" s="38"/>
      <c r="AD100" s="38"/>
      <c r="AE100" s="38"/>
      <c r="AR100" s="223" t="s">
        <v>279</v>
      </c>
      <c r="AT100" s="223" t="s">
        <v>921</v>
      </c>
      <c r="AU100" s="223" t="s">
        <v>84</v>
      </c>
      <c r="AY100" s="17" t="s">
        <v>186</v>
      </c>
      <c r="BE100" s="224">
        <f>IF(N100="základní",J100,0)</f>
        <v>0</v>
      </c>
      <c r="BF100" s="224">
        <f>IF(N100="snížená",J100,0)</f>
        <v>0</v>
      </c>
      <c r="BG100" s="224">
        <f>IF(N100="zákl. přenesená",J100,0)</f>
        <v>0</v>
      </c>
      <c r="BH100" s="224">
        <f>IF(N100="sníž. přenesená",J100,0)</f>
        <v>0</v>
      </c>
      <c r="BI100" s="224">
        <f>IF(N100="nulová",J100,0)</f>
        <v>0</v>
      </c>
      <c r="BJ100" s="17" t="s">
        <v>22</v>
      </c>
      <c r="BK100" s="224">
        <f>ROUND(I100*H100,2)</f>
        <v>0</v>
      </c>
      <c r="BL100" s="17" t="s">
        <v>194</v>
      </c>
      <c r="BM100" s="223" t="s">
        <v>1892</v>
      </c>
    </row>
    <row r="101" spans="1:47" s="2" customFormat="1" ht="12">
      <c r="A101" s="38"/>
      <c r="B101" s="39"/>
      <c r="C101" s="40"/>
      <c r="D101" s="225" t="s">
        <v>196</v>
      </c>
      <c r="E101" s="40"/>
      <c r="F101" s="226" t="s">
        <v>1893</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196</v>
      </c>
      <c r="AU101" s="17" t="s">
        <v>84</v>
      </c>
    </row>
    <row r="102" spans="1:65" s="2" customFormat="1" ht="14.4" customHeight="1">
      <c r="A102" s="38"/>
      <c r="B102" s="39"/>
      <c r="C102" s="212" t="s">
        <v>296</v>
      </c>
      <c r="D102" s="212" t="s">
        <v>189</v>
      </c>
      <c r="E102" s="213" t="s">
        <v>1927</v>
      </c>
      <c r="F102" s="214" t="s">
        <v>1928</v>
      </c>
      <c r="G102" s="215" t="s">
        <v>236</v>
      </c>
      <c r="H102" s="216">
        <v>2</v>
      </c>
      <c r="I102" s="217"/>
      <c r="J102" s="218">
        <f>ROUND(I102*H102,2)</f>
        <v>0</v>
      </c>
      <c r="K102" s="214" t="s">
        <v>20</v>
      </c>
      <c r="L102" s="44"/>
      <c r="M102" s="219" t="s">
        <v>20</v>
      </c>
      <c r="N102" s="220" t="s">
        <v>47</v>
      </c>
      <c r="O102" s="84"/>
      <c r="P102" s="221">
        <f>O102*H102</f>
        <v>0</v>
      </c>
      <c r="Q102" s="221">
        <v>0</v>
      </c>
      <c r="R102" s="221">
        <f>Q102*H102</f>
        <v>0</v>
      </c>
      <c r="S102" s="221">
        <v>0</v>
      </c>
      <c r="T102" s="222">
        <f>S102*H102</f>
        <v>0</v>
      </c>
      <c r="U102" s="38"/>
      <c r="V102" s="38"/>
      <c r="W102" s="38"/>
      <c r="X102" s="38"/>
      <c r="Y102" s="38"/>
      <c r="Z102" s="38"/>
      <c r="AA102" s="38"/>
      <c r="AB102" s="38"/>
      <c r="AC102" s="38"/>
      <c r="AD102" s="38"/>
      <c r="AE102" s="38"/>
      <c r="AR102" s="223" t="s">
        <v>194</v>
      </c>
      <c r="AT102" s="223" t="s">
        <v>189</v>
      </c>
      <c r="AU102" s="223" t="s">
        <v>84</v>
      </c>
      <c r="AY102" s="17" t="s">
        <v>186</v>
      </c>
      <c r="BE102" s="224">
        <f>IF(N102="základní",J102,0)</f>
        <v>0</v>
      </c>
      <c r="BF102" s="224">
        <f>IF(N102="snížená",J102,0)</f>
        <v>0</v>
      </c>
      <c r="BG102" s="224">
        <f>IF(N102="zákl. přenesená",J102,0)</f>
        <v>0</v>
      </c>
      <c r="BH102" s="224">
        <f>IF(N102="sníž. přenesená",J102,0)</f>
        <v>0</v>
      </c>
      <c r="BI102" s="224">
        <f>IF(N102="nulová",J102,0)</f>
        <v>0</v>
      </c>
      <c r="BJ102" s="17" t="s">
        <v>22</v>
      </c>
      <c r="BK102" s="224">
        <f>ROUND(I102*H102,2)</f>
        <v>0</v>
      </c>
      <c r="BL102" s="17" t="s">
        <v>194</v>
      </c>
      <c r="BM102" s="223" t="s">
        <v>1929</v>
      </c>
    </row>
    <row r="103" spans="1:47" s="2" customFormat="1" ht="12">
      <c r="A103" s="38"/>
      <c r="B103" s="39"/>
      <c r="C103" s="40"/>
      <c r="D103" s="225" t="s">
        <v>196</v>
      </c>
      <c r="E103" s="40"/>
      <c r="F103" s="226" t="s">
        <v>1928</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196</v>
      </c>
      <c r="AU103" s="17" t="s">
        <v>84</v>
      </c>
    </row>
    <row r="104" spans="1:51" s="14" customFormat="1" ht="12">
      <c r="A104" s="14"/>
      <c r="B104" s="240"/>
      <c r="C104" s="241"/>
      <c r="D104" s="225" t="s">
        <v>198</v>
      </c>
      <c r="E104" s="242" t="s">
        <v>20</v>
      </c>
      <c r="F104" s="243" t="s">
        <v>1930</v>
      </c>
      <c r="G104" s="241"/>
      <c r="H104" s="244">
        <v>2</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198</v>
      </c>
      <c r="AU104" s="250" t="s">
        <v>84</v>
      </c>
      <c r="AV104" s="14" t="s">
        <v>84</v>
      </c>
      <c r="AW104" s="14" t="s">
        <v>37</v>
      </c>
      <c r="AX104" s="14" t="s">
        <v>76</v>
      </c>
      <c r="AY104" s="250" t="s">
        <v>186</v>
      </c>
    </row>
    <row r="105" spans="1:65" s="2" customFormat="1" ht="14.4" customHeight="1">
      <c r="A105" s="38"/>
      <c r="B105" s="39"/>
      <c r="C105" s="260" t="s">
        <v>303</v>
      </c>
      <c r="D105" s="260" t="s">
        <v>921</v>
      </c>
      <c r="E105" s="261" t="s">
        <v>1931</v>
      </c>
      <c r="F105" s="262" t="s">
        <v>1932</v>
      </c>
      <c r="G105" s="263" t="s">
        <v>236</v>
      </c>
      <c r="H105" s="264">
        <v>2</v>
      </c>
      <c r="I105" s="265"/>
      <c r="J105" s="266">
        <f>ROUND(I105*H105,2)</f>
        <v>0</v>
      </c>
      <c r="K105" s="262" t="s">
        <v>20</v>
      </c>
      <c r="L105" s="267"/>
      <c r="M105" s="268" t="s">
        <v>20</v>
      </c>
      <c r="N105" s="269" t="s">
        <v>47</v>
      </c>
      <c r="O105" s="84"/>
      <c r="P105" s="221">
        <f>O105*H105</f>
        <v>0</v>
      </c>
      <c r="Q105" s="221">
        <v>0.0566</v>
      </c>
      <c r="R105" s="221">
        <f>Q105*H105</f>
        <v>0.1132</v>
      </c>
      <c r="S105" s="221">
        <v>0</v>
      </c>
      <c r="T105" s="222">
        <f>S105*H105</f>
        <v>0</v>
      </c>
      <c r="U105" s="38"/>
      <c r="V105" s="38"/>
      <c r="W105" s="38"/>
      <c r="X105" s="38"/>
      <c r="Y105" s="38"/>
      <c r="Z105" s="38"/>
      <c r="AA105" s="38"/>
      <c r="AB105" s="38"/>
      <c r="AC105" s="38"/>
      <c r="AD105" s="38"/>
      <c r="AE105" s="38"/>
      <c r="AR105" s="223" t="s">
        <v>279</v>
      </c>
      <c r="AT105" s="223" t="s">
        <v>921</v>
      </c>
      <c r="AU105" s="223" t="s">
        <v>84</v>
      </c>
      <c r="AY105" s="17" t="s">
        <v>186</v>
      </c>
      <c r="BE105" s="224">
        <f>IF(N105="základní",J105,0)</f>
        <v>0</v>
      </c>
      <c r="BF105" s="224">
        <f>IF(N105="snížená",J105,0)</f>
        <v>0</v>
      </c>
      <c r="BG105" s="224">
        <f>IF(N105="zákl. přenesená",J105,0)</f>
        <v>0</v>
      </c>
      <c r="BH105" s="224">
        <f>IF(N105="sníž. přenesená",J105,0)</f>
        <v>0</v>
      </c>
      <c r="BI105" s="224">
        <f>IF(N105="nulová",J105,0)</f>
        <v>0</v>
      </c>
      <c r="BJ105" s="17" t="s">
        <v>22</v>
      </c>
      <c r="BK105" s="224">
        <f>ROUND(I105*H105,2)</f>
        <v>0</v>
      </c>
      <c r="BL105" s="17" t="s">
        <v>194</v>
      </c>
      <c r="BM105" s="223" t="s">
        <v>1933</v>
      </c>
    </row>
    <row r="106" spans="1:47" s="2" customFormat="1" ht="12">
      <c r="A106" s="38"/>
      <c r="B106" s="39"/>
      <c r="C106" s="40"/>
      <c r="D106" s="225" t="s">
        <v>196</v>
      </c>
      <c r="E106" s="40"/>
      <c r="F106" s="226" t="s">
        <v>1934</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196</v>
      </c>
      <c r="AU106" s="17" t="s">
        <v>84</v>
      </c>
    </row>
    <row r="107" spans="1:65" s="2" customFormat="1" ht="24.15" customHeight="1">
      <c r="A107" s="38"/>
      <c r="B107" s="39"/>
      <c r="C107" s="212" t="s">
        <v>223</v>
      </c>
      <c r="D107" s="212" t="s">
        <v>189</v>
      </c>
      <c r="E107" s="213" t="s">
        <v>1894</v>
      </c>
      <c r="F107" s="214" t="s">
        <v>1895</v>
      </c>
      <c r="G107" s="215" t="s">
        <v>236</v>
      </c>
      <c r="H107" s="216">
        <v>18</v>
      </c>
      <c r="I107" s="217"/>
      <c r="J107" s="218">
        <f>ROUND(I107*H107,2)</f>
        <v>0</v>
      </c>
      <c r="K107" s="214" t="s">
        <v>193</v>
      </c>
      <c r="L107" s="44"/>
      <c r="M107" s="219" t="s">
        <v>20</v>
      </c>
      <c r="N107" s="220" t="s">
        <v>47</v>
      </c>
      <c r="O107" s="84"/>
      <c r="P107" s="221">
        <f>O107*H107</f>
        <v>0</v>
      </c>
      <c r="Q107" s="221">
        <v>0.001</v>
      </c>
      <c r="R107" s="221">
        <f>Q107*H107</f>
        <v>0.018000000000000002</v>
      </c>
      <c r="S107" s="221">
        <v>0</v>
      </c>
      <c r="T107" s="222">
        <f>S107*H107</f>
        <v>0</v>
      </c>
      <c r="U107" s="38"/>
      <c r="V107" s="38"/>
      <c r="W107" s="38"/>
      <c r="X107" s="38"/>
      <c r="Y107" s="38"/>
      <c r="Z107" s="38"/>
      <c r="AA107" s="38"/>
      <c r="AB107" s="38"/>
      <c r="AC107" s="38"/>
      <c r="AD107" s="38"/>
      <c r="AE107" s="38"/>
      <c r="AR107" s="223" t="s">
        <v>194</v>
      </c>
      <c r="AT107" s="223" t="s">
        <v>189</v>
      </c>
      <c r="AU107" s="223" t="s">
        <v>84</v>
      </c>
      <c r="AY107" s="17" t="s">
        <v>186</v>
      </c>
      <c r="BE107" s="224">
        <f>IF(N107="základní",J107,0)</f>
        <v>0</v>
      </c>
      <c r="BF107" s="224">
        <f>IF(N107="snížená",J107,0)</f>
        <v>0</v>
      </c>
      <c r="BG107" s="224">
        <f>IF(N107="zákl. přenesená",J107,0)</f>
        <v>0</v>
      </c>
      <c r="BH107" s="224">
        <f>IF(N107="sníž. přenesená",J107,0)</f>
        <v>0</v>
      </c>
      <c r="BI107" s="224">
        <f>IF(N107="nulová",J107,0)</f>
        <v>0</v>
      </c>
      <c r="BJ107" s="17" t="s">
        <v>22</v>
      </c>
      <c r="BK107" s="224">
        <f>ROUND(I107*H107,2)</f>
        <v>0</v>
      </c>
      <c r="BL107" s="17" t="s">
        <v>194</v>
      </c>
      <c r="BM107" s="223" t="s">
        <v>1896</v>
      </c>
    </row>
    <row r="108" spans="1:47" s="2" customFormat="1" ht="12">
      <c r="A108" s="38"/>
      <c r="B108" s="39"/>
      <c r="C108" s="40"/>
      <c r="D108" s="225" t="s">
        <v>196</v>
      </c>
      <c r="E108" s="40"/>
      <c r="F108" s="226" t="s">
        <v>1897</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196</v>
      </c>
      <c r="AU108" s="17" t="s">
        <v>84</v>
      </c>
    </row>
    <row r="109" spans="1:51" s="14" customFormat="1" ht="12">
      <c r="A109" s="14"/>
      <c r="B109" s="240"/>
      <c r="C109" s="241"/>
      <c r="D109" s="225" t="s">
        <v>198</v>
      </c>
      <c r="E109" s="242" t="s">
        <v>20</v>
      </c>
      <c r="F109" s="243" t="s">
        <v>1935</v>
      </c>
      <c r="G109" s="241"/>
      <c r="H109" s="244">
        <v>10</v>
      </c>
      <c r="I109" s="245"/>
      <c r="J109" s="241"/>
      <c r="K109" s="241"/>
      <c r="L109" s="246"/>
      <c r="M109" s="247"/>
      <c r="N109" s="248"/>
      <c r="O109" s="248"/>
      <c r="P109" s="248"/>
      <c r="Q109" s="248"/>
      <c r="R109" s="248"/>
      <c r="S109" s="248"/>
      <c r="T109" s="249"/>
      <c r="U109" s="14"/>
      <c r="V109" s="14"/>
      <c r="W109" s="14"/>
      <c r="X109" s="14"/>
      <c r="Y109" s="14"/>
      <c r="Z109" s="14"/>
      <c r="AA109" s="14"/>
      <c r="AB109" s="14"/>
      <c r="AC109" s="14"/>
      <c r="AD109" s="14"/>
      <c r="AE109" s="14"/>
      <c r="AT109" s="250" t="s">
        <v>198</v>
      </c>
      <c r="AU109" s="250" t="s">
        <v>84</v>
      </c>
      <c r="AV109" s="14" t="s">
        <v>84</v>
      </c>
      <c r="AW109" s="14" t="s">
        <v>37</v>
      </c>
      <c r="AX109" s="14" t="s">
        <v>76</v>
      </c>
      <c r="AY109" s="250" t="s">
        <v>186</v>
      </c>
    </row>
    <row r="110" spans="1:51" s="14" customFormat="1" ht="12">
      <c r="A110" s="14"/>
      <c r="B110" s="240"/>
      <c r="C110" s="241"/>
      <c r="D110" s="225" t="s">
        <v>198</v>
      </c>
      <c r="E110" s="242" t="s">
        <v>20</v>
      </c>
      <c r="F110" s="243" t="s">
        <v>1936</v>
      </c>
      <c r="G110" s="241"/>
      <c r="H110" s="244">
        <v>2</v>
      </c>
      <c r="I110" s="245"/>
      <c r="J110" s="241"/>
      <c r="K110" s="241"/>
      <c r="L110" s="246"/>
      <c r="M110" s="247"/>
      <c r="N110" s="248"/>
      <c r="O110" s="248"/>
      <c r="P110" s="248"/>
      <c r="Q110" s="248"/>
      <c r="R110" s="248"/>
      <c r="S110" s="248"/>
      <c r="T110" s="249"/>
      <c r="U110" s="14"/>
      <c r="V110" s="14"/>
      <c r="W110" s="14"/>
      <c r="X110" s="14"/>
      <c r="Y110" s="14"/>
      <c r="Z110" s="14"/>
      <c r="AA110" s="14"/>
      <c r="AB110" s="14"/>
      <c r="AC110" s="14"/>
      <c r="AD110" s="14"/>
      <c r="AE110" s="14"/>
      <c r="AT110" s="250" t="s">
        <v>198</v>
      </c>
      <c r="AU110" s="250" t="s">
        <v>84</v>
      </c>
      <c r="AV110" s="14" t="s">
        <v>84</v>
      </c>
      <c r="AW110" s="14" t="s">
        <v>37</v>
      </c>
      <c r="AX110" s="14" t="s">
        <v>76</v>
      </c>
      <c r="AY110" s="250" t="s">
        <v>186</v>
      </c>
    </row>
    <row r="111" spans="1:51" s="14" customFormat="1" ht="12">
      <c r="A111" s="14"/>
      <c r="B111" s="240"/>
      <c r="C111" s="241"/>
      <c r="D111" s="225" t="s">
        <v>198</v>
      </c>
      <c r="E111" s="242" t="s">
        <v>20</v>
      </c>
      <c r="F111" s="243" t="s">
        <v>1937</v>
      </c>
      <c r="G111" s="241"/>
      <c r="H111" s="244">
        <v>6</v>
      </c>
      <c r="I111" s="245"/>
      <c r="J111" s="241"/>
      <c r="K111" s="241"/>
      <c r="L111" s="246"/>
      <c r="M111" s="247"/>
      <c r="N111" s="248"/>
      <c r="O111" s="248"/>
      <c r="P111" s="248"/>
      <c r="Q111" s="248"/>
      <c r="R111" s="248"/>
      <c r="S111" s="248"/>
      <c r="T111" s="249"/>
      <c r="U111" s="14"/>
      <c r="V111" s="14"/>
      <c r="W111" s="14"/>
      <c r="X111" s="14"/>
      <c r="Y111" s="14"/>
      <c r="Z111" s="14"/>
      <c r="AA111" s="14"/>
      <c r="AB111" s="14"/>
      <c r="AC111" s="14"/>
      <c r="AD111" s="14"/>
      <c r="AE111" s="14"/>
      <c r="AT111" s="250" t="s">
        <v>198</v>
      </c>
      <c r="AU111" s="250" t="s">
        <v>84</v>
      </c>
      <c r="AV111" s="14" t="s">
        <v>84</v>
      </c>
      <c r="AW111" s="14" t="s">
        <v>37</v>
      </c>
      <c r="AX111" s="14" t="s">
        <v>76</v>
      </c>
      <c r="AY111" s="250" t="s">
        <v>186</v>
      </c>
    </row>
    <row r="112" spans="1:65" s="2" customFormat="1" ht="14.4" customHeight="1">
      <c r="A112" s="38"/>
      <c r="B112" s="39"/>
      <c r="C112" s="260" t="s">
        <v>27</v>
      </c>
      <c r="D112" s="260" t="s">
        <v>921</v>
      </c>
      <c r="E112" s="261" t="s">
        <v>1938</v>
      </c>
      <c r="F112" s="262" t="s">
        <v>1939</v>
      </c>
      <c r="G112" s="263" t="s">
        <v>236</v>
      </c>
      <c r="H112" s="264">
        <v>10</v>
      </c>
      <c r="I112" s="265"/>
      <c r="J112" s="266">
        <f>ROUND(I112*H112,2)</f>
        <v>0</v>
      </c>
      <c r="K112" s="262" t="s">
        <v>20</v>
      </c>
      <c r="L112" s="267"/>
      <c r="M112" s="268" t="s">
        <v>20</v>
      </c>
      <c r="N112" s="269" t="s">
        <v>47</v>
      </c>
      <c r="O112" s="84"/>
      <c r="P112" s="221">
        <f>O112*H112</f>
        <v>0</v>
      </c>
      <c r="Q112" s="221">
        <v>0</v>
      </c>
      <c r="R112" s="221">
        <f>Q112*H112</f>
        <v>0</v>
      </c>
      <c r="S112" s="221">
        <v>0</v>
      </c>
      <c r="T112" s="222">
        <f>S112*H112</f>
        <v>0</v>
      </c>
      <c r="U112" s="38"/>
      <c r="V112" s="38"/>
      <c r="W112" s="38"/>
      <c r="X112" s="38"/>
      <c r="Y112" s="38"/>
      <c r="Z112" s="38"/>
      <c r="AA112" s="38"/>
      <c r="AB112" s="38"/>
      <c r="AC112" s="38"/>
      <c r="AD112" s="38"/>
      <c r="AE112" s="38"/>
      <c r="AR112" s="223" t="s">
        <v>279</v>
      </c>
      <c r="AT112" s="223" t="s">
        <v>921</v>
      </c>
      <c r="AU112" s="223" t="s">
        <v>84</v>
      </c>
      <c r="AY112" s="17" t="s">
        <v>186</v>
      </c>
      <c r="BE112" s="224">
        <f>IF(N112="základní",J112,0)</f>
        <v>0</v>
      </c>
      <c r="BF112" s="224">
        <f>IF(N112="snížená",J112,0)</f>
        <v>0</v>
      </c>
      <c r="BG112" s="224">
        <f>IF(N112="zákl. přenesená",J112,0)</f>
        <v>0</v>
      </c>
      <c r="BH112" s="224">
        <f>IF(N112="sníž. přenesená",J112,0)</f>
        <v>0</v>
      </c>
      <c r="BI112" s="224">
        <f>IF(N112="nulová",J112,0)</f>
        <v>0</v>
      </c>
      <c r="BJ112" s="17" t="s">
        <v>22</v>
      </c>
      <c r="BK112" s="224">
        <f>ROUND(I112*H112,2)</f>
        <v>0</v>
      </c>
      <c r="BL112" s="17" t="s">
        <v>194</v>
      </c>
      <c r="BM112" s="223" t="s">
        <v>1940</v>
      </c>
    </row>
    <row r="113" spans="1:47" s="2" customFormat="1" ht="12">
      <c r="A113" s="38"/>
      <c r="B113" s="39"/>
      <c r="C113" s="40"/>
      <c r="D113" s="225" t="s">
        <v>196</v>
      </c>
      <c r="E113" s="40"/>
      <c r="F113" s="226" t="s">
        <v>1941</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196</v>
      </c>
      <c r="AU113" s="17" t="s">
        <v>84</v>
      </c>
    </row>
    <row r="114" spans="1:65" s="2" customFormat="1" ht="14.4" customHeight="1">
      <c r="A114" s="38"/>
      <c r="B114" s="39"/>
      <c r="C114" s="260" t="s">
        <v>267</v>
      </c>
      <c r="D114" s="260" t="s">
        <v>921</v>
      </c>
      <c r="E114" s="261" t="s">
        <v>1899</v>
      </c>
      <c r="F114" s="262" t="s">
        <v>1900</v>
      </c>
      <c r="G114" s="263" t="s">
        <v>236</v>
      </c>
      <c r="H114" s="264">
        <v>2</v>
      </c>
      <c r="I114" s="265"/>
      <c r="J114" s="266">
        <f>ROUND(I114*H114,2)</f>
        <v>0</v>
      </c>
      <c r="K114" s="262" t="s">
        <v>20</v>
      </c>
      <c r="L114" s="267"/>
      <c r="M114" s="268" t="s">
        <v>20</v>
      </c>
      <c r="N114" s="269" t="s">
        <v>47</v>
      </c>
      <c r="O114" s="84"/>
      <c r="P114" s="221">
        <f>O114*H114</f>
        <v>0</v>
      </c>
      <c r="Q114" s="221">
        <v>0</v>
      </c>
      <c r="R114" s="221">
        <f>Q114*H114</f>
        <v>0</v>
      </c>
      <c r="S114" s="221">
        <v>0</v>
      </c>
      <c r="T114" s="222">
        <f>S114*H114</f>
        <v>0</v>
      </c>
      <c r="U114" s="38"/>
      <c r="V114" s="38"/>
      <c r="W114" s="38"/>
      <c r="X114" s="38"/>
      <c r="Y114" s="38"/>
      <c r="Z114" s="38"/>
      <c r="AA114" s="38"/>
      <c r="AB114" s="38"/>
      <c r="AC114" s="38"/>
      <c r="AD114" s="38"/>
      <c r="AE114" s="38"/>
      <c r="AR114" s="223" t="s">
        <v>279</v>
      </c>
      <c r="AT114" s="223" t="s">
        <v>921</v>
      </c>
      <c r="AU114" s="223" t="s">
        <v>84</v>
      </c>
      <c r="AY114" s="17" t="s">
        <v>186</v>
      </c>
      <c r="BE114" s="224">
        <f>IF(N114="základní",J114,0)</f>
        <v>0</v>
      </c>
      <c r="BF114" s="224">
        <f>IF(N114="snížená",J114,0)</f>
        <v>0</v>
      </c>
      <c r="BG114" s="224">
        <f>IF(N114="zákl. přenesená",J114,0)</f>
        <v>0</v>
      </c>
      <c r="BH114" s="224">
        <f>IF(N114="sníž. přenesená",J114,0)</f>
        <v>0</v>
      </c>
      <c r="BI114" s="224">
        <f>IF(N114="nulová",J114,0)</f>
        <v>0</v>
      </c>
      <c r="BJ114" s="17" t="s">
        <v>22</v>
      </c>
      <c r="BK114" s="224">
        <f>ROUND(I114*H114,2)</f>
        <v>0</v>
      </c>
      <c r="BL114" s="17" t="s">
        <v>194</v>
      </c>
      <c r="BM114" s="223" t="s">
        <v>1901</v>
      </c>
    </row>
    <row r="115" spans="1:47" s="2" customFormat="1" ht="12">
      <c r="A115" s="38"/>
      <c r="B115" s="39"/>
      <c r="C115" s="40"/>
      <c r="D115" s="225" t="s">
        <v>196</v>
      </c>
      <c r="E115" s="40"/>
      <c r="F115" s="226" t="s">
        <v>1902</v>
      </c>
      <c r="G115" s="40"/>
      <c r="H115" s="40"/>
      <c r="I115" s="227"/>
      <c r="J115" s="40"/>
      <c r="K115" s="40"/>
      <c r="L115" s="44"/>
      <c r="M115" s="228"/>
      <c r="N115" s="229"/>
      <c r="O115" s="84"/>
      <c r="P115" s="84"/>
      <c r="Q115" s="84"/>
      <c r="R115" s="84"/>
      <c r="S115" s="84"/>
      <c r="T115" s="85"/>
      <c r="U115" s="38"/>
      <c r="V115" s="38"/>
      <c r="W115" s="38"/>
      <c r="X115" s="38"/>
      <c r="Y115" s="38"/>
      <c r="Z115" s="38"/>
      <c r="AA115" s="38"/>
      <c r="AB115" s="38"/>
      <c r="AC115" s="38"/>
      <c r="AD115" s="38"/>
      <c r="AE115" s="38"/>
      <c r="AT115" s="17" t="s">
        <v>196</v>
      </c>
      <c r="AU115" s="17" t="s">
        <v>84</v>
      </c>
    </row>
    <row r="116" spans="1:65" s="2" customFormat="1" ht="24.15" customHeight="1">
      <c r="A116" s="38"/>
      <c r="B116" s="39"/>
      <c r="C116" s="212" t="s">
        <v>309</v>
      </c>
      <c r="D116" s="212" t="s">
        <v>189</v>
      </c>
      <c r="E116" s="213" t="s">
        <v>1942</v>
      </c>
      <c r="F116" s="214" t="s">
        <v>1943</v>
      </c>
      <c r="G116" s="215" t="s">
        <v>236</v>
      </c>
      <c r="H116" s="216">
        <v>9</v>
      </c>
      <c r="I116" s="217"/>
      <c r="J116" s="218">
        <f>ROUND(I116*H116,2)</f>
        <v>0</v>
      </c>
      <c r="K116" s="214" t="s">
        <v>193</v>
      </c>
      <c r="L116" s="44"/>
      <c r="M116" s="219" t="s">
        <v>20</v>
      </c>
      <c r="N116" s="220" t="s">
        <v>47</v>
      </c>
      <c r="O116" s="84"/>
      <c r="P116" s="221">
        <f>O116*H116</f>
        <v>0</v>
      </c>
      <c r="Q116" s="221">
        <v>0.0008</v>
      </c>
      <c r="R116" s="221">
        <f>Q116*H116</f>
        <v>0.007200000000000001</v>
      </c>
      <c r="S116" s="221">
        <v>0</v>
      </c>
      <c r="T116" s="222">
        <f>S116*H116</f>
        <v>0</v>
      </c>
      <c r="U116" s="38"/>
      <c r="V116" s="38"/>
      <c r="W116" s="38"/>
      <c r="X116" s="38"/>
      <c r="Y116" s="38"/>
      <c r="Z116" s="38"/>
      <c r="AA116" s="38"/>
      <c r="AB116" s="38"/>
      <c r="AC116" s="38"/>
      <c r="AD116" s="38"/>
      <c r="AE116" s="38"/>
      <c r="AR116" s="223" t="s">
        <v>194</v>
      </c>
      <c r="AT116" s="223" t="s">
        <v>189</v>
      </c>
      <c r="AU116" s="223" t="s">
        <v>84</v>
      </c>
      <c r="AY116" s="17" t="s">
        <v>186</v>
      </c>
      <c r="BE116" s="224">
        <f>IF(N116="základní",J116,0)</f>
        <v>0</v>
      </c>
      <c r="BF116" s="224">
        <f>IF(N116="snížená",J116,0)</f>
        <v>0</v>
      </c>
      <c r="BG116" s="224">
        <f>IF(N116="zákl. přenesená",J116,0)</f>
        <v>0</v>
      </c>
      <c r="BH116" s="224">
        <f>IF(N116="sníž. přenesená",J116,0)</f>
        <v>0</v>
      </c>
      <c r="BI116" s="224">
        <f>IF(N116="nulová",J116,0)</f>
        <v>0</v>
      </c>
      <c r="BJ116" s="17" t="s">
        <v>22</v>
      </c>
      <c r="BK116" s="224">
        <f>ROUND(I116*H116,2)</f>
        <v>0</v>
      </c>
      <c r="BL116" s="17" t="s">
        <v>194</v>
      </c>
      <c r="BM116" s="223" t="s">
        <v>1944</v>
      </c>
    </row>
    <row r="117" spans="1:47" s="2" customFormat="1" ht="12">
      <c r="A117" s="38"/>
      <c r="B117" s="39"/>
      <c r="C117" s="40"/>
      <c r="D117" s="225" t="s">
        <v>196</v>
      </c>
      <c r="E117" s="40"/>
      <c r="F117" s="226" t="s">
        <v>1945</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196</v>
      </c>
      <c r="AU117" s="17" t="s">
        <v>84</v>
      </c>
    </row>
    <row r="118" spans="1:51" s="14" customFormat="1" ht="12">
      <c r="A118" s="14"/>
      <c r="B118" s="240"/>
      <c r="C118" s="241"/>
      <c r="D118" s="225" t="s">
        <v>198</v>
      </c>
      <c r="E118" s="242" t="s">
        <v>20</v>
      </c>
      <c r="F118" s="243" t="s">
        <v>1946</v>
      </c>
      <c r="G118" s="241"/>
      <c r="H118" s="244">
        <v>9</v>
      </c>
      <c r="I118" s="245"/>
      <c r="J118" s="241"/>
      <c r="K118" s="241"/>
      <c r="L118" s="246"/>
      <c r="M118" s="247"/>
      <c r="N118" s="248"/>
      <c r="O118" s="248"/>
      <c r="P118" s="248"/>
      <c r="Q118" s="248"/>
      <c r="R118" s="248"/>
      <c r="S118" s="248"/>
      <c r="T118" s="249"/>
      <c r="U118" s="14"/>
      <c r="V118" s="14"/>
      <c r="W118" s="14"/>
      <c r="X118" s="14"/>
      <c r="Y118" s="14"/>
      <c r="Z118" s="14"/>
      <c r="AA118" s="14"/>
      <c r="AB118" s="14"/>
      <c r="AC118" s="14"/>
      <c r="AD118" s="14"/>
      <c r="AE118" s="14"/>
      <c r="AT118" s="250" t="s">
        <v>198</v>
      </c>
      <c r="AU118" s="250" t="s">
        <v>84</v>
      </c>
      <c r="AV118" s="14" t="s">
        <v>84</v>
      </c>
      <c r="AW118" s="14" t="s">
        <v>37</v>
      </c>
      <c r="AX118" s="14" t="s">
        <v>76</v>
      </c>
      <c r="AY118" s="250" t="s">
        <v>186</v>
      </c>
    </row>
    <row r="119" spans="1:65" s="2" customFormat="1" ht="14.4" customHeight="1">
      <c r="A119" s="38"/>
      <c r="B119" s="39"/>
      <c r="C119" s="260" t="s">
        <v>316</v>
      </c>
      <c r="D119" s="260" t="s">
        <v>921</v>
      </c>
      <c r="E119" s="261" t="s">
        <v>1947</v>
      </c>
      <c r="F119" s="262" t="s">
        <v>1948</v>
      </c>
      <c r="G119" s="263" t="s">
        <v>236</v>
      </c>
      <c r="H119" s="264">
        <v>9</v>
      </c>
      <c r="I119" s="265"/>
      <c r="J119" s="266">
        <f>ROUND(I119*H119,2)</f>
        <v>0</v>
      </c>
      <c r="K119" s="262" t="s">
        <v>20</v>
      </c>
      <c r="L119" s="267"/>
      <c r="M119" s="268" t="s">
        <v>20</v>
      </c>
      <c r="N119" s="269" t="s">
        <v>47</v>
      </c>
      <c r="O119" s="84"/>
      <c r="P119" s="221">
        <f>O119*H119</f>
        <v>0</v>
      </c>
      <c r="Q119" s="221">
        <v>0</v>
      </c>
      <c r="R119" s="221">
        <f>Q119*H119</f>
        <v>0</v>
      </c>
      <c r="S119" s="221">
        <v>0</v>
      </c>
      <c r="T119" s="222">
        <f>S119*H119</f>
        <v>0</v>
      </c>
      <c r="U119" s="38"/>
      <c r="V119" s="38"/>
      <c r="W119" s="38"/>
      <c r="X119" s="38"/>
      <c r="Y119" s="38"/>
      <c r="Z119" s="38"/>
      <c r="AA119" s="38"/>
      <c r="AB119" s="38"/>
      <c r="AC119" s="38"/>
      <c r="AD119" s="38"/>
      <c r="AE119" s="38"/>
      <c r="AR119" s="223" t="s">
        <v>279</v>
      </c>
      <c r="AT119" s="223" t="s">
        <v>921</v>
      </c>
      <c r="AU119" s="223" t="s">
        <v>84</v>
      </c>
      <c r="AY119" s="17" t="s">
        <v>186</v>
      </c>
      <c r="BE119" s="224">
        <f>IF(N119="základní",J119,0)</f>
        <v>0</v>
      </c>
      <c r="BF119" s="224">
        <f>IF(N119="snížená",J119,0)</f>
        <v>0</v>
      </c>
      <c r="BG119" s="224">
        <f>IF(N119="zákl. přenesená",J119,0)</f>
        <v>0</v>
      </c>
      <c r="BH119" s="224">
        <f>IF(N119="sníž. přenesená",J119,0)</f>
        <v>0</v>
      </c>
      <c r="BI119" s="224">
        <f>IF(N119="nulová",J119,0)</f>
        <v>0</v>
      </c>
      <c r="BJ119" s="17" t="s">
        <v>22</v>
      </c>
      <c r="BK119" s="224">
        <f>ROUND(I119*H119,2)</f>
        <v>0</v>
      </c>
      <c r="BL119" s="17" t="s">
        <v>194</v>
      </c>
      <c r="BM119" s="223" t="s">
        <v>1949</v>
      </c>
    </row>
    <row r="120" spans="1:47" s="2" customFormat="1" ht="12">
      <c r="A120" s="38"/>
      <c r="B120" s="39"/>
      <c r="C120" s="40"/>
      <c r="D120" s="225" t="s">
        <v>196</v>
      </c>
      <c r="E120" s="40"/>
      <c r="F120" s="226" t="s">
        <v>1950</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196</v>
      </c>
      <c r="AU120" s="17" t="s">
        <v>84</v>
      </c>
    </row>
    <row r="121" spans="1:65" s="2" customFormat="1" ht="14.4" customHeight="1">
      <c r="A121" s="38"/>
      <c r="B121" s="39"/>
      <c r="C121" s="212" t="s">
        <v>273</v>
      </c>
      <c r="D121" s="212" t="s">
        <v>189</v>
      </c>
      <c r="E121" s="213" t="s">
        <v>1903</v>
      </c>
      <c r="F121" s="214" t="s">
        <v>1904</v>
      </c>
      <c r="G121" s="215" t="s">
        <v>236</v>
      </c>
      <c r="H121" s="216">
        <v>18</v>
      </c>
      <c r="I121" s="217"/>
      <c r="J121" s="218">
        <f>ROUND(I121*H121,2)</f>
        <v>0</v>
      </c>
      <c r="K121" s="214" t="s">
        <v>193</v>
      </c>
      <c r="L121" s="44"/>
      <c r="M121" s="219" t="s">
        <v>20</v>
      </c>
      <c r="N121" s="220" t="s">
        <v>47</v>
      </c>
      <c r="O121" s="84"/>
      <c r="P121" s="221">
        <f>O121*H121</f>
        <v>0</v>
      </c>
      <c r="Q121" s="221">
        <v>0</v>
      </c>
      <c r="R121" s="221">
        <f>Q121*H121</f>
        <v>0</v>
      </c>
      <c r="S121" s="221">
        <v>0.482</v>
      </c>
      <c r="T121" s="222">
        <f>S121*H121</f>
        <v>8.676</v>
      </c>
      <c r="U121" s="38"/>
      <c r="V121" s="38"/>
      <c r="W121" s="38"/>
      <c r="X121" s="38"/>
      <c r="Y121" s="38"/>
      <c r="Z121" s="38"/>
      <c r="AA121" s="38"/>
      <c r="AB121" s="38"/>
      <c r="AC121" s="38"/>
      <c r="AD121" s="38"/>
      <c r="AE121" s="38"/>
      <c r="AR121" s="223" t="s">
        <v>194</v>
      </c>
      <c r="AT121" s="223" t="s">
        <v>189</v>
      </c>
      <c r="AU121" s="223" t="s">
        <v>84</v>
      </c>
      <c r="AY121" s="17" t="s">
        <v>186</v>
      </c>
      <c r="BE121" s="224">
        <f>IF(N121="základní",J121,0)</f>
        <v>0</v>
      </c>
      <c r="BF121" s="224">
        <f>IF(N121="snížená",J121,0)</f>
        <v>0</v>
      </c>
      <c r="BG121" s="224">
        <f>IF(N121="zákl. přenesená",J121,0)</f>
        <v>0</v>
      </c>
      <c r="BH121" s="224">
        <f>IF(N121="sníž. přenesená",J121,0)</f>
        <v>0</v>
      </c>
      <c r="BI121" s="224">
        <f>IF(N121="nulová",J121,0)</f>
        <v>0</v>
      </c>
      <c r="BJ121" s="17" t="s">
        <v>22</v>
      </c>
      <c r="BK121" s="224">
        <f>ROUND(I121*H121,2)</f>
        <v>0</v>
      </c>
      <c r="BL121" s="17" t="s">
        <v>194</v>
      </c>
      <c r="BM121" s="223" t="s">
        <v>1905</v>
      </c>
    </row>
    <row r="122" spans="1:47" s="2" customFormat="1" ht="12">
      <c r="A122" s="38"/>
      <c r="B122" s="39"/>
      <c r="C122" s="40"/>
      <c r="D122" s="225" t="s">
        <v>196</v>
      </c>
      <c r="E122" s="40"/>
      <c r="F122" s="226" t="s">
        <v>1906</v>
      </c>
      <c r="G122" s="40"/>
      <c r="H122" s="40"/>
      <c r="I122" s="227"/>
      <c r="J122" s="40"/>
      <c r="K122" s="40"/>
      <c r="L122" s="44"/>
      <c r="M122" s="228"/>
      <c r="N122" s="229"/>
      <c r="O122" s="84"/>
      <c r="P122" s="84"/>
      <c r="Q122" s="84"/>
      <c r="R122" s="84"/>
      <c r="S122" s="84"/>
      <c r="T122" s="85"/>
      <c r="U122" s="38"/>
      <c r="V122" s="38"/>
      <c r="W122" s="38"/>
      <c r="X122" s="38"/>
      <c r="Y122" s="38"/>
      <c r="Z122" s="38"/>
      <c r="AA122" s="38"/>
      <c r="AB122" s="38"/>
      <c r="AC122" s="38"/>
      <c r="AD122" s="38"/>
      <c r="AE122" s="38"/>
      <c r="AT122" s="17" t="s">
        <v>196</v>
      </c>
      <c r="AU122" s="17" t="s">
        <v>84</v>
      </c>
    </row>
    <row r="123" spans="1:47" s="2" customFormat="1" ht="12">
      <c r="A123" s="38"/>
      <c r="B123" s="39"/>
      <c r="C123" s="40"/>
      <c r="D123" s="225" t="s">
        <v>216</v>
      </c>
      <c r="E123" s="40"/>
      <c r="F123" s="251" t="s">
        <v>1951</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216</v>
      </c>
      <c r="AU123" s="17" t="s">
        <v>84</v>
      </c>
    </row>
    <row r="124" spans="1:51" s="14" customFormat="1" ht="12">
      <c r="A124" s="14"/>
      <c r="B124" s="240"/>
      <c r="C124" s="241"/>
      <c r="D124" s="225" t="s">
        <v>198</v>
      </c>
      <c r="E124" s="242" t="s">
        <v>20</v>
      </c>
      <c r="F124" s="243" t="s">
        <v>1952</v>
      </c>
      <c r="G124" s="241"/>
      <c r="H124" s="244">
        <v>12</v>
      </c>
      <c r="I124" s="245"/>
      <c r="J124" s="241"/>
      <c r="K124" s="241"/>
      <c r="L124" s="246"/>
      <c r="M124" s="247"/>
      <c r="N124" s="248"/>
      <c r="O124" s="248"/>
      <c r="P124" s="248"/>
      <c r="Q124" s="248"/>
      <c r="R124" s="248"/>
      <c r="S124" s="248"/>
      <c r="T124" s="249"/>
      <c r="U124" s="14"/>
      <c r="V124" s="14"/>
      <c r="W124" s="14"/>
      <c r="X124" s="14"/>
      <c r="Y124" s="14"/>
      <c r="Z124" s="14"/>
      <c r="AA124" s="14"/>
      <c r="AB124" s="14"/>
      <c r="AC124" s="14"/>
      <c r="AD124" s="14"/>
      <c r="AE124" s="14"/>
      <c r="AT124" s="250" t="s">
        <v>198</v>
      </c>
      <c r="AU124" s="250" t="s">
        <v>84</v>
      </c>
      <c r="AV124" s="14" t="s">
        <v>84</v>
      </c>
      <c r="AW124" s="14" t="s">
        <v>37</v>
      </c>
      <c r="AX124" s="14" t="s">
        <v>76</v>
      </c>
      <c r="AY124" s="250" t="s">
        <v>186</v>
      </c>
    </row>
    <row r="125" spans="1:51" s="14" customFormat="1" ht="12">
      <c r="A125" s="14"/>
      <c r="B125" s="240"/>
      <c r="C125" s="241"/>
      <c r="D125" s="225" t="s">
        <v>198</v>
      </c>
      <c r="E125" s="242" t="s">
        <v>20</v>
      </c>
      <c r="F125" s="243" t="s">
        <v>1953</v>
      </c>
      <c r="G125" s="241"/>
      <c r="H125" s="244">
        <v>6</v>
      </c>
      <c r="I125" s="245"/>
      <c r="J125" s="241"/>
      <c r="K125" s="241"/>
      <c r="L125" s="246"/>
      <c r="M125" s="247"/>
      <c r="N125" s="248"/>
      <c r="O125" s="248"/>
      <c r="P125" s="248"/>
      <c r="Q125" s="248"/>
      <c r="R125" s="248"/>
      <c r="S125" s="248"/>
      <c r="T125" s="249"/>
      <c r="U125" s="14"/>
      <c r="V125" s="14"/>
      <c r="W125" s="14"/>
      <c r="X125" s="14"/>
      <c r="Y125" s="14"/>
      <c r="Z125" s="14"/>
      <c r="AA125" s="14"/>
      <c r="AB125" s="14"/>
      <c r="AC125" s="14"/>
      <c r="AD125" s="14"/>
      <c r="AE125" s="14"/>
      <c r="AT125" s="250" t="s">
        <v>198</v>
      </c>
      <c r="AU125" s="250" t="s">
        <v>84</v>
      </c>
      <c r="AV125" s="14" t="s">
        <v>84</v>
      </c>
      <c r="AW125" s="14" t="s">
        <v>37</v>
      </c>
      <c r="AX125" s="14" t="s">
        <v>76</v>
      </c>
      <c r="AY125" s="250" t="s">
        <v>186</v>
      </c>
    </row>
    <row r="126" spans="1:65" s="2" customFormat="1" ht="14.4" customHeight="1">
      <c r="A126" s="38"/>
      <c r="B126" s="39"/>
      <c r="C126" s="212" t="s">
        <v>279</v>
      </c>
      <c r="D126" s="212" t="s">
        <v>189</v>
      </c>
      <c r="E126" s="213" t="s">
        <v>1909</v>
      </c>
      <c r="F126" s="214" t="s">
        <v>1910</v>
      </c>
      <c r="G126" s="215" t="s">
        <v>236</v>
      </c>
      <c r="H126" s="216">
        <v>6</v>
      </c>
      <c r="I126" s="217"/>
      <c r="J126" s="218">
        <f>ROUND(I126*H126,2)</f>
        <v>0</v>
      </c>
      <c r="K126" s="214" t="s">
        <v>193</v>
      </c>
      <c r="L126" s="44"/>
      <c r="M126" s="219" t="s">
        <v>20</v>
      </c>
      <c r="N126" s="220" t="s">
        <v>47</v>
      </c>
      <c r="O126" s="84"/>
      <c r="P126" s="221">
        <f>O126*H126</f>
        <v>0</v>
      </c>
      <c r="Q126" s="221">
        <v>0</v>
      </c>
      <c r="R126" s="221">
        <f>Q126*H126</f>
        <v>0</v>
      </c>
      <c r="S126" s="221">
        <v>0.087</v>
      </c>
      <c r="T126" s="222">
        <f>S126*H126</f>
        <v>0.522</v>
      </c>
      <c r="U126" s="38"/>
      <c r="V126" s="38"/>
      <c r="W126" s="38"/>
      <c r="X126" s="38"/>
      <c r="Y126" s="38"/>
      <c r="Z126" s="38"/>
      <c r="AA126" s="38"/>
      <c r="AB126" s="38"/>
      <c r="AC126" s="38"/>
      <c r="AD126" s="38"/>
      <c r="AE126" s="38"/>
      <c r="AR126" s="223" t="s">
        <v>194</v>
      </c>
      <c r="AT126" s="223" t="s">
        <v>189</v>
      </c>
      <c r="AU126" s="223" t="s">
        <v>84</v>
      </c>
      <c r="AY126" s="17" t="s">
        <v>186</v>
      </c>
      <c r="BE126" s="224">
        <f>IF(N126="základní",J126,0)</f>
        <v>0</v>
      </c>
      <c r="BF126" s="224">
        <f>IF(N126="snížená",J126,0)</f>
        <v>0</v>
      </c>
      <c r="BG126" s="224">
        <f>IF(N126="zákl. přenesená",J126,0)</f>
        <v>0</v>
      </c>
      <c r="BH126" s="224">
        <f>IF(N126="sníž. přenesená",J126,0)</f>
        <v>0</v>
      </c>
      <c r="BI126" s="224">
        <f>IF(N126="nulová",J126,0)</f>
        <v>0</v>
      </c>
      <c r="BJ126" s="17" t="s">
        <v>22</v>
      </c>
      <c r="BK126" s="224">
        <f>ROUND(I126*H126,2)</f>
        <v>0</v>
      </c>
      <c r="BL126" s="17" t="s">
        <v>194</v>
      </c>
      <c r="BM126" s="223" t="s">
        <v>1911</v>
      </c>
    </row>
    <row r="127" spans="1:47" s="2" customFormat="1" ht="12">
      <c r="A127" s="38"/>
      <c r="B127" s="39"/>
      <c r="C127" s="40"/>
      <c r="D127" s="225" t="s">
        <v>196</v>
      </c>
      <c r="E127" s="40"/>
      <c r="F127" s="226" t="s">
        <v>1912</v>
      </c>
      <c r="G127" s="40"/>
      <c r="H127" s="40"/>
      <c r="I127" s="227"/>
      <c r="J127" s="40"/>
      <c r="K127" s="40"/>
      <c r="L127" s="44"/>
      <c r="M127" s="228"/>
      <c r="N127" s="229"/>
      <c r="O127" s="84"/>
      <c r="P127" s="84"/>
      <c r="Q127" s="84"/>
      <c r="R127" s="84"/>
      <c r="S127" s="84"/>
      <c r="T127" s="85"/>
      <c r="U127" s="38"/>
      <c r="V127" s="38"/>
      <c r="W127" s="38"/>
      <c r="X127" s="38"/>
      <c r="Y127" s="38"/>
      <c r="Z127" s="38"/>
      <c r="AA127" s="38"/>
      <c r="AB127" s="38"/>
      <c r="AC127" s="38"/>
      <c r="AD127" s="38"/>
      <c r="AE127" s="38"/>
      <c r="AT127" s="17" t="s">
        <v>196</v>
      </c>
      <c r="AU127" s="17" t="s">
        <v>84</v>
      </c>
    </row>
    <row r="128" spans="1:47" s="2" customFormat="1" ht="12">
      <c r="A128" s="38"/>
      <c r="B128" s="39"/>
      <c r="C128" s="40"/>
      <c r="D128" s="225" t="s">
        <v>216</v>
      </c>
      <c r="E128" s="40"/>
      <c r="F128" s="251" t="s">
        <v>1951</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216</v>
      </c>
      <c r="AU128" s="17" t="s">
        <v>84</v>
      </c>
    </row>
    <row r="129" spans="1:51" s="14" customFormat="1" ht="12">
      <c r="A129" s="14"/>
      <c r="B129" s="240"/>
      <c r="C129" s="241"/>
      <c r="D129" s="225" t="s">
        <v>198</v>
      </c>
      <c r="E129" s="242" t="s">
        <v>20</v>
      </c>
      <c r="F129" s="243" t="s">
        <v>1954</v>
      </c>
      <c r="G129" s="241"/>
      <c r="H129" s="244">
        <v>4</v>
      </c>
      <c r="I129" s="245"/>
      <c r="J129" s="241"/>
      <c r="K129" s="241"/>
      <c r="L129" s="246"/>
      <c r="M129" s="247"/>
      <c r="N129" s="248"/>
      <c r="O129" s="248"/>
      <c r="P129" s="248"/>
      <c r="Q129" s="248"/>
      <c r="R129" s="248"/>
      <c r="S129" s="248"/>
      <c r="T129" s="249"/>
      <c r="U129" s="14"/>
      <c r="V129" s="14"/>
      <c r="W129" s="14"/>
      <c r="X129" s="14"/>
      <c r="Y129" s="14"/>
      <c r="Z129" s="14"/>
      <c r="AA129" s="14"/>
      <c r="AB129" s="14"/>
      <c r="AC129" s="14"/>
      <c r="AD129" s="14"/>
      <c r="AE129" s="14"/>
      <c r="AT129" s="250" t="s">
        <v>198</v>
      </c>
      <c r="AU129" s="250" t="s">
        <v>84</v>
      </c>
      <c r="AV129" s="14" t="s">
        <v>84</v>
      </c>
      <c r="AW129" s="14" t="s">
        <v>37</v>
      </c>
      <c r="AX129" s="14" t="s">
        <v>76</v>
      </c>
      <c r="AY129" s="250" t="s">
        <v>186</v>
      </c>
    </row>
    <row r="130" spans="1:51" s="14" customFormat="1" ht="12">
      <c r="A130" s="14"/>
      <c r="B130" s="240"/>
      <c r="C130" s="241"/>
      <c r="D130" s="225" t="s">
        <v>198</v>
      </c>
      <c r="E130" s="242" t="s">
        <v>20</v>
      </c>
      <c r="F130" s="243" t="s">
        <v>1955</v>
      </c>
      <c r="G130" s="241"/>
      <c r="H130" s="244">
        <v>2</v>
      </c>
      <c r="I130" s="245"/>
      <c r="J130" s="241"/>
      <c r="K130" s="241"/>
      <c r="L130" s="246"/>
      <c r="M130" s="247"/>
      <c r="N130" s="248"/>
      <c r="O130" s="248"/>
      <c r="P130" s="248"/>
      <c r="Q130" s="248"/>
      <c r="R130" s="248"/>
      <c r="S130" s="248"/>
      <c r="T130" s="249"/>
      <c r="U130" s="14"/>
      <c r="V130" s="14"/>
      <c r="W130" s="14"/>
      <c r="X130" s="14"/>
      <c r="Y130" s="14"/>
      <c r="Z130" s="14"/>
      <c r="AA130" s="14"/>
      <c r="AB130" s="14"/>
      <c r="AC130" s="14"/>
      <c r="AD130" s="14"/>
      <c r="AE130" s="14"/>
      <c r="AT130" s="250" t="s">
        <v>198</v>
      </c>
      <c r="AU130" s="250" t="s">
        <v>84</v>
      </c>
      <c r="AV130" s="14" t="s">
        <v>84</v>
      </c>
      <c r="AW130" s="14" t="s">
        <v>37</v>
      </c>
      <c r="AX130" s="14" t="s">
        <v>76</v>
      </c>
      <c r="AY130" s="250" t="s">
        <v>186</v>
      </c>
    </row>
    <row r="131" spans="1:63" s="12" customFormat="1" ht="22.8" customHeight="1">
      <c r="A131" s="12"/>
      <c r="B131" s="196"/>
      <c r="C131" s="197"/>
      <c r="D131" s="198" t="s">
        <v>75</v>
      </c>
      <c r="E131" s="210" t="s">
        <v>467</v>
      </c>
      <c r="F131" s="210" t="s">
        <v>468</v>
      </c>
      <c r="G131" s="197"/>
      <c r="H131" s="197"/>
      <c r="I131" s="200"/>
      <c r="J131" s="211">
        <f>BK131</f>
        <v>0</v>
      </c>
      <c r="K131" s="197"/>
      <c r="L131" s="202"/>
      <c r="M131" s="203"/>
      <c r="N131" s="204"/>
      <c r="O131" s="204"/>
      <c r="P131" s="205">
        <f>SUM(P132:P133)</f>
        <v>0</v>
      </c>
      <c r="Q131" s="204"/>
      <c r="R131" s="205">
        <f>SUM(R132:R133)</f>
        <v>0</v>
      </c>
      <c r="S131" s="204"/>
      <c r="T131" s="206">
        <f>SUM(T132:T133)</f>
        <v>0</v>
      </c>
      <c r="U131" s="12"/>
      <c r="V131" s="12"/>
      <c r="W131" s="12"/>
      <c r="X131" s="12"/>
      <c r="Y131" s="12"/>
      <c r="Z131" s="12"/>
      <c r="AA131" s="12"/>
      <c r="AB131" s="12"/>
      <c r="AC131" s="12"/>
      <c r="AD131" s="12"/>
      <c r="AE131" s="12"/>
      <c r="AR131" s="207" t="s">
        <v>22</v>
      </c>
      <c r="AT131" s="208" t="s">
        <v>75</v>
      </c>
      <c r="AU131" s="208" t="s">
        <v>22</v>
      </c>
      <c r="AY131" s="207" t="s">
        <v>186</v>
      </c>
      <c r="BK131" s="209">
        <f>SUM(BK132:BK133)</f>
        <v>0</v>
      </c>
    </row>
    <row r="132" spans="1:65" s="2" customFormat="1" ht="24.15" customHeight="1">
      <c r="A132" s="38"/>
      <c r="B132" s="39"/>
      <c r="C132" s="212" t="s">
        <v>187</v>
      </c>
      <c r="D132" s="212" t="s">
        <v>189</v>
      </c>
      <c r="E132" s="213" t="s">
        <v>470</v>
      </c>
      <c r="F132" s="214" t="s">
        <v>471</v>
      </c>
      <c r="G132" s="215" t="s">
        <v>213</v>
      </c>
      <c r="H132" s="216">
        <v>0.237</v>
      </c>
      <c r="I132" s="217"/>
      <c r="J132" s="218">
        <f>ROUND(I132*H132,2)</f>
        <v>0</v>
      </c>
      <c r="K132" s="214" t="s">
        <v>193</v>
      </c>
      <c r="L132" s="44"/>
      <c r="M132" s="219" t="s">
        <v>20</v>
      </c>
      <c r="N132" s="220" t="s">
        <v>47</v>
      </c>
      <c r="O132" s="84"/>
      <c r="P132" s="221">
        <f>O132*H132</f>
        <v>0</v>
      </c>
      <c r="Q132" s="221">
        <v>0</v>
      </c>
      <c r="R132" s="221">
        <f>Q132*H132</f>
        <v>0</v>
      </c>
      <c r="S132" s="221">
        <v>0</v>
      </c>
      <c r="T132" s="222">
        <f>S132*H132</f>
        <v>0</v>
      </c>
      <c r="U132" s="38"/>
      <c r="V132" s="38"/>
      <c r="W132" s="38"/>
      <c r="X132" s="38"/>
      <c r="Y132" s="38"/>
      <c r="Z132" s="38"/>
      <c r="AA132" s="38"/>
      <c r="AB132" s="38"/>
      <c r="AC132" s="38"/>
      <c r="AD132" s="38"/>
      <c r="AE132" s="38"/>
      <c r="AR132" s="223" t="s">
        <v>194</v>
      </c>
      <c r="AT132" s="223" t="s">
        <v>189</v>
      </c>
      <c r="AU132" s="223" t="s">
        <v>84</v>
      </c>
      <c r="AY132" s="17" t="s">
        <v>186</v>
      </c>
      <c r="BE132" s="224">
        <f>IF(N132="základní",J132,0)</f>
        <v>0</v>
      </c>
      <c r="BF132" s="224">
        <f>IF(N132="snížená",J132,0)</f>
        <v>0</v>
      </c>
      <c r="BG132" s="224">
        <f>IF(N132="zákl. přenesená",J132,0)</f>
        <v>0</v>
      </c>
      <c r="BH132" s="224">
        <f>IF(N132="sníž. přenesená",J132,0)</f>
        <v>0</v>
      </c>
      <c r="BI132" s="224">
        <f>IF(N132="nulová",J132,0)</f>
        <v>0</v>
      </c>
      <c r="BJ132" s="17" t="s">
        <v>22</v>
      </c>
      <c r="BK132" s="224">
        <f>ROUND(I132*H132,2)</f>
        <v>0</v>
      </c>
      <c r="BL132" s="17" t="s">
        <v>194</v>
      </c>
      <c r="BM132" s="223" t="s">
        <v>1914</v>
      </c>
    </row>
    <row r="133" spans="1:47" s="2" customFormat="1" ht="12">
      <c r="A133" s="38"/>
      <c r="B133" s="39"/>
      <c r="C133" s="40"/>
      <c r="D133" s="225" t="s">
        <v>196</v>
      </c>
      <c r="E133" s="40"/>
      <c r="F133" s="226" t="s">
        <v>473</v>
      </c>
      <c r="G133" s="40"/>
      <c r="H133" s="40"/>
      <c r="I133" s="227"/>
      <c r="J133" s="40"/>
      <c r="K133" s="40"/>
      <c r="L133" s="44"/>
      <c r="M133" s="255"/>
      <c r="N133" s="256"/>
      <c r="O133" s="257"/>
      <c r="P133" s="257"/>
      <c r="Q133" s="257"/>
      <c r="R133" s="257"/>
      <c r="S133" s="257"/>
      <c r="T133" s="258"/>
      <c r="U133" s="38"/>
      <c r="V133" s="38"/>
      <c r="W133" s="38"/>
      <c r="X133" s="38"/>
      <c r="Y133" s="38"/>
      <c r="Z133" s="38"/>
      <c r="AA133" s="38"/>
      <c r="AB133" s="38"/>
      <c r="AC133" s="38"/>
      <c r="AD133" s="38"/>
      <c r="AE133" s="38"/>
      <c r="AT133" s="17" t="s">
        <v>196</v>
      </c>
      <c r="AU133" s="17" t="s">
        <v>84</v>
      </c>
    </row>
    <row r="134" spans="1:31" s="2" customFormat="1" ht="6.95" customHeight="1">
      <c r="A134" s="38"/>
      <c r="B134" s="59"/>
      <c r="C134" s="60"/>
      <c r="D134" s="60"/>
      <c r="E134" s="60"/>
      <c r="F134" s="60"/>
      <c r="G134" s="60"/>
      <c r="H134" s="60"/>
      <c r="I134" s="60"/>
      <c r="J134" s="60"/>
      <c r="K134" s="60"/>
      <c r="L134" s="44"/>
      <c r="M134" s="38"/>
      <c r="O134" s="38"/>
      <c r="P134" s="38"/>
      <c r="Q134" s="38"/>
      <c r="R134" s="38"/>
      <c r="S134" s="38"/>
      <c r="T134" s="38"/>
      <c r="U134" s="38"/>
      <c r="V134" s="38"/>
      <c r="W134" s="38"/>
      <c r="X134" s="38"/>
      <c r="Y134" s="38"/>
      <c r="Z134" s="38"/>
      <c r="AA134" s="38"/>
      <c r="AB134" s="38"/>
      <c r="AC134" s="38"/>
      <c r="AD134" s="38"/>
      <c r="AE134" s="38"/>
    </row>
  </sheetData>
  <sheetProtection password="CC35" sheet="1" objects="1" scenarios="1" formatColumns="0" formatRows="0" autoFilter="0"/>
  <autoFilter ref="C87:K133"/>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89</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162</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164</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ROUND(J88,2)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ROUND((SUM(BE88:BE112)),2)</f>
        <v>0</v>
      </c>
      <c r="G35" s="38"/>
      <c r="H35" s="38"/>
      <c r="I35" s="157">
        <v>0.21</v>
      </c>
      <c r="J35" s="156">
        <f>ROUND(((SUM(BE88:BE112))*I35),2)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ROUND((SUM(BF88:BF112)),2)</f>
        <v>0</v>
      </c>
      <c r="G36" s="38"/>
      <c r="H36" s="38"/>
      <c r="I36" s="157">
        <v>0.15</v>
      </c>
      <c r="J36" s="156">
        <f>ROUND(((SUM(BF88:BF112))*I36),2)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ROUND((SUM(BG88:BG112)),2)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ROUND((SUM(BH88:BH112)),2)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ROUND((SUM(BI88:BI112)),2)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162</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SO 010.1 - Příprava území, bourací práce vázacích prvků</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J88</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J89</f>
        <v>0</v>
      </c>
      <c r="K64" s="175"/>
      <c r="L64" s="179"/>
      <c r="S64" s="9"/>
      <c r="T64" s="9"/>
      <c r="U64" s="9"/>
      <c r="V64" s="9"/>
      <c r="W64" s="9"/>
      <c r="X64" s="9"/>
      <c r="Y64" s="9"/>
      <c r="Z64" s="9"/>
      <c r="AA64" s="9"/>
      <c r="AB64" s="9"/>
      <c r="AC64" s="9"/>
      <c r="AD64" s="9"/>
      <c r="AE64" s="9"/>
    </row>
    <row r="65" spans="1:31" s="10" customFormat="1" ht="19.9" customHeight="1">
      <c r="A65" s="10"/>
      <c r="B65" s="180"/>
      <c r="C65" s="125"/>
      <c r="D65" s="181" t="s">
        <v>169</v>
      </c>
      <c r="E65" s="182"/>
      <c r="F65" s="182"/>
      <c r="G65" s="182"/>
      <c r="H65" s="182"/>
      <c r="I65" s="182"/>
      <c r="J65" s="183">
        <f>J90</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170</v>
      </c>
      <c r="E66" s="182"/>
      <c r="F66" s="182"/>
      <c r="G66" s="182"/>
      <c r="H66" s="182"/>
      <c r="I66" s="182"/>
      <c r="J66" s="183">
        <f>J102</f>
        <v>0</v>
      </c>
      <c r="K66" s="125"/>
      <c r="L66" s="184"/>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40"/>
      <c r="J67" s="40"/>
      <c r="K67" s="40"/>
      <c r="L67" s="144"/>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60"/>
      <c r="J68" s="60"/>
      <c r="K68" s="60"/>
      <c r="L68" s="144"/>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62"/>
      <c r="J72" s="62"/>
      <c r="K72" s="62"/>
      <c r="L72" s="144"/>
      <c r="S72" s="38"/>
      <c r="T72" s="38"/>
      <c r="U72" s="38"/>
      <c r="V72" s="38"/>
      <c r="W72" s="38"/>
      <c r="X72" s="38"/>
      <c r="Y72" s="38"/>
      <c r="Z72" s="38"/>
      <c r="AA72" s="38"/>
      <c r="AB72" s="38"/>
      <c r="AC72" s="38"/>
      <c r="AD72" s="38"/>
      <c r="AE72" s="38"/>
    </row>
    <row r="73" spans="1:31" s="2" customFormat="1" ht="24.95" customHeight="1">
      <c r="A73" s="38"/>
      <c r="B73" s="39"/>
      <c r="C73" s="23" t="s">
        <v>171</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6.5" customHeight="1">
      <c r="A76" s="38"/>
      <c r="B76" s="39"/>
      <c r="C76" s="40"/>
      <c r="D76" s="40"/>
      <c r="E76" s="169" t="str">
        <f>E7</f>
        <v>Úprava bezmotorové komunikace A2 a A26</v>
      </c>
      <c r="F76" s="32"/>
      <c r="G76" s="32"/>
      <c r="H76" s="32"/>
      <c r="I76" s="40"/>
      <c r="J76" s="40"/>
      <c r="K76" s="40"/>
      <c r="L76" s="144"/>
      <c r="S76" s="38"/>
      <c r="T76" s="38"/>
      <c r="U76" s="38"/>
      <c r="V76" s="38"/>
      <c r="W76" s="38"/>
      <c r="X76" s="38"/>
      <c r="Y76" s="38"/>
      <c r="Z76" s="38"/>
      <c r="AA76" s="38"/>
      <c r="AB76" s="38"/>
      <c r="AC76" s="38"/>
      <c r="AD76" s="38"/>
      <c r="AE76" s="38"/>
    </row>
    <row r="77" spans="2:12" s="1" customFormat="1" ht="12" customHeight="1">
      <c r="B77" s="21"/>
      <c r="C77" s="32" t="s">
        <v>161</v>
      </c>
      <c r="D77" s="22"/>
      <c r="E77" s="22"/>
      <c r="F77" s="22"/>
      <c r="G77" s="22"/>
      <c r="H77" s="22"/>
      <c r="I77" s="22"/>
      <c r="J77" s="22"/>
      <c r="K77" s="22"/>
      <c r="L77" s="20"/>
    </row>
    <row r="78" spans="1:31" s="2" customFormat="1" ht="16.5" customHeight="1">
      <c r="A78" s="38"/>
      <c r="B78" s="39"/>
      <c r="C78" s="40"/>
      <c r="D78" s="40"/>
      <c r="E78" s="169" t="s">
        <v>162</v>
      </c>
      <c r="F78" s="40"/>
      <c r="G78" s="40"/>
      <c r="H78" s="40"/>
      <c r="I78" s="40"/>
      <c r="J78" s="40"/>
      <c r="K78" s="40"/>
      <c r="L78" s="144"/>
      <c r="S78" s="38"/>
      <c r="T78" s="38"/>
      <c r="U78" s="38"/>
      <c r="V78" s="38"/>
      <c r="W78" s="38"/>
      <c r="X78" s="38"/>
      <c r="Y78" s="38"/>
      <c r="Z78" s="38"/>
      <c r="AA78" s="38"/>
      <c r="AB78" s="38"/>
      <c r="AC78" s="38"/>
      <c r="AD78" s="38"/>
      <c r="AE78" s="38"/>
    </row>
    <row r="79" spans="1:31" s="2" customFormat="1" ht="12" customHeight="1">
      <c r="A79" s="38"/>
      <c r="B79" s="39"/>
      <c r="C79" s="32" t="s">
        <v>163</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6.5" customHeight="1">
      <c r="A80" s="38"/>
      <c r="B80" s="39"/>
      <c r="C80" s="40"/>
      <c r="D80" s="40"/>
      <c r="E80" s="69" t="str">
        <f>E11</f>
        <v>SO 010.1 - Příprava území, bourací práce vázacích prvků</v>
      </c>
      <c r="F80" s="40"/>
      <c r="G80" s="40"/>
      <c r="H80" s="40"/>
      <c r="I80" s="40"/>
      <c r="J80" s="40"/>
      <c r="K80" s="40"/>
      <c r="L80" s="144"/>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2" customHeight="1">
      <c r="A82" s="38"/>
      <c r="B82" s="39"/>
      <c r="C82" s="32" t="s">
        <v>23</v>
      </c>
      <c r="D82" s="40"/>
      <c r="E82" s="40"/>
      <c r="F82" s="27" t="str">
        <f>F14</f>
        <v>k. ú. Libeň [730891]</v>
      </c>
      <c r="G82" s="40"/>
      <c r="H82" s="40"/>
      <c r="I82" s="32" t="s">
        <v>25</v>
      </c>
      <c r="J82" s="72" t="str">
        <f>IF(J14="","",J14)</f>
        <v>27. 8. 2020</v>
      </c>
      <c r="K82" s="40"/>
      <c r="L82" s="14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25.65" customHeight="1">
      <c r="A84" s="38"/>
      <c r="B84" s="39"/>
      <c r="C84" s="32" t="s">
        <v>29</v>
      </c>
      <c r="D84" s="40"/>
      <c r="E84" s="40"/>
      <c r="F84" s="27" t="str">
        <f>E17</f>
        <v>Městská část Praha 8</v>
      </c>
      <c r="G84" s="40"/>
      <c r="H84" s="40"/>
      <c r="I84" s="32" t="s">
        <v>35</v>
      </c>
      <c r="J84" s="36" t="str">
        <f>E23</f>
        <v>Atelier PROMIKA s.r.o.</v>
      </c>
      <c r="K84" s="40"/>
      <c r="L84" s="144"/>
      <c r="S84" s="38"/>
      <c r="T84" s="38"/>
      <c r="U84" s="38"/>
      <c r="V84" s="38"/>
      <c r="W84" s="38"/>
      <c r="X84" s="38"/>
      <c r="Y84" s="38"/>
      <c r="Z84" s="38"/>
      <c r="AA84" s="38"/>
      <c r="AB84" s="38"/>
      <c r="AC84" s="38"/>
      <c r="AD84" s="38"/>
      <c r="AE84" s="38"/>
    </row>
    <row r="85" spans="1:31" s="2" customFormat="1" ht="15.15" customHeight="1">
      <c r="A85" s="38"/>
      <c r="B85" s="39"/>
      <c r="C85" s="32" t="s">
        <v>33</v>
      </c>
      <c r="D85" s="40"/>
      <c r="E85" s="40"/>
      <c r="F85" s="27" t="str">
        <f>IF(E20="","",E20)</f>
        <v>Vyplň údaj</v>
      </c>
      <c r="G85" s="40"/>
      <c r="H85" s="40"/>
      <c r="I85" s="32" t="s">
        <v>38</v>
      </c>
      <c r="J85" s="36" t="str">
        <f>E26</f>
        <v xml:space="preserve"> </v>
      </c>
      <c r="K85" s="40"/>
      <c r="L85" s="144"/>
      <c r="S85" s="38"/>
      <c r="T85" s="38"/>
      <c r="U85" s="38"/>
      <c r="V85" s="38"/>
      <c r="W85" s="38"/>
      <c r="X85" s="38"/>
      <c r="Y85" s="38"/>
      <c r="Z85" s="38"/>
      <c r="AA85" s="38"/>
      <c r="AB85" s="38"/>
      <c r="AC85" s="38"/>
      <c r="AD85" s="38"/>
      <c r="AE85" s="38"/>
    </row>
    <row r="86" spans="1:31" s="2" customFormat="1" ht="10.3" customHeight="1">
      <c r="A86" s="38"/>
      <c r="B86" s="39"/>
      <c r="C86" s="40"/>
      <c r="D86" s="40"/>
      <c r="E86" s="40"/>
      <c r="F86" s="40"/>
      <c r="G86" s="40"/>
      <c r="H86" s="40"/>
      <c r="I86" s="40"/>
      <c r="J86" s="40"/>
      <c r="K86" s="40"/>
      <c r="L86" s="144"/>
      <c r="S86" s="38"/>
      <c r="T86" s="38"/>
      <c r="U86" s="38"/>
      <c r="V86" s="38"/>
      <c r="W86" s="38"/>
      <c r="X86" s="38"/>
      <c r="Y86" s="38"/>
      <c r="Z86" s="38"/>
      <c r="AA86" s="38"/>
      <c r="AB86" s="38"/>
      <c r="AC86" s="38"/>
      <c r="AD86" s="38"/>
      <c r="AE86" s="38"/>
    </row>
    <row r="87" spans="1:31" s="11" customFormat="1" ht="29.25" customHeight="1">
      <c r="A87" s="185"/>
      <c r="B87" s="186"/>
      <c r="C87" s="187" t="s">
        <v>172</v>
      </c>
      <c r="D87" s="188" t="s">
        <v>61</v>
      </c>
      <c r="E87" s="188" t="s">
        <v>57</v>
      </c>
      <c r="F87" s="188" t="s">
        <v>58</v>
      </c>
      <c r="G87" s="188" t="s">
        <v>173</v>
      </c>
      <c r="H87" s="188" t="s">
        <v>174</v>
      </c>
      <c r="I87" s="188" t="s">
        <v>175</v>
      </c>
      <c r="J87" s="188" t="s">
        <v>167</v>
      </c>
      <c r="K87" s="189" t="s">
        <v>176</v>
      </c>
      <c r="L87" s="190"/>
      <c r="M87" s="92" t="s">
        <v>20</v>
      </c>
      <c r="N87" s="93" t="s">
        <v>46</v>
      </c>
      <c r="O87" s="93" t="s">
        <v>177</v>
      </c>
      <c r="P87" s="93" t="s">
        <v>178</v>
      </c>
      <c r="Q87" s="93" t="s">
        <v>179</v>
      </c>
      <c r="R87" s="93" t="s">
        <v>180</v>
      </c>
      <c r="S87" s="93" t="s">
        <v>181</v>
      </c>
      <c r="T87" s="94" t="s">
        <v>182</v>
      </c>
      <c r="U87" s="185"/>
      <c r="V87" s="185"/>
      <c r="W87" s="185"/>
      <c r="X87" s="185"/>
      <c r="Y87" s="185"/>
      <c r="Z87" s="185"/>
      <c r="AA87" s="185"/>
      <c r="AB87" s="185"/>
      <c r="AC87" s="185"/>
      <c r="AD87" s="185"/>
      <c r="AE87" s="185"/>
    </row>
    <row r="88" spans="1:63" s="2" customFormat="1" ht="22.8" customHeight="1">
      <c r="A88" s="38"/>
      <c r="B88" s="39"/>
      <c r="C88" s="99" t="s">
        <v>183</v>
      </c>
      <c r="D88" s="40"/>
      <c r="E88" s="40"/>
      <c r="F88" s="40"/>
      <c r="G88" s="40"/>
      <c r="H88" s="40"/>
      <c r="I88" s="40"/>
      <c r="J88" s="191">
        <f>BK88</f>
        <v>0</v>
      </c>
      <c r="K88" s="40"/>
      <c r="L88" s="44"/>
      <c r="M88" s="95"/>
      <c r="N88" s="192"/>
      <c r="O88" s="96"/>
      <c r="P88" s="193">
        <f>P89</f>
        <v>0</v>
      </c>
      <c r="Q88" s="96"/>
      <c r="R88" s="193">
        <f>R89</f>
        <v>0</v>
      </c>
      <c r="S88" s="96"/>
      <c r="T88" s="194">
        <f>T89</f>
        <v>81.144</v>
      </c>
      <c r="U88" s="38"/>
      <c r="V88" s="38"/>
      <c r="W88" s="38"/>
      <c r="X88" s="38"/>
      <c r="Y88" s="38"/>
      <c r="Z88" s="38"/>
      <c r="AA88" s="38"/>
      <c r="AB88" s="38"/>
      <c r="AC88" s="38"/>
      <c r="AD88" s="38"/>
      <c r="AE88" s="38"/>
      <c r="AT88" s="17" t="s">
        <v>75</v>
      </c>
      <c r="AU88" s="17" t="s">
        <v>144</v>
      </c>
      <c r="BK88" s="195">
        <f>BK89</f>
        <v>0</v>
      </c>
    </row>
    <row r="89" spans="1:63" s="12" customFormat="1" ht="25.9" customHeight="1">
      <c r="A89" s="12"/>
      <c r="B89" s="196"/>
      <c r="C89" s="197"/>
      <c r="D89" s="198" t="s">
        <v>75</v>
      </c>
      <c r="E89" s="199" t="s">
        <v>184</v>
      </c>
      <c r="F89" s="199" t="s">
        <v>185</v>
      </c>
      <c r="G89" s="197"/>
      <c r="H89" s="197"/>
      <c r="I89" s="200"/>
      <c r="J89" s="201">
        <f>BK89</f>
        <v>0</v>
      </c>
      <c r="K89" s="197"/>
      <c r="L89" s="202"/>
      <c r="M89" s="203"/>
      <c r="N89" s="204"/>
      <c r="O89" s="204"/>
      <c r="P89" s="205">
        <f>P90+P102</f>
        <v>0</v>
      </c>
      <c r="Q89" s="204"/>
      <c r="R89" s="205">
        <f>R90+R102</f>
        <v>0</v>
      </c>
      <c r="S89" s="204"/>
      <c r="T89" s="206">
        <f>T90+T102</f>
        <v>81.144</v>
      </c>
      <c r="U89" s="12"/>
      <c r="V89" s="12"/>
      <c r="W89" s="12"/>
      <c r="X89" s="12"/>
      <c r="Y89" s="12"/>
      <c r="Z89" s="12"/>
      <c r="AA89" s="12"/>
      <c r="AB89" s="12"/>
      <c r="AC89" s="12"/>
      <c r="AD89" s="12"/>
      <c r="AE89" s="12"/>
      <c r="AR89" s="207" t="s">
        <v>22</v>
      </c>
      <c r="AT89" s="208" t="s">
        <v>75</v>
      </c>
      <c r="AU89" s="208" t="s">
        <v>76</v>
      </c>
      <c r="AY89" s="207" t="s">
        <v>186</v>
      </c>
      <c r="BK89" s="209">
        <f>BK90+BK102</f>
        <v>0</v>
      </c>
    </row>
    <row r="90" spans="1:63" s="12" customFormat="1" ht="22.8" customHeight="1">
      <c r="A90" s="12"/>
      <c r="B90" s="196"/>
      <c r="C90" s="197"/>
      <c r="D90" s="198" t="s">
        <v>75</v>
      </c>
      <c r="E90" s="210" t="s">
        <v>187</v>
      </c>
      <c r="F90" s="210" t="s">
        <v>188</v>
      </c>
      <c r="G90" s="197"/>
      <c r="H90" s="197"/>
      <c r="I90" s="200"/>
      <c r="J90" s="211">
        <f>BK90</f>
        <v>0</v>
      </c>
      <c r="K90" s="197"/>
      <c r="L90" s="202"/>
      <c r="M90" s="203"/>
      <c r="N90" s="204"/>
      <c r="O90" s="204"/>
      <c r="P90" s="205">
        <f>SUM(P91:P101)</f>
        <v>0</v>
      </c>
      <c r="Q90" s="204"/>
      <c r="R90" s="205">
        <f>SUM(R91:R101)</f>
        <v>0</v>
      </c>
      <c r="S90" s="204"/>
      <c r="T90" s="206">
        <f>SUM(T91:T101)</f>
        <v>81.144</v>
      </c>
      <c r="U90" s="12"/>
      <c r="V90" s="12"/>
      <c r="W90" s="12"/>
      <c r="X90" s="12"/>
      <c r="Y90" s="12"/>
      <c r="Z90" s="12"/>
      <c r="AA90" s="12"/>
      <c r="AB90" s="12"/>
      <c r="AC90" s="12"/>
      <c r="AD90" s="12"/>
      <c r="AE90" s="12"/>
      <c r="AR90" s="207" t="s">
        <v>22</v>
      </c>
      <c r="AT90" s="208" t="s">
        <v>75</v>
      </c>
      <c r="AU90" s="208" t="s">
        <v>22</v>
      </c>
      <c r="AY90" s="207" t="s">
        <v>186</v>
      </c>
      <c r="BK90" s="209">
        <f>SUM(BK91:BK101)</f>
        <v>0</v>
      </c>
    </row>
    <row r="91" spans="1:65" s="2" customFormat="1" ht="14.4" customHeight="1">
      <c r="A91" s="38"/>
      <c r="B91" s="39"/>
      <c r="C91" s="212" t="s">
        <v>22</v>
      </c>
      <c r="D91" s="212" t="s">
        <v>189</v>
      </c>
      <c r="E91" s="213" t="s">
        <v>190</v>
      </c>
      <c r="F91" s="214" t="s">
        <v>191</v>
      </c>
      <c r="G91" s="215" t="s">
        <v>192</v>
      </c>
      <c r="H91" s="216">
        <v>9.435</v>
      </c>
      <c r="I91" s="217"/>
      <c r="J91" s="218">
        <f>ROUND(I91*H91,2)</f>
        <v>0</v>
      </c>
      <c r="K91" s="214" t="s">
        <v>193</v>
      </c>
      <c r="L91" s="44"/>
      <c r="M91" s="219" t="s">
        <v>20</v>
      </c>
      <c r="N91" s="220" t="s">
        <v>47</v>
      </c>
      <c r="O91" s="84"/>
      <c r="P91" s="221">
        <f>O91*H91</f>
        <v>0</v>
      </c>
      <c r="Q91" s="221">
        <v>0</v>
      </c>
      <c r="R91" s="221">
        <f>Q91*H91</f>
        <v>0</v>
      </c>
      <c r="S91" s="221">
        <v>2.4</v>
      </c>
      <c r="T91" s="222">
        <f>S91*H91</f>
        <v>22.644000000000002</v>
      </c>
      <c r="U91" s="38"/>
      <c r="V91" s="38"/>
      <c r="W91" s="38"/>
      <c r="X91" s="38"/>
      <c r="Y91" s="38"/>
      <c r="Z91" s="38"/>
      <c r="AA91" s="38"/>
      <c r="AB91" s="38"/>
      <c r="AC91" s="38"/>
      <c r="AD91" s="38"/>
      <c r="AE91" s="38"/>
      <c r="AR91" s="223" t="s">
        <v>194</v>
      </c>
      <c r="AT91" s="223" t="s">
        <v>189</v>
      </c>
      <c r="AU91" s="223" t="s">
        <v>84</v>
      </c>
      <c r="AY91" s="17" t="s">
        <v>186</v>
      </c>
      <c r="BE91" s="224">
        <f>IF(N91="základní",J91,0)</f>
        <v>0</v>
      </c>
      <c r="BF91" s="224">
        <f>IF(N91="snížená",J91,0)</f>
        <v>0</v>
      </c>
      <c r="BG91" s="224">
        <f>IF(N91="zákl. přenesená",J91,0)</f>
        <v>0</v>
      </c>
      <c r="BH91" s="224">
        <f>IF(N91="sníž. přenesená",J91,0)</f>
        <v>0</v>
      </c>
      <c r="BI91" s="224">
        <f>IF(N91="nulová",J91,0)</f>
        <v>0</v>
      </c>
      <c r="BJ91" s="17" t="s">
        <v>22</v>
      </c>
      <c r="BK91" s="224">
        <f>ROUND(I91*H91,2)</f>
        <v>0</v>
      </c>
      <c r="BL91" s="17" t="s">
        <v>194</v>
      </c>
      <c r="BM91" s="223" t="s">
        <v>195</v>
      </c>
    </row>
    <row r="92" spans="1:47" s="2" customFormat="1" ht="12">
      <c r="A92" s="38"/>
      <c r="B92" s="39"/>
      <c r="C92" s="40"/>
      <c r="D92" s="225" t="s">
        <v>196</v>
      </c>
      <c r="E92" s="40"/>
      <c r="F92" s="226" t="s">
        <v>197</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196</v>
      </c>
      <c r="AU92" s="17" t="s">
        <v>84</v>
      </c>
    </row>
    <row r="93" spans="1:51" s="13" customFormat="1" ht="12">
      <c r="A93" s="13"/>
      <c r="B93" s="230"/>
      <c r="C93" s="231"/>
      <c r="D93" s="225" t="s">
        <v>198</v>
      </c>
      <c r="E93" s="232" t="s">
        <v>20</v>
      </c>
      <c r="F93" s="233" t="s">
        <v>199</v>
      </c>
      <c r="G93" s="231"/>
      <c r="H93" s="232" t="s">
        <v>20</v>
      </c>
      <c r="I93" s="234"/>
      <c r="J93" s="231"/>
      <c r="K93" s="231"/>
      <c r="L93" s="235"/>
      <c r="M93" s="236"/>
      <c r="N93" s="237"/>
      <c r="O93" s="237"/>
      <c r="P93" s="237"/>
      <c r="Q93" s="237"/>
      <c r="R93" s="237"/>
      <c r="S93" s="237"/>
      <c r="T93" s="238"/>
      <c r="U93" s="13"/>
      <c r="V93" s="13"/>
      <c r="W93" s="13"/>
      <c r="X93" s="13"/>
      <c r="Y93" s="13"/>
      <c r="Z93" s="13"/>
      <c r="AA93" s="13"/>
      <c r="AB93" s="13"/>
      <c r="AC93" s="13"/>
      <c r="AD93" s="13"/>
      <c r="AE93" s="13"/>
      <c r="AT93" s="239" t="s">
        <v>198</v>
      </c>
      <c r="AU93" s="239" t="s">
        <v>84</v>
      </c>
      <c r="AV93" s="13" t="s">
        <v>22</v>
      </c>
      <c r="AW93" s="13" t="s">
        <v>37</v>
      </c>
      <c r="AX93" s="13" t="s">
        <v>76</v>
      </c>
      <c r="AY93" s="239" t="s">
        <v>186</v>
      </c>
    </row>
    <row r="94" spans="1:51" s="13" customFormat="1" ht="12">
      <c r="A94" s="13"/>
      <c r="B94" s="230"/>
      <c r="C94" s="231"/>
      <c r="D94" s="225" t="s">
        <v>198</v>
      </c>
      <c r="E94" s="232" t="s">
        <v>20</v>
      </c>
      <c r="F94" s="233" t="s">
        <v>200</v>
      </c>
      <c r="G94" s="231"/>
      <c r="H94" s="232" t="s">
        <v>20</v>
      </c>
      <c r="I94" s="234"/>
      <c r="J94" s="231"/>
      <c r="K94" s="231"/>
      <c r="L94" s="235"/>
      <c r="M94" s="236"/>
      <c r="N94" s="237"/>
      <c r="O94" s="237"/>
      <c r="P94" s="237"/>
      <c r="Q94" s="237"/>
      <c r="R94" s="237"/>
      <c r="S94" s="237"/>
      <c r="T94" s="238"/>
      <c r="U94" s="13"/>
      <c r="V94" s="13"/>
      <c r="W94" s="13"/>
      <c r="X94" s="13"/>
      <c r="Y94" s="13"/>
      <c r="Z94" s="13"/>
      <c r="AA94" s="13"/>
      <c r="AB94" s="13"/>
      <c r="AC94" s="13"/>
      <c r="AD94" s="13"/>
      <c r="AE94" s="13"/>
      <c r="AT94" s="239" t="s">
        <v>198</v>
      </c>
      <c r="AU94" s="239" t="s">
        <v>84</v>
      </c>
      <c r="AV94" s="13" t="s">
        <v>22</v>
      </c>
      <c r="AW94" s="13" t="s">
        <v>37</v>
      </c>
      <c r="AX94" s="13" t="s">
        <v>76</v>
      </c>
      <c r="AY94" s="239" t="s">
        <v>186</v>
      </c>
    </row>
    <row r="95" spans="1:51" s="14" customFormat="1" ht="12">
      <c r="A95" s="14"/>
      <c r="B95" s="240"/>
      <c r="C95" s="241"/>
      <c r="D95" s="225" t="s">
        <v>198</v>
      </c>
      <c r="E95" s="242" t="s">
        <v>20</v>
      </c>
      <c r="F95" s="243" t="s">
        <v>201</v>
      </c>
      <c r="G95" s="241"/>
      <c r="H95" s="244">
        <v>3</v>
      </c>
      <c r="I95" s="245"/>
      <c r="J95" s="241"/>
      <c r="K95" s="241"/>
      <c r="L95" s="246"/>
      <c r="M95" s="247"/>
      <c r="N95" s="248"/>
      <c r="O95" s="248"/>
      <c r="P95" s="248"/>
      <c r="Q95" s="248"/>
      <c r="R95" s="248"/>
      <c r="S95" s="248"/>
      <c r="T95" s="249"/>
      <c r="U95" s="14"/>
      <c r="V95" s="14"/>
      <c r="W95" s="14"/>
      <c r="X95" s="14"/>
      <c r="Y95" s="14"/>
      <c r="Z95" s="14"/>
      <c r="AA95" s="14"/>
      <c r="AB95" s="14"/>
      <c r="AC95" s="14"/>
      <c r="AD95" s="14"/>
      <c r="AE95" s="14"/>
      <c r="AT95" s="250" t="s">
        <v>198</v>
      </c>
      <c r="AU95" s="250" t="s">
        <v>84</v>
      </c>
      <c r="AV95" s="14" t="s">
        <v>84</v>
      </c>
      <c r="AW95" s="14" t="s">
        <v>37</v>
      </c>
      <c r="AX95" s="14" t="s">
        <v>76</v>
      </c>
      <c r="AY95" s="250" t="s">
        <v>186</v>
      </c>
    </row>
    <row r="96" spans="1:51" s="14" customFormat="1" ht="12">
      <c r="A96" s="14"/>
      <c r="B96" s="240"/>
      <c r="C96" s="241"/>
      <c r="D96" s="225" t="s">
        <v>198</v>
      </c>
      <c r="E96" s="242" t="s">
        <v>20</v>
      </c>
      <c r="F96" s="243" t="s">
        <v>202</v>
      </c>
      <c r="G96" s="241"/>
      <c r="H96" s="244">
        <v>6.435</v>
      </c>
      <c r="I96" s="245"/>
      <c r="J96" s="241"/>
      <c r="K96" s="241"/>
      <c r="L96" s="246"/>
      <c r="M96" s="247"/>
      <c r="N96" s="248"/>
      <c r="O96" s="248"/>
      <c r="P96" s="248"/>
      <c r="Q96" s="248"/>
      <c r="R96" s="248"/>
      <c r="S96" s="248"/>
      <c r="T96" s="249"/>
      <c r="U96" s="14"/>
      <c r="V96" s="14"/>
      <c r="W96" s="14"/>
      <c r="X96" s="14"/>
      <c r="Y96" s="14"/>
      <c r="Z96" s="14"/>
      <c r="AA96" s="14"/>
      <c r="AB96" s="14"/>
      <c r="AC96" s="14"/>
      <c r="AD96" s="14"/>
      <c r="AE96" s="14"/>
      <c r="AT96" s="250" t="s">
        <v>198</v>
      </c>
      <c r="AU96" s="250" t="s">
        <v>84</v>
      </c>
      <c r="AV96" s="14" t="s">
        <v>84</v>
      </c>
      <c r="AW96" s="14" t="s">
        <v>37</v>
      </c>
      <c r="AX96" s="14" t="s">
        <v>76</v>
      </c>
      <c r="AY96" s="250" t="s">
        <v>186</v>
      </c>
    </row>
    <row r="97" spans="1:65" s="2" customFormat="1" ht="14.4" customHeight="1">
      <c r="A97" s="38"/>
      <c r="B97" s="39"/>
      <c r="C97" s="212" t="s">
        <v>84</v>
      </c>
      <c r="D97" s="212" t="s">
        <v>189</v>
      </c>
      <c r="E97" s="213" t="s">
        <v>203</v>
      </c>
      <c r="F97" s="214" t="s">
        <v>204</v>
      </c>
      <c r="G97" s="215" t="s">
        <v>192</v>
      </c>
      <c r="H97" s="216">
        <v>22.5</v>
      </c>
      <c r="I97" s="217"/>
      <c r="J97" s="218">
        <f>ROUND(I97*H97,2)</f>
        <v>0</v>
      </c>
      <c r="K97" s="214" t="s">
        <v>20</v>
      </c>
      <c r="L97" s="44"/>
      <c r="M97" s="219" t="s">
        <v>20</v>
      </c>
      <c r="N97" s="220" t="s">
        <v>47</v>
      </c>
      <c r="O97" s="84"/>
      <c r="P97" s="221">
        <f>O97*H97</f>
        <v>0</v>
      </c>
      <c r="Q97" s="221">
        <v>0</v>
      </c>
      <c r="R97" s="221">
        <f>Q97*H97</f>
        <v>0</v>
      </c>
      <c r="S97" s="221">
        <v>2.6</v>
      </c>
      <c r="T97" s="222">
        <f>S97*H97</f>
        <v>58.5</v>
      </c>
      <c r="U97" s="38"/>
      <c r="V97" s="38"/>
      <c r="W97" s="38"/>
      <c r="X97" s="38"/>
      <c r="Y97" s="38"/>
      <c r="Z97" s="38"/>
      <c r="AA97" s="38"/>
      <c r="AB97" s="38"/>
      <c r="AC97" s="38"/>
      <c r="AD97" s="38"/>
      <c r="AE97" s="38"/>
      <c r="AR97" s="223" t="s">
        <v>194</v>
      </c>
      <c r="AT97" s="223" t="s">
        <v>189</v>
      </c>
      <c r="AU97" s="223" t="s">
        <v>84</v>
      </c>
      <c r="AY97" s="17" t="s">
        <v>186</v>
      </c>
      <c r="BE97" s="224">
        <f>IF(N97="základní",J97,0)</f>
        <v>0</v>
      </c>
      <c r="BF97" s="224">
        <f>IF(N97="snížená",J97,0)</f>
        <v>0</v>
      </c>
      <c r="BG97" s="224">
        <f>IF(N97="zákl. přenesená",J97,0)</f>
        <v>0</v>
      </c>
      <c r="BH97" s="224">
        <f>IF(N97="sníž. přenesená",J97,0)</f>
        <v>0</v>
      </c>
      <c r="BI97" s="224">
        <f>IF(N97="nulová",J97,0)</f>
        <v>0</v>
      </c>
      <c r="BJ97" s="17" t="s">
        <v>22</v>
      </c>
      <c r="BK97" s="224">
        <f>ROUND(I97*H97,2)</f>
        <v>0</v>
      </c>
      <c r="BL97" s="17" t="s">
        <v>194</v>
      </c>
      <c r="BM97" s="223" t="s">
        <v>205</v>
      </c>
    </row>
    <row r="98" spans="1:47" s="2" customFormat="1" ht="12">
      <c r="A98" s="38"/>
      <c r="B98" s="39"/>
      <c r="C98" s="40"/>
      <c r="D98" s="225" t="s">
        <v>196</v>
      </c>
      <c r="E98" s="40"/>
      <c r="F98" s="226" t="s">
        <v>206</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196</v>
      </c>
      <c r="AU98" s="17" t="s">
        <v>84</v>
      </c>
    </row>
    <row r="99" spans="1:51" s="13" customFormat="1" ht="12">
      <c r="A99" s="13"/>
      <c r="B99" s="230"/>
      <c r="C99" s="231"/>
      <c r="D99" s="225" t="s">
        <v>198</v>
      </c>
      <c r="E99" s="232" t="s">
        <v>20</v>
      </c>
      <c r="F99" s="233" t="s">
        <v>199</v>
      </c>
      <c r="G99" s="231"/>
      <c r="H99" s="232" t="s">
        <v>20</v>
      </c>
      <c r="I99" s="234"/>
      <c r="J99" s="231"/>
      <c r="K99" s="231"/>
      <c r="L99" s="235"/>
      <c r="M99" s="236"/>
      <c r="N99" s="237"/>
      <c r="O99" s="237"/>
      <c r="P99" s="237"/>
      <c r="Q99" s="237"/>
      <c r="R99" s="237"/>
      <c r="S99" s="237"/>
      <c r="T99" s="238"/>
      <c r="U99" s="13"/>
      <c r="V99" s="13"/>
      <c r="W99" s="13"/>
      <c r="X99" s="13"/>
      <c r="Y99" s="13"/>
      <c r="Z99" s="13"/>
      <c r="AA99" s="13"/>
      <c r="AB99" s="13"/>
      <c r="AC99" s="13"/>
      <c r="AD99" s="13"/>
      <c r="AE99" s="13"/>
      <c r="AT99" s="239" t="s">
        <v>198</v>
      </c>
      <c r="AU99" s="239" t="s">
        <v>84</v>
      </c>
      <c r="AV99" s="13" t="s">
        <v>22</v>
      </c>
      <c r="AW99" s="13" t="s">
        <v>37</v>
      </c>
      <c r="AX99" s="13" t="s">
        <v>76</v>
      </c>
      <c r="AY99" s="239" t="s">
        <v>186</v>
      </c>
    </row>
    <row r="100" spans="1:51" s="13" customFormat="1" ht="12">
      <c r="A100" s="13"/>
      <c r="B100" s="230"/>
      <c r="C100" s="231"/>
      <c r="D100" s="225" t="s">
        <v>198</v>
      </c>
      <c r="E100" s="232" t="s">
        <v>20</v>
      </c>
      <c r="F100" s="233" t="s">
        <v>200</v>
      </c>
      <c r="G100" s="231"/>
      <c r="H100" s="232" t="s">
        <v>20</v>
      </c>
      <c r="I100" s="234"/>
      <c r="J100" s="231"/>
      <c r="K100" s="231"/>
      <c r="L100" s="235"/>
      <c r="M100" s="236"/>
      <c r="N100" s="237"/>
      <c r="O100" s="237"/>
      <c r="P100" s="237"/>
      <c r="Q100" s="237"/>
      <c r="R100" s="237"/>
      <c r="S100" s="237"/>
      <c r="T100" s="238"/>
      <c r="U100" s="13"/>
      <c r="V100" s="13"/>
      <c r="W100" s="13"/>
      <c r="X100" s="13"/>
      <c r="Y100" s="13"/>
      <c r="Z100" s="13"/>
      <c r="AA100" s="13"/>
      <c r="AB100" s="13"/>
      <c r="AC100" s="13"/>
      <c r="AD100" s="13"/>
      <c r="AE100" s="13"/>
      <c r="AT100" s="239" t="s">
        <v>198</v>
      </c>
      <c r="AU100" s="239" t="s">
        <v>84</v>
      </c>
      <c r="AV100" s="13" t="s">
        <v>22</v>
      </c>
      <c r="AW100" s="13" t="s">
        <v>37</v>
      </c>
      <c r="AX100" s="13" t="s">
        <v>76</v>
      </c>
      <c r="AY100" s="239" t="s">
        <v>186</v>
      </c>
    </row>
    <row r="101" spans="1:51" s="14" customFormat="1" ht="12">
      <c r="A101" s="14"/>
      <c r="B101" s="240"/>
      <c r="C101" s="241"/>
      <c r="D101" s="225" t="s">
        <v>198</v>
      </c>
      <c r="E101" s="242" t="s">
        <v>20</v>
      </c>
      <c r="F101" s="243" t="s">
        <v>207</v>
      </c>
      <c r="G101" s="241"/>
      <c r="H101" s="244">
        <v>22.5</v>
      </c>
      <c r="I101" s="245"/>
      <c r="J101" s="241"/>
      <c r="K101" s="241"/>
      <c r="L101" s="246"/>
      <c r="M101" s="247"/>
      <c r="N101" s="248"/>
      <c r="O101" s="248"/>
      <c r="P101" s="248"/>
      <c r="Q101" s="248"/>
      <c r="R101" s="248"/>
      <c r="S101" s="248"/>
      <c r="T101" s="249"/>
      <c r="U101" s="14"/>
      <c r="V101" s="14"/>
      <c r="W101" s="14"/>
      <c r="X101" s="14"/>
      <c r="Y101" s="14"/>
      <c r="Z101" s="14"/>
      <c r="AA101" s="14"/>
      <c r="AB101" s="14"/>
      <c r="AC101" s="14"/>
      <c r="AD101" s="14"/>
      <c r="AE101" s="14"/>
      <c r="AT101" s="250" t="s">
        <v>198</v>
      </c>
      <c r="AU101" s="250" t="s">
        <v>84</v>
      </c>
      <c r="AV101" s="14" t="s">
        <v>84</v>
      </c>
      <c r="AW101" s="14" t="s">
        <v>37</v>
      </c>
      <c r="AX101" s="14" t="s">
        <v>76</v>
      </c>
      <c r="AY101" s="250" t="s">
        <v>186</v>
      </c>
    </row>
    <row r="102" spans="1:63" s="12" customFormat="1" ht="22.8" customHeight="1">
      <c r="A102" s="12"/>
      <c r="B102" s="196"/>
      <c r="C102" s="197"/>
      <c r="D102" s="198" t="s">
        <v>75</v>
      </c>
      <c r="E102" s="210" t="s">
        <v>208</v>
      </c>
      <c r="F102" s="210" t="s">
        <v>209</v>
      </c>
      <c r="G102" s="197"/>
      <c r="H102" s="197"/>
      <c r="I102" s="200"/>
      <c r="J102" s="211">
        <f>BK102</f>
        <v>0</v>
      </c>
      <c r="K102" s="197"/>
      <c r="L102" s="202"/>
      <c r="M102" s="203"/>
      <c r="N102" s="204"/>
      <c r="O102" s="204"/>
      <c r="P102" s="205">
        <f>SUM(P103:P112)</f>
        <v>0</v>
      </c>
      <c r="Q102" s="204"/>
      <c r="R102" s="205">
        <f>SUM(R103:R112)</f>
        <v>0</v>
      </c>
      <c r="S102" s="204"/>
      <c r="T102" s="206">
        <f>SUM(T103:T112)</f>
        <v>0</v>
      </c>
      <c r="U102" s="12"/>
      <c r="V102" s="12"/>
      <c r="W102" s="12"/>
      <c r="X102" s="12"/>
      <c r="Y102" s="12"/>
      <c r="Z102" s="12"/>
      <c r="AA102" s="12"/>
      <c r="AB102" s="12"/>
      <c r="AC102" s="12"/>
      <c r="AD102" s="12"/>
      <c r="AE102" s="12"/>
      <c r="AR102" s="207" t="s">
        <v>22</v>
      </c>
      <c r="AT102" s="208" t="s">
        <v>75</v>
      </c>
      <c r="AU102" s="208" t="s">
        <v>22</v>
      </c>
      <c r="AY102" s="207" t="s">
        <v>186</v>
      </c>
      <c r="BK102" s="209">
        <f>SUM(BK103:BK112)</f>
        <v>0</v>
      </c>
    </row>
    <row r="103" spans="1:65" s="2" customFormat="1" ht="37.8" customHeight="1">
      <c r="A103" s="38"/>
      <c r="B103" s="39"/>
      <c r="C103" s="212" t="s">
        <v>210</v>
      </c>
      <c r="D103" s="212" t="s">
        <v>189</v>
      </c>
      <c r="E103" s="213" t="s">
        <v>211</v>
      </c>
      <c r="F103" s="214" t="s">
        <v>212</v>
      </c>
      <c r="G103" s="215" t="s">
        <v>213</v>
      </c>
      <c r="H103" s="216">
        <v>81.144</v>
      </c>
      <c r="I103" s="217"/>
      <c r="J103" s="218">
        <f>ROUND(I103*H103,2)</f>
        <v>0</v>
      </c>
      <c r="K103" s="214" t="s">
        <v>20</v>
      </c>
      <c r="L103" s="44"/>
      <c r="M103" s="219" t="s">
        <v>20</v>
      </c>
      <c r="N103" s="220" t="s">
        <v>47</v>
      </c>
      <c r="O103" s="84"/>
      <c r="P103" s="221">
        <f>O103*H103</f>
        <v>0</v>
      </c>
      <c r="Q103" s="221">
        <v>0</v>
      </c>
      <c r="R103" s="221">
        <f>Q103*H103</f>
        <v>0</v>
      </c>
      <c r="S103" s="221">
        <v>0</v>
      </c>
      <c r="T103" s="222">
        <f>S103*H103</f>
        <v>0</v>
      </c>
      <c r="U103" s="38"/>
      <c r="V103" s="38"/>
      <c r="W103" s="38"/>
      <c r="X103" s="38"/>
      <c r="Y103" s="38"/>
      <c r="Z103" s="38"/>
      <c r="AA103" s="38"/>
      <c r="AB103" s="38"/>
      <c r="AC103" s="38"/>
      <c r="AD103" s="38"/>
      <c r="AE103" s="38"/>
      <c r="AR103" s="223" t="s">
        <v>194</v>
      </c>
      <c r="AT103" s="223" t="s">
        <v>189</v>
      </c>
      <c r="AU103" s="223" t="s">
        <v>84</v>
      </c>
      <c r="AY103" s="17" t="s">
        <v>186</v>
      </c>
      <c r="BE103" s="224">
        <f>IF(N103="základní",J103,0)</f>
        <v>0</v>
      </c>
      <c r="BF103" s="224">
        <f>IF(N103="snížená",J103,0)</f>
        <v>0</v>
      </c>
      <c r="BG103" s="224">
        <f>IF(N103="zákl. přenesená",J103,0)</f>
        <v>0</v>
      </c>
      <c r="BH103" s="224">
        <f>IF(N103="sníž. přenesená",J103,0)</f>
        <v>0</v>
      </c>
      <c r="BI103" s="224">
        <f>IF(N103="nulová",J103,0)</f>
        <v>0</v>
      </c>
      <c r="BJ103" s="17" t="s">
        <v>22</v>
      </c>
      <c r="BK103" s="224">
        <f>ROUND(I103*H103,2)</f>
        <v>0</v>
      </c>
      <c r="BL103" s="17" t="s">
        <v>194</v>
      </c>
      <c r="BM103" s="223" t="s">
        <v>214</v>
      </c>
    </row>
    <row r="104" spans="1:47" s="2" customFormat="1" ht="12">
      <c r="A104" s="38"/>
      <c r="B104" s="39"/>
      <c r="C104" s="40"/>
      <c r="D104" s="225" t="s">
        <v>196</v>
      </c>
      <c r="E104" s="40"/>
      <c r="F104" s="226" t="s">
        <v>215</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196</v>
      </c>
      <c r="AU104" s="17" t="s">
        <v>84</v>
      </c>
    </row>
    <row r="105" spans="1:47" s="2" customFormat="1" ht="12">
      <c r="A105" s="38"/>
      <c r="B105" s="39"/>
      <c r="C105" s="40"/>
      <c r="D105" s="225" t="s">
        <v>216</v>
      </c>
      <c r="E105" s="40"/>
      <c r="F105" s="251" t="s">
        <v>217</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216</v>
      </c>
      <c r="AU105" s="17" t="s">
        <v>84</v>
      </c>
    </row>
    <row r="106" spans="1:65" s="2" customFormat="1" ht="37.8" customHeight="1">
      <c r="A106" s="38"/>
      <c r="B106" s="39"/>
      <c r="C106" s="212" t="s">
        <v>194</v>
      </c>
      <c r="D106" s="212" t="s">
        <v>189</v>
      </c>
      <c r="E106" s="213" t="s">
        <v>218</v>
      </c>
      <c r="F106" s="214" t="s">
        <v>219</v>
      </c>
      <c r="G106" s="215" t="s">
        <v>213</v>
      </c>
      <c r="H106" s="216">
        <v>22.644</v>
      </c>
      <c r="I106" s="217"/>
      <c r="J106" s="218">
        <f>ROUND(I106*H106,2)</f>
        <v>0</v>
      </c>
      <c r="K106" s="214" t="s">
        <v>193</v>
      </c>
      <c r="L106" s="44"/>
      <c r="M106" s="219" t="s">
        <v>20</v>
      </c>
      <c r="N106" s="220" t="s">
        <v>47</v>
      </c>
      <c r="O106" s="84"/>
      <c r="P106" s="221">
        <f>O106*H106</f>
        <v>0</v>
      </c>
      <c r="Q106" s="221">
        <v>0</v>
      </c>
      <c r="R106" s="221">
        <f>Q106*H106</f>
        <v>0</v>
      </c>
      <c r="S106" s="221">
        <v>0</v>
      </c>
      <c r="T106" s="222">
        <f>S106*H106</f>
        <v>0</v>
      </c>
      <c r="U106" s="38"/>
      <c r="V106" s="38"/>
      <c r="W106" s="38"/>
      <c r="X106" s="38"/>
      <c r="Y106" s="38"/>
      <c r="Z106" s="38"/>
      <c r="AA106" s="38"/>
      <c r="AB106" s="38"/>
      <c r="AC106" s="38"/>
      <c r="AD106" s="38"/>
      <c r="AE106" s="38"/>
      <c r="AR106" s="223" t="s">
        <v>194</v>
      </c>
      <c r="AT106" s="223" t="s">
        <v>189</v>
      </c>
      <c r="AU106" s="223" t="s">
        <v>84</v>
      </c>
      <c r="AY106" s="17" t="s">
        <v>186</v>
      </c>
      <c r="BE106" s="224">
        <f>IF(N106="základní",J106,0)</f>
        <v>0</v>
      </c>
      <c r="BF106" s="224">
        <f>IF(N106="snížená",J106,0)</f>
        <v>0</v>
      </c>
      <c r="BG106" s="224">
        <f>IF(N106="zákl. přenesená",J106,0)</f>
        <v>0</v>
      </c>
      <c r="BH106" s="224">
        <f>IF(N106="sníž. přenesená",J106,0)</f>
        <v>0</v>
      </c>
      <c r="BI106" s="224">
        <f>IF(N106="nulová",J106,0)</f>
        <v>0</v>
      </c>
      <c r="BJ106" s="17" t="s">
        <v>22</v>
      </c>
      <c r="BK106" s="224">
        <f>ROUND(I106*H106,2)</f>
        <v>0</v>
      </c>
      <c r="BL106" s="17" t="s">
        <v>194</v>
      </c>
      <c r="BM106" s="223" t="s">
        <v>220</v>
      </c>
    </row>
    <row r="107" spans="1:47" s="2" customFormat="1" ht="12">
      <c r="A107" s="38"/>
      <c r="B107" s="39"/>
      <c r="C107" s="40"/>
      <c r="D107" s="225" t="s">
        <v>196</v>
      </c>
      <c r="E107" s="40"/>
      <c r="F107" s="226" t="s">
        <v>221</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196</v>
      </c>
      <c r="AU107" s="17" t="s">
        <v>84</v>
      </c>
    </row>
    <row r="108" spans="1:51" s="14" customFormat="1" ht="12">
      <c r="A108" s="14"/>
      <c r="B108" s="240"/>
      <c r="C108" s="241"/>
      <c r="D108" s="225" t="s">
        <v>198</v>
      </c>
      <c r="E108" s="242" t="s">
        <v>20</v>
      </c>
      <c r="F108" s="243" t="s">
        <v>222</v>
      </c>
      <c r="G108" s="241"/>
      <c r="H108" s="244">
        <v>22.644</v>
      </c>
      <c r="I108" s="245"/>
      <c r="J108" s="241"/>
      <c r="K108" s="241"/>
      <c r="L108" s="246"/>
      <c r="M108" s="247"/>
      <c r="N108" s="248"/>
      <c r="O108" s="248"/>
      <c r="P108" s="248"/>
      <c r="Q108" s="248"/>
      <c r="R108" s="248"/>
      <c r="S108" s="248"/>
      <c r="T108" s="249"/>
      <c r="U108" s="14"/>
      <c r="V108" s="14"/>
      <c r="W108" s="14"/>
      <c r="X108" s="14"/>
      <c r="Y108" s="14"/>
      <c r="Z108" s="14"/>
      <c r="AA108" s="14"/>
      <c r="AB108" s="14"/>
      <c r="AC108" s="14"/>
      <c r="AD108" s="14"/>
      <c r="AE108" s="14"/>
      <c r="AT108" s="250" t="s">
        <v>198</v>
      </c>
      <c r="AU108" s="250" t="s">
        <v>84</v>
      </c>
      <c r="AV108" s="14" t="s">
        <v>84</v>
      </c>
      <c r="AW108" s="14" t="s">
        <v>37</v>
      </c>
      <c r="AX108" s="14" t="s">
        <v>76</v>
      </c>
      <c r="AY108" s="250" t="s">
        <v>186</v>
      </c>
    </row>
    <row r="109" spans="1:65" s="2" customFormat="1" ht="24.15" customHeight="1">
      <c r="A109" s="38"/>
      <c r="B109" s="39"/>
      <c r="C109" s="212" t="s">
        <v>223</v>
      </c>
      <c r="D109" s="212" t="s">
        <v>189</v>
      </c>
      <c r="E109" s="213" t="s">
        <v>224</v>
      </c>
      <c r="F109" s="214" t="s">
        <v>225</v>
      </c>
      <c r="G109" s="215" t="s">
        <v>213</v>
      </c>
      <c r="H109" s="216">
        <v>58.5</v>
      </c>
      <c r="I109" s="217"/>
      <c r="J109" s="218">
        <f>ROUND(I109*H109,2)</f>
        <v>0</v>
      </c>
      <c r="K109" s="214" t="s">
        <v>193</v>
      </c>
      <c r="L109" s="44"/>
      <c r="M109" s="219" t="s">
        <v>20</v>
      </c>
      <c r="N109" s="220" t="s">
        <v>47</v>
      </c>
      <c r="O109" s="84"/>
      <c r="P109" s="221">
        <f>O109*H109</f>
        <v>0</v>
      </c>
      <c r="Q109" s="221">
        <v>0</v>
      </c>
      <c r="R109" s="221">
        <f>Q109*H109</f>
        <v>0</v>
      </c>
      <c r="S109" s="221">
        <v>0</v>
      </c>
      <c r="T109" s="222">
        <f>S109*H109</f>
        <v>0</v>
      </c>
      <c r="U109" s="38"/>
      <c r="V109" s="38"/>
      <c r="W109" s="38"/>
      <c r="X109" s="38"/>
      <c r="Y109" s="38"/>
      <c r="Z109" s="38"/>
      <c r="AA109" s="38"/>
      <c r="AB109" s="38"/>
      <c r="AC109" s="38"/>
      <c r="AD109" s="38"/>
      <c r="AE109" s="38"/>
      <c r="AR109" s="223" t="s">
        <v>194</v>
      </c>
      <c r="AT109" s="223" t="s">
        <v>189</v>
      </c>
      <c r="AU109" s="223" t="s">
        <v>84</v>
      </c>
      <c r="AY109" s="17" t="s">
        <v>186</v>
      </c>
      <c r="BE109" s="224">
        <f>IF(N109="základní",J109,0)</f>
        <v>0</v>
      </c>
      <c r="BF109" s="224">
        <f>IF(N109="snížená",J109,0)</f>
        <v>0</v>
      </c>
      <c r="BG109" s="224">
        <f>IF(N109="zákl. přenesená",J109,0)</f>
        <v>0</v>
      </c>
      <c r="BH109" s="224">
        <f>IF(N109="sníž. přenesená",J109,0)</f>
        <v>0</v>
      </c>
      <c r="BI109" s="224">
        <f>IF(N109="nulová",J109,0)</f>
        <v>0</v>
      </c>
      <c r="BJ109" s="17" t="s">
        <v>22</v>
      </c>
      <c r="BK109" s="224">
        <f>ROUND(I109*H109,2)</f>
        <v>0</v>
      </c>
      <c r="BL109" s="17" t="s">
        <v>194</v>
      </c>
      <c r="BM109" s="223" t="s">
        <v>226</v>
      </c>
    </row>
    <row r="110" spans="1:47" s="2" customFormat="1" ht="12">
      <c r="A110" s="38"/>
      <c r="B110" s="39"/>
      <c r="C110" s="40"/>
      <c r="D110" s="225" t="s">
        <v>196</v>
      </c>
      <c r="E110" s="40"/>
      <c r="F110" s="226" t="s">
        <v>227</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196</v>
      </c>
      <c r="AU110" s="17" t="s">
        <v>84</v>
      </c>
    </row>
    <row r="111" spans="1:47" s="2" customFormat="1" ht="12">
      <c r="A111" s="38"/>
      <c r="B111" s="39"/>
      <c r="C111" s="40"/>
      <c r="D111" s="225" t="s">
        <v>216</v>
      </c>
      <c r="E111" s="40"/>
      <c r="F111" s="251" t="s">
        <v>228</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216</v>
      </c>
      <c r="AU111" s="17" t="s">
        <v>84</v>
      </c>
    </row>
    <row r="112" spans="1:51" s="14" customFormat="1" ht="12">
      <c r="A112" s="14"/>
      <c r="B112" s="240"/>
      <c r="C112" s="241"/>
      <c r="D112" s="225" t="s">
        <v>198</v>
      </c>
      <c r="E112" s="242" t="s">
        <v>20</v>
      </c>
      <c r="F112" s="243" t="s">
        <v>229</v>
      </c>
      <c r="G112" s="241"/>
      <c r="H112" s="244">
        <v>58.5</v>
      </c>
      <c r="I112" s="245"/>
      <c r="J112" s="241"/>
      <c r="K112" s="241"/>
      <c r="L112" s="246"/>
      <c r="M112" s="252"/>
      <c r="N112" s="253"/>
      <c r="O112" s="253"/>
      <c r="P112" s="253"/>
      <c r="Q112" s="253"/>
      <c r="R112" s="253"/>
      <c r="S112" s="253"/>
      <c r="T112" s="254"/>
      <c r="U112" s="14"/>
      <c r="V112" s="14"/>
      <c r="W112" s="14"/>
      <c r="X112" s="14"/>
      <c r="Y112" s="14"/>
      <c r="Z112" s="14"/>
      <c r="AA112" s="14"/>
      <c r="AB112" s="14"/>
      <c r="AC112" s="14"/>
      <c r="AD112" s="14"/>
      <c r="AE112" s="14"/>
      <c r="AT112" s="250" t="s">
        <v>198</v>
      </c>
      <c r="AU112" s="250" t="s">
        <v>84</v>
      </c>
      <c r="AV112" s="14" t="s">
        <v>84</v>
      </c>
      <c r="AW112" s="14" t="s">
        <v>37</v>
      </c>
      <c r="AX112" s="14" t="s">
        <v>76</v>
      </c>
      <c r="AY112" s="250" t="s">
        <v>186</v>
      </c>
    </row>
    <row r="113" spans="1:31" s="2" customFormat="1" ht="6.95" customHeight="1">
      <c r="A113" s="38"/>
      <c r="B113" s="59"/>
      <c r="C113" s="60"/>
      <c r="D113" s="60"/>
      <c r="E113" s="60"/>
      <c r="F113" s="60"/>
      <c r="G113" s="60"/>
      <c r="H113" s="60"/>
      <c r="I113" s="60"/>
      <c r="J113" s="60"/>
      <c r="K113" s="60"/>
      <c r="L113" s="44"/>
      <c r="M113" s="38"/>
      <c r="O113" s="38"/>
      <c r="P113" s="38"/>
      <c r="Q113" s="38"/>
      <c r="R113" s="38"/>
      <c r="S113" s="38"/>
      <c r="T113" s="38"/>
      <c r="U113" s="38"/>
      <c r="V113" s="38"/>
      <c r="W113" s="38"/>
      <c r="X113" s="38"/>
      <c r="Y113" s="38"/>
      <c r="Z113" s="38"/>
      <c r="AA113" s="38"/>
      <c r="AB113" s="38"/>
      <c r="AC113" s="38"/>
      <c r="AD113" s="38"/>
      <c r="AE113" s="38"/>
    </row>
  </sheetData>
  <sheetProtection password="CC35" sheet="1" objects="1" scenarios="1" formatColumns="0" formatRows="0" autoFilter="0"/>
  <autoFilter ref="C87:K11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156</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1:31" s="2" customFormat="1" ht="12" customHeight="1">
      <c r="A8" s="38"/>
      <c r="B8" s="44"/>
      <c r="C8" s="38"/>
      <c r="D8" s="142" t="s">
        <v>161</v>
      </c>
      <c r="E8" s="38"/>
      <c r="F8" s="38"/>
      <c r="G8" s="38"/>
      <c r="H8" s="38"/>
      <c r="I8" s="38"/>
      <c r="J8" s="38"/>
      <c r="K8" s="38"/>
      <c r="L8" s="144"/>
      <c r="S8" s="38"/>
      <c r="T8" s="38"/>
      <c r="U8" s="38"/>
      <c r="V8" s="38"/>
      <c r="W8" s="38"/>
      <c r="X8" s="38"/>
      <c r="Y8" s="38"/>
      <c r="Z8" s="38"/>
      <c r="AA8" s="38"/>
      <c r="AB8" s="38"/>
      <c r="AC8" s="38"/>
      <c r="AD8" s="38"/>
      <c r="AE8" s="38"/>
    </row>
    <row r="9" spans="1:31" s="2" customFormat="1" ht="16.5" customHeight="1">
      <c r="A9" s="38"/>
      <c r="B9" s="44"/>
      <c r="C9" s="38"/>
      <c r="D9" s="38"/>
      <c r="E9" s="145" t="s">
        <v>1956</v>
      </c>
      <c r="F9" s="38"/>
      <c r="G9" s="38"/>
      <c r="H9" s="38"/>
      <c r="I9" s="38"/>
      <c r="J9" s="38"/>
      <c r="K9" s="38"/>
      <c r="L9" s="14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44"/>
      <c r="S10" s="38"/>
      <c r="T10" s="38"/>
      <c r="U10" s="38"/>
      <c r="V10" s="38"/>
      <c r="W10" s="38"/>
      <c r="X10" s="38"/>
      <c r="Y10" s="38"/>
      <c r="Z10" s="38"/>
      <c r="AA10" s="38"/>
      <c r="AB10" s="38"/>
      <c r="AC10" s="38"/>
      <c r="AD10" s="38"/>
      <c r="AE10" s="38"/>
    </row>
    <row r="11" spans="1:31" s="2" customFormat="1" ht="12" customHeight="1">
      <c r="A11" s="38"/>
      <c r="B11" s="44"/>
      <c r="C11" s="38"/>
      <c r="D11" s="142" t="s">
        <v>19</v>
      </c>
      <c r="E11" s="38"/>
      <c r="F11" s="133" t="s">
        <v>20</v>
      </c>
      <c r="G11" s="38"/>
      <c r="H11" s="38"/>
      <c r="I11" s="142" t="s">
        <v>21</v>
      </c>
      <c r="J11" s="133" t="s">
        <v>20</v>
      </c>
      <c r="K11" s="38"/>
      <c r="L11" s="144"/>
      <c r="S11" s="38"/>
      <c r="T11" s="38"/>
      <c r="U11" s="38"/>
      <c r="V11" s="38"/>
      <c r="W11" s="38"/>
      <c r="X11" s="38"/>
      <c r="Y11" s="38"/>
      <c r="Z11" s="38"/>
      <c r="AA11" s="38"/>
      <c r="AB11" s="38"/>
      <c r="AC11" s="38"/>
      <c r="AD11" s="38"/>
      <c r="AE11" s="38"/>
    </row>
    <row r="12" spans="1:31" s="2" customFormat="1" ht="12" customHeight="1">
      <c r="A12" s="38"/>
      <c r="B12" s="44"/>
      <c r="C12" s="38"/>
      <c r="D12" s="142" t="s">
        <v>23</v>
      </c>
      <c r="E12" s="38"/>
      <c r="F12" s="133" t="s">
        <v>24</v>
      </c>
      <c r="G12" s="38"/>
      <c r="H12" s="38"/>
      <c r="I12" s="142" t="s">
        <v>25</v>
      </c>
      <c r="J12" s="146" t="str">
        <f>'Rekapitulace stavby'!AN8</f>
        <v>27. 8. 2020</v>
      </c>
      <c r="K12" s="38"/>
      <c r="L12" s="14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44"/>
      <c r="S13" s="38"/>
      <c r="T13" s="38"/>
      <c r="U13" s="38"/>
      <c r="V13" s="38"/>
      <c r="W13" s="38"/>
      <c r="X13" s="38"/>
      <c r="Y13" s="38"/>
      <c r="Z13" s="38"/>
      <c r="AA13" s="38"/>
      <c r="AB13" s="38"/>
      <c r="AC13" s="38"/>
      <c r="AD13" s="38"/>
      <c r="AE13" s="38"/>
    </row>
    <row r="14" spans="1:31" s="2" customFormat="1" ht="12" customHeight="1">
      <c r="A14" s="38"/>
      <c r="B14" s="44"/>
      <c r="C14" s="38"/>
      <c r="D14" s="142" t="s">
        <v>29</v>
      </c>
      <c r="E14" s="38"/>
      <c r="F14" s="38"/>
      <c r="G14" s="38"/>
      <c r="H14" s="38"/>
      <c r="I14" s="142" t="s">
        <v>30</v>
      </c>
      <c r="J14" s="133" t="s">
        <v>20</v>
      </c>
      <c r="K14" s="38"/>
      <c r="L14" s="144"/>
      <c r="S14" s="38"/>
      <c r="T14" s="38"/>
      <c r="U14" s="38"/>
      <c r="V14" s="38"/>
      <c r="W14" s="38"/>
      <c r="X14" s="38"/>
      <c r="Y14" s="38"/>
      <c r="Z14" s="38"/>
      <c r="AA14" s="38"/>
      <c r="AB14" s="38"/>
      <c r="AC14" s="38"/>
      <c r="AD14" s="38"/>
      <c r="AE14" s="38"/>
    </row>
    <row r="15" spans="1:31" s="2" customFormat="1" ht="18" customHeight="1">
      <c r="A15" s="38"/>
      <c r="B15" s="44"/>
      <c r="C15" s="38"/>
      <c r="D15" s="38"/>
      <c r="E15" s="133" t="s">
        <v>31</v>
      </c>
      <c r="F15" s="38"/>
      <c r="G15" s="38"/>
      <c r="H15" s="38"/>
      <c r="I15" s="142" t="s">
        <v>32</v>
      </c>
      <c r="J15" s="133" t="s">
        <v>20</v>
      </c>
      <c r="K15" s="38"/>
      <c r="L15" s="14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44"/>
      <c r="S16" s="38"/>
      <c r="T16" s="38"/>
      <c r="U16" s="38"/>
      <c r="V16" s="38"/>
      <c r="W16" s="38"/>
      <c r="X16" s="38"/>
      <c r="Y16" s="38"/>
      <c r="Z16" s="38"/>
      <c r="AA16" s="38"/>
      <c r="AB16" s="38"/>
      <c r="AC16" s="38"/>
      <c r="AD16" s="38"/>
      <c r="AE16" s="38"/>
    </row>
    <row r="17" spans="1:31" s="2" customFormat="1" ht="12" customHeight="1">
      <c r="A17" s="38"/>
      <c r="B17" s="44"/>
      <c r="C17" s="38"/>
      <c r="D17" s="142" t="s">
        <v>33</v>
      </c>
      <c r="E17" s="38"/>
      <c r="F17" s="38"/>
      <c r="G17" s="38"/>
      <c r="H17" s="38"/>
      <c r="I17" s="142" t="s">
        <v>30</v>
      </c>
      <c r="J17" s="33" t="str">
        <f>'Rekapitulace stavby'!AN13</f>
        <v>Vyplň údaj</v>
      </c>
      <c r="K17" s="38"/>
      <c r="L17" s="14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3"/>
      <c r="G18" s="133"/>
      <c r="H18" s="133"/>
      <c r="I18" s="142" t="s">
        <v>32</v>
      </c>
      <c r="J18" s="33" t="str">
        <f>'Rekapitulace stavby'!AN14</f>
        <v>Vyplň údaj</v>
      </c>
      <c r="K18" s="38"/>
      <c r="L18" s="14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44"/>
      <c r="S19" s="38"/>
      <c r="T19" s="38"/>
      <c r="U19" s="38"/>
      <c r="V19" s="38"/>
      <c r="W19" s="38"/>
      <c r="X19" s="38"/>
      <c r="Y19" s="38"/>
      <c r="Z19" s="38"/>
      <c r="AA19" s="38"/>
      <c r="AB19" s="38"/>
      <c r="AC19" s="38"/>
      <c r="AD19" s="38"/>
      <c r="AE19" s="38"/>
    </row>
    <row r="20" spans="1:31" s="2" customFormat="1" ht="12" customHeight="1">
      <c r="A20" s="38"/>
      <c r="B20" s="44"/>
      <c r="C20" s="38"/>
      <c r="D20" s="142" t="s">
        <v>35</v>
      </c>
      <c r="E20" s="38"/>
      <c r="F20" s="38"/>
      <c r="G20" s="38"/>
      <c r="H20" s="38"/>
      <c r="I20" s="142" t="s">
        <v>30</v>
      </c>
      <c r="J20" s="133" t="s">
        <v>20</v>
      </c>
      <c r="K20" s="38"/>
      <c r="L20" s="144"/>
      <c r="S20" s="38"/>
      <c r="T20" s="38"/>
      <c r="U20" s="38"/>
      <c r="V20" s="38"/>
      <c r="W20" s="38"/>
      <c r="X20" s="38"/>
      <c r="Y20" s="38"/>
      <c r="Z20" s="38"/>
      <c r="AA20" s="38"/>
      <c r="AB20" s="38"/>
      <c r="AC20" s="38"/>
      <c r="AD20" s="38"/>
      <c r="AE20" s="38"/>
    </row>
    <row r="21" spans="1:31" s="2" customFormat="1" ht="18" customHeight="1">
      <c r="A21" s="38"/>
      <c r="B21" s="44"/>
      <c r="C21" s="38"/>
      <c r="D21" s="38"/>
      <c r="E21" s="133" t="s">
        <v>36</v>
      </c>
      <c r="F21" s="38"/>
      <c r="G21" s="38"/>
      <c r="H21" s="38"/>
      <c r="I21" s="142" t="s">
        <v>32</v>
      </c>
      <c r="J21" s="133" t="s">
        <v>20</v>
      </c>
      <c r="K21" s="38"/>
      <c r="L21" s="14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44"/>
      <c r="S22" s="38"/>
      <c r="T22" s="38"/>
      <c r="U22" s="38"/>
      <c r="V22" s="38"/>
      <c r="W22" s="38"/>
      <c r="X22" s="38"/>
      <c r="Y22" s="38"/>
      <c r="Z22" s="38"/>
      <c r="AA22" s="38"/>
      <c r="AB22" s="38"/>
      <c r="AC22" s="38"/>
      <c r="AD22" s="38"/>
      <c r="AE22" s="38"/>
    </row>
    <row r="23" spans="1:31" s="2" customFormat="1" ht="12" customHeight="1">
      <c r="A23" s="38"/>
      <c r="B23" s="44"/>
      <c r="C23" s="38"/>
      <c r="D23" s="142" t="s">
        <v>38</v>
      </c>
      <c r="E23" s="38"/>
      <c r="F23" s="38"/>
      <c r="G23" s="38"/>
      <c r="H23" s="38"/>
      <c r="I23" s="142" t="s">
        <v>30</v>
      </c>
      <c r="J23" s="133" t="str">
        <f>IF('Rekapitulace stavby'!AN19="","",'Rekapitulace stavby'!AN19)</f>
        <v/>
      </c>
      <c r="K23" s="38"/>
      <c r="L23" s="144"/>
      <c r="S23" s="38"/>
      <c r="T23" s="38"/>
      <c r="U23" s="38"/>
      <c r="V23" s="38"/>
      <c r="W23" s="38"/>
      <c r="X23" s="38"/>
      <c r="Y23" s="38"/>
      <c r="Z23" s="38"/>
      <c r="AA23" s="38"/>
      <c r="AB23" s="38"/>
      <c r="AC23" s="38"/>
      <c r="AD23" s="38"/>
      <c r="AE23" s="38"/>
    </row>
    <row r="24" spans="1:31" s="2" customFormat="1" ht="18" customHeight="1">
      <c r="A24" s="38"/>
      <c r="B24" s="44"/>
      <c r="C24" s="38"/>
      <c r="D24" s="38"/>
      <c r="E24" s="133" t="str">
        <f>IF('Rekapitulace stavby'!E20="","",'Rekapitulace stavby'!E20)</f>
        <v xml:space="preserve"> </v>
      </c>
      <c r="F24" s="38"/>
      <c r="G24" s="38"/>
      <c r="H24" s="38"/>
      <c r="I24" s="142" t="s">
        <v>32</v>
      </c>
      <c r="J24" s="133" t="str">
        <f>IF('Rekapitulace stavby'!AN20="","",'Rekapitulace stavby'!AN20)</f>
        <v/>
      </c>
      <c r="K24" s="38"/>
      <c r="L24" s="14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44"/>
      <c r="S25" s="38"/>
      <c r="T25" s="38"/>
      <c r="U25" s="38"/>
      <c r="V25" s="38"/>
      <c r="W25" s="38"/>
      <c r="X25" s="38"/>
      <c r="Y25" s="38"/>
      <c r="Z25" s="38"/>
      <c r="AA25" s="38"/>
      <c r="AB25" s="38"/>
      <c r="AC25" s="38"/>
      <c r="AD25" s="38"/>
      <c r="AE25" s="38"/>
    </row>
    <row r="26" spans="1:31" s="2" customFormat="1" ht="12" customHeight="1">
      <c r="A26" s="38"/>
      <c r="B26" s="44"/>
      <c r="C26" s="38"/>
      <c r="D26" s="142" t="s">
        <v>40</v>
      </c>
      <c r="E26" s="38"/>
      <c r="F26" s="38"/>
      <c r="G26" s="38"/>
      <c r="H26" s="38"/>
      <c r="I26" s="38"/>
      <c r="J26" s="38"/>
      <c r="K26" s="38"/>
      <c r="L26" s="144"/>
      <c r="S26" s="38"/>
      <c r="T26" s="38"/>
      <c r="U26" s="38"/>
      <c r="V26" s="38"/>
      <c r="W26" s="38"/>
      <c r="X26" s="38"/>
      <c r="Y26" s="38"/>
      <c r="Z26" s="38"/>
      <c r="AA26" s="38"/>
      <c r="AB26" s="38"/>
      <c r="AC26" s="38"/>
      <c r="AD26" s="38"/>
      <c r="AE26" s="38"/>
    </row>
    <row r="27" spans="1:31" s="8" customFormat="1" ht="16.5" customHeight="1">
      <c r="A27" s="147"/>
      <c r="B27" s="148"/>
      <c r="C27" s="147"/>
      <c r="D27" s="147"/>
      <c r="E27" s="149" t="s">
        <v>20</v>
      </c>
      <c r="F27" s="149"/>
      <c r="G27" s="149"/>
      <c r="H27" s="149"/>
      <c r="I27" s="147"/>
      <c r="J27" s="147"/>
      <c r="K27" s="147"/>
      <c r="L27" s="150"/>
      <c r="S27" s="147"/>
      <c r="T27" s="147"/>
      <c r="U27" s="147"/>
      <c r="V27" s="147"/>
      <c r="W27" s="147"/>
      <c r="X27" s="147"/>
      <c r="Y27" s="147"/>
      <c r="Z27" s="147"/>
      <c r="AA27" s="147"/>
      <c r="AB27" s="147"/>
      <c r="AC27" s="147"/>
      <c r="AD27" s="147"/>
      <c r="AE27" s="147"/>
    </row>
    <row r="28" spans="1:31" s="2" customFormat="1" ht="6.95" customHeight="1">
      <c r="A28" s="38"/>
      <c r="B28" s="44"/>
      <c r="C28" s="38"/>
      <c r="D28" s="38"/>
      <c r="E28" s="38"/>
      <c r="F28" s="38"/>
      <c r="G28" s="38"/>
      <c r="H28" s="38"/>
      <c r="I28" s="38"/>
      <c r="J28" s="38"/>
      <c r="K28" s="38"/>
      <c r="L28" s="144"/>
      <c r="S28" s="38"/>
      <c r="T28" s="38"/>
      <c r="U28" s="38"/>
      <c r="V28" s="38"/>
      <c r="W28" s="38"/>
      <c r="X28" s="38"/>
      <c r="Y28" s="38"/>
      <c r="Z28" s="38"/>
      <c r="AA28" s="38"/>
      <c r="AB28" s="38"/>
      <c r="AC28" s="38"/>
      <c r="AD28" s="38"/>
      <c r="AE28" s="38"/>
    </row>
    <row r="29" spans="1:31" s="2" customFormat="1" ht="6.95" customHeight="1">
      <c r="A29" s="38"/>
      <c r="B29" s="44"/>
      <c r="C29" s="38"/>
      <c r="D29" s="151"/>
      <c r="E29" s="151"/>
      <c r="F29" s="151"/>
      <c r="G29" s="151"/>
      <c r="H29" s="151"/>
      <c r="I29" s="151"/>
      <c r="J29" s="151"/>
      <c r="K29" s="151"/>
      <c r="L29" s="144"/>
      <c r="S29" s="38"/>
      <c r="T29" s="38"/>
      <c r="U29" s="38"/>
      <c r="V29" s="38"/>
      <c r="W29" s="38"/>
      <c r="X29" s="38"/>
      <c r="Y29" s="38"/>
      <c r="Z29" s="38"/>
      <c r="AA29" s="38"/>
      <c r="AB29" s="38"/>
      <c r="AC29" s="38"/>
      <c r="AD29" s="38"/>
      <c r="AE29" s="38"/>
    </row>
    <row r="30" spans="1:31" s="2" customFormat="1" ht="25.4" customHeight="1">
      <c r="A30" s="38"/>
      <c r="B30" s="44"/>
      <c r="C30" s="38"/>
      <c r="D30" s="152" t="s">
        <v>42</v>
      </c>
      <c r="E30" s="38"/>
      <c r="F30" s="38"/>
      <c r="G30" s="38"/>
      <c r="H30" s="38"/>
      <c r="I30" s="38"/>
      <c r="J30" s="153">
        <f>ROUND(J82,2)</f>
        <v>0</v>
      </c>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14.4" customHeight="1">
      <c r="A32" s="38"/>
      <c r="B32" s="44"/>
      <c r="C32" s="38"/>
      <c r="D32" s="38"/>
      <c r="E32" s="38"/>
      <c r="F32" s="154" t="s">
        <v>44</v>
      </c>
      <c r="G32" s="38"/>
      <c r="H32" s="38"/>
      <c r="I32" s="154" t="s">
        <v>43</v>
      </c>
      <c r="J32" s="154" t="s">
        <v>45</v>
      </c>
      <c r="K32" s="38"/>
      <c r="L32" s="144"/>
      <c r="S32" s="38"/>
      <c r="T32" s="38"/>
      <c r="U32" s="38"/>
      <c r="V32" s="38"/>
      <c r="W32" s="38"/>
      <c r="X32" s="38"/>
      <c r="Y32" s="38"/>
      <c r="Z32" s="38"/>
      <c r="AA32" s="38"/>
      <c r="AB32" s="38"/>
      <c r="AC32" s="38"/>
      <c r="AD32" s="38"/>
      <c r="AE32" s="38"/>
    </row>
    <row r="33" spans="1:31" s="2" customFormat="1" ht="14.4" customHeight="1">
      <c r="A33" s="38"/>
      <c r="B33" s="44"/>
      <c r="C33" s="38"/>
      <c r="D33" s="155" t="s">
        <v>46</v>
      </c>
      <c r="E33" s="142" t="s">
        <v>47</v>
      </c>
      <c r="F33" s="156">
        <f>ROUND((SUM(BE82:BE185)),2)</f>
        <v>0</v>
      </c>
      <c r="G33" s="38"/>
      <c r="H33" s="38"/>
      <c r="I33" s="157">
        <v>0.21</v>
      </c>
      <c r="J33" s="156">
        <f>ROUND(((SUM(BE82:BE185))*I33),2)</f>
        <v>0</v>
      </c>
      <c r="K33" s="38"/>
      <c r="L33" s="144"/>
      <c r="S33" s="38"/>
      <c r="T33" s="38"/>
      <c r="U33" s="38"/>
      <c r="V33" s="38"/>
      <c r="W33" s="38"/>
      <c r="X33" s="38"/>
      <c r="Y33" s="38"/>
      <c r="Z33" s="38"/>
      <c r="AA33" s="38"/>
      <c r="AB33" s="38"/>
      <c r="AC33" s="38"/>
      <c r="AD33" s="38"/>
      <c r="AE33" s="38"/>
    </row>
    <row r="34" spans="1:31" s="2" customFormat="1" ht="14.4" customHeight="1">
      <c r="A34" s="38"/>
      <c r="B34" s="44"/>
      <c r="C34" s="38"/>
      <c r="D34" s="38"/>
      <c r="E34" s="142" t="s">
        <v>48</v>
      </c>
      <c r="F34" s="156">
        <f>ROUND((SUM(BF82:BF185)),2)</f>
        <v>0</v>
      </c>
      <c r="G34" s="38"/>
      <c r="H34" s="38"/>
      <c r="I34" s="157">
        <v>0.15</v>
      </c>
      <c r="J34" s="156">
        <f>ROUND(((SUM(BF82:BF185))*I34),2)</f>
        <v>0</v>
      </c>
      <c r="K34" s="38"/>
      <c r="L34" s="144"/>
      <c r="S34" s="38"/>
      <c r="T34" s="38"/>
      <c r="U34" s="38"/>
      <c r="V34" s="38"/>
      <c r="W34" s="38"/>
      <c r="X34" s="38"/>
      <c r="Y34" s="38"/>
      <c r="Z34" s="38"/>
      <c r="AA34" s="38"/>
      <c r="AB34" s="38"/>
      <c r="AC34" s="38"/>
      <c r="AD34" s="38"/>
      <c r="AE34" s="38"/>
    </row>
    <row r="35" spans="1:31" s="2" customFormat="1" ht="14.4" customHeight="1" hidden="1">
      <c r="A35" s="38"/>
      <c r="B35" s="44"/>
      <c r="C35" s="38"/>
      <c r="D35" s="38"/>
      <c r="E35" s="142" t="s">
        <v>49</v>
      </c>
      <c r="F35" s="156">
        <f>ROUND((SUM(BG82:BG185)),2)</f>
        <v>0</v>
      </c>
      <c r="G35" s="38"/>
      <c r="H35" s="38"/>
      <c r="I35" s="157">
        <v>0.21</v>
      </c>
      <c r="J35" s="156">
        <f>0</f>
        <v>0</v>
      </c>
      <c r="K35" s="38"/>
      <c r="L35" s="144"/>
      <c r="S35" s="38"/>
      <c r="T35" s="38"/>
      <c r="U35" s="38"/>
      <c r="V35" s="38"/>
      <c r="W35" s="38"/>
      <c r="X35" s="38"/>
      <c r="Y35" s="38"/>
      <c r="Z35" s="38"/>
      <c r="AA35" s="38"/>
      <c r="AB35" s="38"/>
      <c r="AC35" s="38"/>
      <c r="AD35" s="38"/>
      <c r="AE35" s="38"/>
    </row>
    <row r="36" spans="1:31" s="2" customFormat="1" ht="14.4" customHeight="1" hidden="1">
      <c r="A36" s="38"/>
      <c r="B36" s="44"/>
      <c r="C36" s="38"/>
      <c r="D36" s="38"/>
      <c r="E36" s="142" t="s">
        <v>50</v>
      </c>
      <c r="F36" s="156">
        <f>ROUND((SUM(BH82:BH185)),2)</f>
        <v>0</v>
      </c>
      <c r="G36" s="38"/>
      <c r="H36" s="38"/>
      <c r="I36" s="157">
        <v>0.15</v>
      </c>
      <c r="J36" s="156">
        <f>0</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51</v>
      </c>
      <c r="F37" s="156">
        <f>ROUND((SUM(BI82:BI185)),2)</f>
        <v>0</v>
      </c>
      <c r="G37" s="38"/>
      <c r="H37" s="38"/>
      <c r="I37" s="157">
        <v>0</v>
      </c>
      <c r="J37" s="156">
        <f>0</f>
        <v>0</v>
      </c>
      <c r="K37" s="38"/>
      <c r="L37" s="14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44"/>
      <c r="S38" s="38"/>
      <c r="T38" s="38"/>
      <c r="U38" s="38"/>
      <c r="V38" s="38"/>
      <c r="W38" s="38"/>
      <c r="X38" s="38"/>
      <c r="Y38" s="38"/>
      <c r="Z38" s="38"/>
      <c r="AA38" s="38"/>
      <c r="AB38" s="38"/>
      <c r="AC38" s="38"/>
      <c r="AD38" s="38"/>
      <c r="AE38" s="38"/>
    </row>
    <row r="39" spans="1:31" s="2" customFormat="1" ht="25.4" customHeight="1">
      <c r="A39" s="38"/>
      <c r="B39" s="44"/>
      <c r="C39" s="158"/>
      <c r="D39" s="159" t="s">
        <v>52</v>
      </c>
      <c r="E39" s="160"/>
      <c r="F39" s="160"/>
      <c r="G39" s="161" t="s">
        <v>53</v>
      </c>
      <c r="H39" s="162" t="s">
        <v>54</v>
      </c>
      <c r="I39" s="160"/>
      <c r="J39" s="163">
        <f>SUM(J30:J37)</f>
        <v>0</v>
      </c>
      <c r="K39" s="164"/>
      <c r="L39" s="144"/>
      <c r="S39" s="38"/>
      <c r="T39" s="38"/>
      <c r="U39" s="38"/>
      <c r="V39" s="38"/>
      <c r="W39" s="38"/>
      <c r="X39" s="38"/>
      <c r="Y39" s="38"/>
      <c r="Z39" s="38"/>
      <c r="AA39" s="38"/>
      <c r="AB39" s="38"/>
      <c r="AC39" s="38"/>
      <c r="AD39" s="38"/>
      <c r="AE39" s="38"/>
    </row>
    <row r="40" spans="1:31" s="2" customFormat="1" ht="14.4" customHeight="1">
      <c r="A40" s="38"/>
      <c r="B40" s="165"/>
      <c r="C40" s="166"/>
      <c r="D40" s="166"/>
      <c r="E40" s="166"/>
      <c r="F40" s="166"/>
      <c r="G40" s="166"/>
      <c r="H40" s="166"/>
      <c r="I40" s="166"/>
      <c r="J40" s="166"/>
      <c r="K40" s="166"/>
      <c r="L40" s="144"/>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8"/>
      <c r="J44" s="168"/>
      <c r="K44" s="168"/>
      <c r="L44" s="144"/>
      <c r="S44" s="38"/>
      <c r="T44" s="38"/>
      <c r="U44" s="38"/>
      <c r="V44" s="38"/>
      <c r="W44" s="38"/>
      <c r="X44" s="38"/>
      <c r="Y44" s="38"/>
      <c r="Z44" s="38"/>
      <c r="AA44" s="38"/>
      <c r="AB44" s="38"/>
      <c r="AC44" s="38"/>
      <c r="AD44" s="38"/>
      <c r="AE44" s="38"/>
    </row>
    <row r="45" spans="1:31" s="2" customFormat="1" ht="24.95" customHeight="1">
      <c r="A45" s="38"/>
      <c r="B45" s="39"/>
      <c r="C45" s="23" t="s">
        <v>165</v>
      </c>
      <c r="D45" s="40"/>
      <c r="E45" s="40"/>
      <c r="F45" s="40"/>
      <c r="G45" s="40"/>
      <c r="H45" s="40"/>
      <c r="I45" s="40"/>
      <c r="J45" s="40"/>
      <c r="K45" s="40"/>
      <c r="L45" s="14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4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16.5" customHeight="1">
      <c r="A48" s="38"/>
      <c r="B48" s="39"/>
      <c r="C48" s="40"/>
      <c r="D48" s="40"/>
      <c r="E48" s="169" t="str">
        <f>E7</f>
        <v>Úprava bezmotorové komunikace A2 a A26</v>
      </c>
      <c r="F48" s="32"/>
      <c r="G48" s="32"/>
      <c r="H48" s="32"/>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161</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69" t="str">
        <f>E9</f>
        <v xml:space="preserve">SO 810 - Náhradní výsadba </v>
      </c>
      <c r="F50" s="40"/>
      <c r="G50" s="40"/>
      <c r="H50" s="40"/>
      <c r="I50" s="40"/>
      <c r="J50" s="40"/>
      <c r="K50" s="40"/>
      <c r="L50" s="14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44"/>
      <c r="S51" s="38"/>
      <c r="T51" s="38"/>
      <c r="U51" s="38"/>
      <c r="V51" s="38"/>
      <c r="W51" s="38"/>
      <c r="X51" s="38"/>
      <c r="Y51" s="38"/>
      <c r="Z51" s="38"/>
      <c r="AA51" s="38"/>
      <c r="AB51" s="38"/>
      <c r="AC51" s="38"/>
      <c r="AD51" s="38"/>
      <c r="AE51" s="38"/>
    </row>
    <row r="52" spans="1:31" s="2" customFormat="1" ht="12" customHeight="1">
      <c r="A52" s="38"/>
      <c r="B52" s="39"/>
      <c r="C52" s="32" t="s">
        <v>23</v>
      </c>
      <c r="D52" s="40"/>
      <c r="E52" s="40"/>
      <c r="F52" s="27" t="str">
        <f>F12</f>
        <v>k. ú. Libeň [730891]</v>
      </c>
      <c r="G52" s="40"/>
      <c r="H52" s="40"/>
      <c r="I52" s="32" t="s">
        <v>25</v>
      </c>
      <c r="J52" s="72" t="str">
        <f>IF(J12="","",J12)</f>
        <v>27. 8. 2020</v>
      </c>
      <c r="K52" s="40"/>
      <c r="L52" s="14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25.65" customHeight="1">
      <c r="A54" s="38"/>
      <c r="B54" s="39"/>
      <c r="C54" s="32" t="s">
        <v>29</v>
      </c>
      <c r="D54" s="40"/>
      <c r="E54" s="40"/>
      <c r="F54" s="27" t="str">
        <f>E15</f>
        <v>Městská část Praha 8</v>
      </c>
      <c r="G54" s="40"/>
      <c r="H54" s="40"/>
      <c r="I54" s="32" t="s">
        <v>35</v>
      </c>
      <c r="J54" s="36" t="str">
        <f>E21</f>
        <v>Atelier PROMIKA s.r.o.</v>
      </c>
      <c r="K54" s="40"/>
      <c r="L54" s="144"/>
      <c r="S54" s="38"/>
      <c r="T54" s="38"/>
      <c r="U54" s="38"/>
      <c r="V54" s="38"/>
      <c r="W54" s="38"/>
      <c r="X54" s="38"/>
      <c r="Y54" s="38"/>
      <c r="Z54" s="38"/>
      <c r="AA54" s="38"/>
      <c r="AB54" s="38"/>
      <c r="AC54" s="38"/>
      <c r="AD54" s="38"/>
      <c r="AE54" s="38"/>
    </row>
    <row r="55" spans="1:31" s="2" customFormat="1" ht="15.15" customHeight="1">
      <c r="A55" s="38"/>
      <c r="B55" s="39"/>
      <c r="C55" s="32" t="s">
        <v>33</v>
      </c>
      <c r="D55" s="40"/>
      <c r="E55" s="40"/>
      <c r="F55" s="27" t="str">
        <f>IF(E18="","",E18)</f>
        <v>Vyplň údaj</v>
      </c>
      <c r="G55" s="40"/>
      <c r="H55" s="40"/>
      <c r="I55" s="32" t="s">
        <v>38</v>
      </c>
      <c r="J55" s="36" t="str">
        <f>E24</f>
        <v xml:space="preserve"> </v>
      </c>
      <c r="K55" s="40"/>
      <c r="L55" s="14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44"/>
      <c r="S56" s="38"/>
      <c r="T56" s="38"/>
      <c r="U56" s="38"/>
      <c r="V56" s="38"/>
      <c r="W56" s="38"/>
      <c r="X56" s="38"/>
      <c r="Y56" s="38"/>
      <c r="Z56" s="38"/>
      <c r="AA56" s="38"/>
      <c r="AB56" s="38"/>
      <c r="AC56" s="38"/>
      <c r="AD56" s="38"/>
      <c r="AE56" s="38"/>
    </row>
    <row r="57" spans="1:31" s="2" customFormat="1" ht="29.25" customHeight="1">
      <c r="A57" s="38"/>
      <c r="B57" s="39"/>
      <c r="C57" s="170" t="s">
        <v>166</v>
      </c>
      <c r="D57" s="171"/>
      <c r="E57" s="171"/>
      <c r="F57" s="171"/>
      <c r="G57" s="171"/>
      <c r="H57" s="171"/>
      <c r="I57" s="171"/>
      <c r="J57" s="172" t="s">
        <v>167</v>
      </c>
      <c r="K57" s="171"/>
      <c r="L57" s="14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44"/>
      <c r="S58" s="38"/>
      <c r="T58" s="38"/>
      <c r="U58" s="38"/>
      <c r="V58" s="38"/>
      <c r="W58" s="38"/>
      <c r="X58" s="38"/>
      <c r="Y58" s="38"/>
      <c r="Z58" s="38"/>
      <c r="AA58" s="38"/>
      <c r="AB58" s="38"/>
      <c r="AC58" s="38"/>
      <c r="AD58" s="38"/>
      <c r="AE58" s="38"/>
    </row>
    <row r="59" spans="1:47" s="2" customFormat="1" ht="22.8" customHeight="1">
      <c r="A59" s="38"/>
      <c r="B59" s="39"/>
      <c r="C59" s="173" t="s">
        <v>74</v>
      </c>
      <c r="D59" s="40"/>
      <c r="E59" s="40"/>
      <c r="F59" s="40"/>
      <c r="G59" s="40"/>
      <c r="H59" s="40"/>
      <c r="I59" s="40"/>
      <c r="J59" s="102">
        <f>J82</f>
        <v>0</v>
      </c>
      <c r="K59" s="40"/>
      <c r="L59" s="144"/>
      <c r="S59" s="38"/>
      <c r="T59" s="38"/>
      <c r="U59" s="38"/>
      <c r="V59" s="38"/>
      <c r="W59" s="38"/>
      <c r="X59" s="38"/>
      <c r="Y59" s="38"/>
      <c r="Z59" s="38"/>
      <c r="AA59" s="38"/>
      <c r="AB59" s="38"/>
      <c r="AC59" s="38"/>
      <c r="AD59" s="38"/>
      <c r="AE59" s="38"/>
      <c r="AU59" s="17" t="s">
        <v>144</v>
      </c>
    </row>
    <row r="60" spans="1:31" s="9" customFormat="1" ht="24.95" customHeight="1">
      <c r="A60" s="9"/>
      <c r="B60" s="174"/>
      <c r="C60" s="175"/>
      <c r="D60" s="176" t="s">
        <v>168</v>
      </c>
      <c r="E60" s="177"/>
      <c r="F60" s="177"/>
      <c r="G60" s="177"/>
      <c r="H60" s="177"/>
      <c r="I60" s="177"/>
      <c r="J60" s="178">
        <f>J83</f>
        <v>0</v>
      </c>
      <c r="K60" s="175"/>
      <c r="L60" s="179"/>
      <c r="S60" s="9"/>
      <c r="T60" s="9"/>
      <c r="U60" s="9"/>
      <c r="V60" s="9"/>
      <c r="W60" s="9"/>
      <c r="X60" s="9"/>
      <c r="Y60" s="9"/>
      <c r="Z60" s="9"/>
      <c r="AA60" s="9"/>
      <c r="AB60" s="9"/>
      <c r="AC60" s="9"/>
      <c r="AD60" s="9"/>
      <c r="AE60" s="9"/>
    </row>
    <row r="61" spans="1:31" s="10" customFormat="1" ht="19.9" customHeight="1">
      <c r="A61" s="10"/>
      <c r="B61" s="180"/>
      <c r="C61" s="125"/>
      <c r="D61" s="181" t="s">
        <v>231</v>
      </c>
      <c r="E61" s="182"/>
      <c r="F61" s="182"/>
      <c r="G61" s="182"/>
      <c r="H61" s="182"/>
      <c r="I61" s="182"/>
      <c r="J61" s="183">
        <f>J84</f>
        <v>0</v>
      </c>
      <c r="K61" s="125"/>
      <c r="L61" s="184"/>
      <c r="S61" s="10"/>
      <c r="T61" s="10"/>
      <c r="U61" s="10"/>
      <c r="V61" s="10"/>
      <c r="W61" s="10"/>
      <c r="X61" s="10"/>
      <c r="Y61" s="10"/>
      <c r="Z61" s="10"/>
      <c r="AA61" s="10"/>
      <c r="AB61" s="10"/>
      <c r="AC61" s="10"/>
      <c r="AD61" s="10"/>
      <c r="AE61" s="10"/>
    </row>
    <row r="62" spans="1:31" s="10" customFormat="1" ht="19.9" customHeight="1">
      <c r="A62" s="10"/>
      <c r="B62" s="180"/>
      <c r="C62" s="125"/>
      <c r="D62" s="181" t="s">
        <v>232</v>
      </c>
      <c r="E62" s="182"/>
      <c r="F62" s="182"/>
      <c r="G62" s="182"/>
      <c r="H62" s="182"/>
      <c r="I62" s="182"/>
      <c r="J62" s="183">
        <f>J183</f>
        <v>0</v>
      </c>
      <c r="K62" s="125"/>
      <c r="L62" s="184"/>
      <c r="S62" s="10"/>
      <c r="T62" s="10"/>
      <c r="U62" s="10"/>
      <c r="V62" s="10"/>
      <c r="W62" s="10"/>
      <c r="X62" s="10"/>
      <c r="Y62" s="10"/>
      <c r="Z62" s="10"/>
      <c r="AA62" s="10"/>
      <c r="AB62" s="10"/>
      <c r="AC62" s="10"/>
      <c r="AD62" s="10"/>
      <c r="AE62" s="10"/>
    </row>
    <row r="63" spans="1:31" s="2" customFormat="1" ht="21.8" customHeight="1">
      <c r="A63" s="38"/>
      <c r="B63" s="39"/>
      <c r="C63" s="40"/>
      <c r="D63" s="40"/>
      <c r="E63" s="40"/>
      <c r="F63" s="40"/>
      <c r="G63" s="40"/>
      <c r="H63" s="40"/>
      <c r="I63" s="40"/>
      <c r="J63" s="40"/>
      <c r="K63" s="40"/>
      <c r="L63" s="144"/>
      <c r="S63" s="38"/>
      <c r="T63" s="38"/>
      <c r="U63" s="38"/>
      <c r="V63" s="38"/>
      <c r="W63" s="38"/>
      <c r="X63" s="38"/>
      <c r="Y63" s="38"/>
      <c r="Z63" s="38"/>
      <c r="AA63" s="38"/>
      <c r="AB63" s="38"/>
      <c r="AC63" s="38"/>
      <c r="AD63" s="38"/>
      <c r="AE63" s="38"/>
    </row>
    <row r="64" spans="1:31" s="2" customFormat="1" ht="6.95" customHeight="1">
      <c r="A64" s="38"/>
      <c r="B64" s="59"/>
      <c r="C64" s="60"/>
      <c r="D64" s="60"/>
      <c r="E64" s="60"/>
      <c r="F64" s="60"/>
      <c r="G64" s="60"/>
      <c r="H64" s="60"/>
      <c r="I64" s="60"/>
      <c r="J64" s="60"/>
      <c r="K64" s="60"/>
      <c r="L64" s="144"/>
      <c r="S64" s="38"/>
      <c r="T64" s="38"/>
      <c r="U64" s="38"/>
      <c r="V64" s="38"/>
      <c r="W64" s="38"/>
      <c r="X64" s="38"/>
      <c r="Y64" s="38"/>
      <c r="Z64" s="38"/>
      <c r="AA64" s="38"/>
      <c r="AB64" s="38"/>
      <c r="AC64" s="38"/>
      <c r="AD64" s="38"/>
      <c r="AE64" s="38"/>
    </row>
    <row r="68" spans="1:31" s="2" customFormat="1" ht="6.95" customHeight="1">
      <c r="A68" s="38"/>
      <c r="B68" s="61"/>
      <c r="C68" s="62"/>
      <c r="D68" s="62"/>
      <c r="E68" s="62"/>
      <c r="F68" s="62"/>
      <c r="G68" s="62"/>
      <c r="H68" s="62"/>
      <c r="I68" s="62"/>
      <c r="J68" s="62"/>
      <c r="K68" s="62"/>
      <c r="L68" s="144"/>
      <c r="S68" s="38"/>
      <c r="T68" s="38"/>
      <c r="U68" s="38"/>
      <c r="V68" s="38"/>
      <c r="W68" s="38"/>
      <c r="X68" s="38"/>
      <c r="Y68" s="38"/>
      <c r="Z68" s="38"/>
      <c r="AA68" s="38"/>
      <c r="AB68" s="38"/>
      <c r="AC68" s="38"/>
      <c r="AD68" s="38"/>
      <c r="AE68" s="38"/>
    </row>
    <row r="69" spans="1:31" s="2" customFormat="1" ht="24.95" customHeight="1">
      <c r="A69" s="38"/>
      <c r="B69" s="39"/>
      <c r="C69" s="23" t="s">
        <v>171</v>
      </c>
      <c r="D69" s="40"/>
      <c r="E69" s="40"/>
      <c r="F69" s="40"/>
      <c r="G69" s="40"/>
      <c r="H69" s="40"/>
      <c r="I69" s="40"/>
      <c r="J69" s="40"/>
      <c r="K69" s="40"/>
      <c r="L69" s="144"/>
      <c r="S69" s="38"/>
      <c r="T69" s="38"/>
      <c r="U69" s="38"/>
      <c r="V69" s="38"/>
      <c r="W69" s="38"/>
      <c r="X69" s="38"/>
      <c r="Y69" s="38"/>
      <c r="Z69" s="38"/>
      <c r="AA69" s="38"/>
      <c r="AB69" s="38"/>
      <c r="AC69" s="38"/>
      <c r="AD69" s="38"/>
      <c r="AE69" s="38"/>
    </row>
    <row r="70" spans="1:31" s="2" customFormat="1" ht="6.95" customHeight="1">
      <c r="A70" s="38"/>
      <c r="B70" s="39"/>
      <c r="C70" s="40"/>
      <c r="D70" s="40"/>
      <c r="E70" s="40"/>
      <c r="F70" s="40"/>
      <c r="G70" s="40"/>
      <c r="H70" s="40"/>
      <c r="I70" s="40"/>
      <c r="J70" s="40"/>
      <c r="K70" s="40"/>
      <c r="L70" s="144"/>
      <c r="S70" s="38"/>
      <c r="T70" s="38"/>
      <c r="U70" s="38"/>
      <c r="V70" s="38"/>
      <c r="W70" s="38"/>
      <c r="X70" s="38"/>
      <c r="Y70" s="38"/>
      <c r="Z70" s="38"/>
      <c r="AA70" s="38"/>
      <c r="AB70" s="38"/>
      <c r="AC70" s="38"/>
      <c r="AD70" s="38"/>
      <c r="AE70" s="38"/>
    </row>
    <row r="71" spans="1:31" s="2" customFormat="1" ht="12" customHeight="1">
      <c r="A71" s="38"/>
      <c r="B71" s="39"/>
      <c r="C71" s="32" t="s">
        <v>16</v>
      </c>
      <c r="D71" s="40"/>
      <c r="E71" s="40"/>
      <c r="F71" s="40"/>
      <c r="G71" s="40"/>
      <c r="H71" s="40"/>
      <c r="I71" s="40"/>
      <c r="J71" s="40"/>
      <c r="K71" s="40"/>
      <c r="L71" s="144"/>
      <c r="S71" s="38"/>
      <c r="T71" s="38"/>
      <c r="U71" s="38"/>
      <c r="V71" s="38"/>
      <c r="W71" s="38"/>
      <c r="X71" s="38"/>
      <c r="Y71" s="38"/>
      <c r="Z71" s="38"/>
      <c r="AA71" s="38"/>
      <c r="AB71" s="38"/>
      <c r="AC71" s="38"/>
      <c r="AD71" s="38"/>
      <c r="AE71" s="38"/>
    </row>
    <row r="72" spans="1:31" s="2" customFormat="1" ht="16.5" customHeight="1">
      <c r="A72" s="38"/>
      <c r="B72" s="39"/>
      <c r="C72" s="40"/>
      <c r="D72" s="40"/>
      <c r="E72" s="169" t="str">
        <f>E7</f>
        <v>Úprava bezmotorové komunikace A2 a A26</v>
      </c>
      <c r="F72" s="32"/>
      <c r="G72" s="32"/>
      <c r="H72" s="32"/>
      <c r="I72" s="40"/>
      <c r="J72" s="40"/>
      <c r="K72" s="40"/>
      <c r="L72" s="144"/>
      <c r="S72" s="38"/>
      <c r="T72" s="38"/>
      <c r="U72" s="38"/>
      <c r="V72" s="38"/>
      <c r="W72" s="38"/>
      <c r="X72" s="38"/>
      <c r="Y72" s="38"/>
      <c r="Z72" s="38"/>
      <c r="AA72" s="38"/>
      <c r="AB72" s="38"/>
      <c r="AC72" s="38"/>
      <c r="AD72" s="38"/>
      <c r="AE72" s="38"/>
    </row>
    <row r="73" spans="1:31" s="2" customFormat="1" ht="12" customHeight="1">
      <c r="A73" s="38"/>
      <c r="B73" s="39"/>
      <c r="C73" s="32" t="s">
        <v>161</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16.5" customHeight="1">
      <c r="A74" s="38"/>
      <c r="B74" s="39"/>
      <c r="C74" s="40"/>
      <c r="D74" s="40"/>
      <c r="E74" s="69" t="str">
        <f>E9</f>
        <v xml:space="preserve">SO 810 - Náhradní výsadba </v>
      </c>
      <c r="F74" s="40"/>
      <c r="G74" s="40"/>
      <c r="H74" s="40"/>
      <c r="I74" s="40"/>
      <c r="J74" s="40"/>
      <c r="K74" s="40"/>
      <c r="L74" s="14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2" customHeight="1">
      <c r="A76" s="38"/>
      <c r="B76" s="39"/>
      <c r="C76" s="32" t="s">
        <v>23</v>
      </c>
      <c r="D76" s="40"/>
      <c r="E76" s="40"/>
      <c r="F76" s="27" t="str">
        <f>F12</f>
        <v>k. ú. Libeň [730891]</v>
      </c>
      <c r="G76" s="40"/>
      <c r="H76" s="40"/>
      <c r="I76" s="32" t="s">
        <v>25</v>
      </c>
      <c r="J76" s="72" t="str">
        <f>IF(J12="","",J12)</f>
        <v>27. 8. 2020</v>
      </c>
      <c r="K76" s="40"/>
      <c r="L76" s="144"/>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25.65" customHeight="1">
      <c r="A78" s="38"/>
      <c r="B78" s="39"/>
      <c r="C78" s="32" t="s">
        <v>29</v>
      </c>
      <c r="D78" s="40"/>
      <c r="E78" s="40"/>
      <c r="F78" s="27" t="str">
        <f>E15</f>
        <v>Městská část Praha 8</v>
      </c>
      <c r="G78" s="40"/>
      <c r="H78" s="40"/>
      <c r="I78" s="32" t="s">
        <v>35</v>
      </c>
      <c r="J78" s="36" t="str">
        <f>E21</f>
        <v>Atelier PROMIKA s.r.o.</v>
      </c>
      <c r="K78" s="40"/>
      <c r="L78" s="144"/>
      <c r="S78" s="38"/>
      <c r="T78" s="38"/>
      <c r="U78" s="38"/>
      <c r="V78" s="38"/>
      <c r="W78" s="38"/>
      <c r="X78" s="38"/>
      <c r="Y78" s="38"/>
      <c r="Z78" s="38"/>
      <c r="AA78" s="38"/>
      <c r="AB78" s="38"/>
      <c r="AC78" s="38"/>
      <c r="AD78" s="38"/>
      <c r="AE78" s="38"/>
    </row>
    <row r="79" spans="1:31" s="2" customFormat="1" ht="15.15" customHeight="1">
      <c r="A79" s="38"/>
      <c r="B79" s="39"/>
      <c r="C79" s="32" t="s">
        <v>33</v>
      </c>
      <c r="D79" s="40"/>
      <c r="E79" s="40"/>
      <c r="F79" s="27" t="str">
        <f>IF(E18="","",E18)</f>
        <v>Vyplň údaj</v>
      </c>
      <c r="G79" s="40"/>
      <c r="H79" s="40"/>
      <c r="I79" s="32" t="s">
        <v>38</v>
      </c>
      <c r="J79" s="36" t="str">
        <f>E24</f>
        <v xml:space="preserve"> </v>
      </c>
      <c r="K79" s="40"/>
      <c r="L79" s="144"/>
      <c r="S79" s="38"/>
      <c r="T79" s="38"/>
      <c r="U79" s="38"/>
      <c r="V79" s="38"/>
      <c r="W79" s="38"/>
      <c r="X79" s="38"/>
      <c r="Y79" s="38"/>
      <c r="Z79" s="38"/>
      <c r="AA79" s="38"/>
      <c r="AB79" s="38"/>
      <c r="AC79" s="38"/>
      <c r="AD79" s="38"/>
      <c r="AE79" s="38"/>
    </row>
    <row r="80" spans="1:31" s="2" customFormat="1" ht="10.3" customHeight="1">
      <c r="A80" s="38"/>
      <c r="B80" s="39"/>
      <c r="C80" s="40"/>
      <c r="D80" s="40"/>
      <c r="E80" s="40"/>
      <c r="F80" s="40"/>
      <c r="G80" s="40"/>
      <c r="H80" s="40"/>
      <c r="I80" s="40"/>
      <c r="J80" s="40"/>
      <c r="K80" s="40"/>
      <c r="L80" s="144"/>
      <c r="S80" s="38"/>
      <c r="T80" s="38"/>
      <c r="U80" s="38"/>
      <c r="V80" s="38"/>
      <c r="W80" s="38"/>
      <c r="X80" s="38"/>
      <c r="Y80" s="38"/>
      <c r="Z80" s="38"/>
      <c r="AA80" s="38"/>
      <c r="AB80" s="38"/>
      <c r="AC80" s="38"/>
      <c r="AD80" s="38"/>
      <c r="AE80" s="38"/>
    </row>
    <row r="81" spans="1:31" s="11" customFormat="1" ht="29.25" customHeight="1">
      <c r="A81" s="185"/>
      <c r="B81" s="186"/>
      <c r="C81" s="187" t="s">
        <v>172</v>
      </c>
      <c r="D81" s="188" t="s">
        <v>61</v>
      </c>
      <c r="E81" s="188" t="s">
        <v>57</v>
      </c>
      <c r="F81" s="188" t="s">
        <v>58</v>
      </c>
      <c r="G81" s="188" t="s">
        <v>173</v>
      </c>
      <c r="H81" s="188" t="s">
        <v>174</v>
      </c>
      <c r="I81" s="188" t="s">
        <v>175</v>
      </c>
      <c r="J81" s="188" t="s">
        <v>167</v>
      </c>
      <c r="K81" s="189" t="s">
        <v>176</v>
      </c>
      <c r="L81" s="190"/>
      <c r="M81" s="92" t="s">
        <v>20</v>
      </c>
      <c r="N81" s="93" t="s">
        <v>46</v>
      </c>
      <c r="O81" s="93" t="s">
        <v>177</v>
      </c>
      <c r="P81" s="93" t="s">
        <v>178</v>
      </c>
      <c r="Q81" s="93" t="s">
        <v>179</v>
      </c>
      <c r="R81" s="93" t="s">
        <v>180</v>
      </c>
      <c r="S81" s="93" t="s">
        <v>181</v>
      </c>
      <c r="T81" s="94" t="s">
        <v>182</v>
      </c>
      <c r="U81" s="185"/>
      <c r="V81" s="185"/>
      <c r="W81" s="185"/>
      <c r="X81" s="185"/>
      <c r="Y81" s="185"/>
      <c r="Z81" s="185"/>
      <c r="AA81" s="185"/>
      <c r="AB81" s="185"/>
      <c r="AC81" s="185"/>
      <c r="AD81" s="185"/>
      <c r="AE81" s="185"/>
    </row>
    <row r="82" spans="1:63" s="2" customFormat="1" ht="22.8" customHeight="1">
      <c r="A82" s="38"/>
      <c r="B82" s="39"/>
      <c r="C82" s="99" t="s">
        <v>183</v>
      </c>
      <c r="D82" s="40"/>
      <c r="E82" s="40"/>
      <c r="F82" s="40"/>
      <c r="G82" s="40"/>
      <c r="H82" s="40"/>
      <c r="I82" s="40"/>
      <c r="J82" s="191">
        <f>BK82</f>
        <v>0</v>
      </c>
      <c r="K82" s="40"/>
      <c r="L82" s="44"/>
      <c r="M82" s="95"/>
      <c r="N82" s="192"/>
      <c r="O82" s="96"/>
      <c r="P82" s="193">
        <f>P83</f>
        <v>0</v>
      </c>
      <c r="Q82" s="96"/>
      <c r="R82" s="193">
        <f>R83</f>
        <v>145.34455759999997</v>
      </c>
      <c r="S82" s="96"/>
      <c r="T82" s="194">
        <f>T83</f>
        <v>0</v>
      </c>
      <c r="U82" s="38"/>
      <c r="V82" s="38"/>
      <c r="W82" s="38"/>
      <c r="X82" s="38"/>
      <c r="Y82" s="38"/>
      <c r="Z82" s="38"/>
      <c r="AA82" s="38"/>
      <c r="AB82" s="38"/>
      <c r="AC82" s="38"/>
      <c r="AD82" s="38"/>
      <c r="AE82" s="38"/>
      <c r="AT82" s="17" t="s">
        <v>75</v>
      </c>
      <c r="AU82" s="17" t="s">
        <v>144</v>
      </c>
      <c r="BK82" s="195">
        <f>BK83</f>
        <v>0</v>
      </c>
    </row>
    <row r="83" spans="1:63" s="12" customFormat="1" ht="25.9" customHeight="1">
      <c r="A83" s="12"/>
      <c r="B83" s="196"/>
      <c r="C83" s="197"/>
      <c r="D83" s="198" t="s">
        <v>75</v>
      </c>
      <c r="E83" s="199" t="s">
        <v>184</v>
      </c>
      <c r="F83" s="199" t="s">
        <v>185</v>
      </c>
      <c r="G83" s="197"/>
      <c r="H83" s="197"/>
      <c r="I83" s="200"/>
      <c r="J83" s="201">
        <f>BK83</f>
        <v>0</v>
      </c>
      <c r="K83" s="197"/>
      <c r="L83" s="202"/>
      <c r="M83" s="203"/>
      <c r="N83" s="204"/>
      <c r="O83" s="204"/>
      <c r="P83" s="205">
        <f>P84+P183</f>
        <v>0</v>
      </c>
      <c r="Q83" s="204"/>
      <c r="R83" s="205">
        <f>R84+R183</f>
        <v>145.34455759999997</v>
      </c>
      <c r="S83" s="204"/>
      <c r="T83" s="206">
        <f>T84+T183</f>
        <v>0</v>
      </c>
      <c r="U83" s="12"/>
      <c r="V83" s="12"/>
      <c r="W83" s="12"/>
      <c r="X83" s="12"/>
      <c r="Y83" s="12"/>
      <c r="Z83" s="12"/>
      <c r="AA83" s="12"/>
      <c r="AB83" s="12"/>
      <c r="AC83" s="12"/>
      <c r="AD83" s="12"/>
      <c r="AE83" s="12"/>
      <c r="AR83" s="207" t="s">
        <v>22</v>
      </c>
      <c r="AT83" s="208" t="s">
        <v>75</v>
      </c>
      <c r="AU83" s="208" t="s">
        <v>76</v>
      </c>
      <c r="AY83" s="207" t="s">
        <v>186</v>
      </c>
      <c r="BK83" s="209">
        <f>BK84+BK183</f>
        <v>0</v>
      </c>
    </row>
    <row r="84" spans="1:63" s="12" customFormat="1" ht="22.8" customHeight="1">
      <c r="A84" s="12"/>
      <c r="B84" s="196"/>
      <c r="C84" s="197"/>
      <c r="D84" s="198" t="s">
        <v>75</v>
      </c>
      <c r="E84" s="210" t="s">
        <v>22</v>
      </c>
      <c r="F84" s="210" t="s">
        <v>233</v>
      </c>
      <c r="G84" s="197"/>
      <c r="H84" s="197"/>
      <c r="I84" s="200"/>
      <c r="J84" s="211">
        <f>BK84</f>
        <v>0</v>
      </c>
      <c r="K84" s="197"/>
      <c r="L84" s="202"/>
      <c r="M84" s="203"/>
      <c r="N84" s="204"/>
      <c r="O84" s="204"/>
      <c r="P84" s="205">
        <f>SUM(P85:P182)</f>
        <v>0</v>
      </c>
      <c r="Q84" s="204"/>
      <c r="R84" s="205">
        <f>SUM(R85:R182)</f>
        <v>145.34455759999997</v>
      </c>
      <c r="S84" s="204"/>
      <c r="T84" s="206">
        <f>SUM(T85:T182)</f>
        <v>0</v>
      </c>
      <c r="U84" s="12"/>
      <c r="V84" s="12"/>
      <c r="W84" s="12"/>
      <c r="X84" s="12"/>
      <c r="Y84" s="12"/>
      <c r="Z84" s="12"/>
      <c r="AA84" s="12"/>
      <c r="AB84" s="12"/>
      <c r="AC84" s="12"/>
      <c r="AD84" s="12"/>
      <c r="AE84" s="12"/>
      <c r="AR84" s="207" t="s">
        <v>194</v>
      </c>
      <c r="AT84" s="208" t="s">
        <v>75</v>
      </c>
      <c r="AU84" s="208" t="s">
        <v>22</v>
      </c>
      <c r="AY84" s="207" t="s">
        <v>186</v>
      </c>
      <c r="BK84" s="209">
        <f>SUM(BK85:BK182)</f>
        <v>0</v>
      </c>
    </row>
    <row r="85" spans="1:65" s="2" customFormat="1" ht="24.15" customHeight="1">
      <c r="A85" s="38"/>
      <c r="B85" s="39"/>
      <c r="C85" s="212" t="s">
        <v>22</v>
      </c>
      <c r="D85" s="212" t="s">
        <v>189</v>
      </c>
      <c r="E85" s="213" t="s">
        <v>877</v>
      </c>
      <c r="F85" s="214" t="s">
        <v>878</v>
      </c>
      <c r="G85" s="215" t="s">
        <v>244</v>
      </c>
      <c r="H85" s="216">
        <v>5836</v>
      </c>
      <c r="I85" s="217"/>
      <c r="J85" s="218">
        <f>ROUND(I85*H85,2)</f>
        <v>0</v>
      </c>
      <c r="K85" s="214" t="s">
        <v>193</v>
      </c>
      <c r="L85" s="44"/>
      <c r="M85" s="219" t="s">
        <v>20</v>
      </c>
      <c r="N85" s="220" t="s">
        <v>47</v>
      </c>
      <c r="O85" s="84"/>
      <c r="P85" s="221">
        <f>O85*H85</f>
        <v>0</v>
      </c>
      <c r="Q85" s="221">
        <v>0</v>
      </c>
      <c r="R85" s="221">
        <f>Q85*H85</f>
        <v>0</v>
      </c>
      <c r="S85" s="221">
        <v>0</v>
      </c>
      <c r="T85" s="222">
        <f>S85*H85</f>
        <v>0</v>
      </c>
      <c r="U85" s="38"/>
      <c r="V85" s="38"/>
      <c r="W85" s="38"/>
      <c r="X85" s="38"/>
      <c r="Y85" s="38"/>
      <c r="Z85" s="38"/>
      <c r="AA85" s="38"/>
      <c r="AB85" s="38"/>
      <c r="AC85" s="38"/>
      <c r="AD85" s="38"/>
      <c r="AE85" s="38"/>
      <c r="AR85" s="223" t="s">
        <v>620</v>
      </c>
      <c r="AT85" s="223" t="s">
        <v>189</v>
      </c>
      <c r="AU85" s="223" t="s">
        <v>84</v>
      </c>
      <c r="AY85" s="17" t="s">
        <v>186</v>
      </c>
      <c r="BE85" s="224">
        <f>IF(N85="základní",J85,0)</f>
        <v>0</v>
      </c>
      <c r="BF85" s="224">
        <f>IF(N85="snížená",J85,0)</f>
        <v>0</v>
      </c>
      <c r="BG85" s="224">
        <f>IF(N85="zákl. přenesená",J85,0)</f>
        <v>0</v>
      </c>
      <c r="BH85" s="224">
        <f>IF(N85="sníž. přenesená",J85,0)</f>
        <v>0</v>
      </c>
      <c r="BI85" s="224">
        <f>IF(N85="nulová",J85,0)</f>
        <v>0</v>
      </c>
      <c r="BJ85" s="17" t="s">
        <v>22</v>
      </c>
      <c r="BK85" s="224">
        <f>ROUND(I85*H85,2)</f>
        <v>0</v>
      </c>
      <c r="BL85" s="17" t="s">
        <v>620</v>
      </c>
      <c r="BM85" s="223" t="s">
        <v>1957</v>
      </c>
    </row>
    <row r="86" spans="1:47" s="2" customFormat="1" ht="12">
      <c r="A86" s="38"/>
      <c r="B86" s="39"/>
      <c r="C86" s="40"/>
      <c r="D86" s="225" t="s">
        <v>196</v>
      </c>
      <c r="E86" s="40"/>
      <c r="F86" s="226" t="s">
        <v>880</v>
      </c>
      <c r="G86" s="40"/>
      <c r="H86" s="40"/>
      <c r="I86" s="227"/>
      <c r="J86" s="40"/>
      <c r="K86" s="40"/>
      <c r="L86" s="44"/>
      <c r="M86" s="228"/>
      <c r="N86" s="229"/>
      <c r="O86" s="84"/>
      <c r="P86" s="84"/>
      <c r="Q86" s="84"/>
      <c r="R86" s="84"/>
      <c r="S86" s="84"/>
      <c r="T86" s="85"/>
      <c r="U86" s="38"/>
      <c r="V86" s="38"/>
      <c r="W86" s="38"/>
      <c r="X86" s="38"/>
      <c r="Y86" s="38"/>
      <c r="Z86" s="38"/>
      <c r="AA86" s="38"/>
      <c r="AB86" s="38"/>
      <c r="AC86" s="38"/>
      <c r="AD86" s="38"/>
      <c r="AE86" s="38"/>
      <c r="AT86" s="17" t="s">
        <v>196</v>
      </c>
      <c r="AU86" s="17" t="s">
        <v>84</v>
      </c>
    </row>
    <row r="87" spans="1:65" s="2" customFormat="1" ht="24.15" customHeight="1">
      <c r="A87" s="38"/>
      <c r="B87" s="39"/>
      <c r="C87" s="212" t="s">
        <v>84</v>
      </c>
      <c r="D87" s="212" t="s">
        <v>189</v>
      </c>
      <c r="E87" s="213" t="s">
        <v>1958</v>
      </c>
      <c r="F87" s="214" t="s">
        <v>1959</v>
      </c>
      <c r="G87" s="215" t="s">
        <v>244</v>
      </c>
      <c r="H87" s="216">
        <v>5836</v>
      </c>
      <c r="I87" s="217"/>
      <c r="J87" s="218">
        <f>ROUND(I87*H87,2)</f>
        <v>0</v>
      </c>
      <c r="K87" s="214" t="s">
        <v>193</v>
      </c>
      <c r="L87" s="44"/>
      <c r="M87" s="219" t="s">
        <v>20</v>
      </c>
      <c r="N87" s="220" t="s">
        <v>47</v>
      </c>
      <c r="O87" s="84"/>
      <c r="P87" s="221">
        <f>O87*H87</f>
        <v>0</v>
      </c>
      <c r="Q87" s="221">
        <v>0</v>
      </c>
      <c r="R87" s="221">
        <f>Q87*H87</f>
        <v>0</v>
      </c>
      <c r="S87" s="221">
        <v>0</v>
      </c>
      <c r="T87" s="222">
        <f>S87*H87</f>
        <v>0</v>
      </c>
      <c r="U87" s="38"/>
      <c r="V87" s="38"/>
      <c r="W87" s="38"/>
      <c r="X87" s="38"/>
      <c r="Y87" s="38"/>
      <c r="Z87" s="38"/>
      <c r="AA87" s="38"/>
      <c r="AB87" s="38"/>
      <c r="AC87" s="38"/>
      <c r="AD87" s="38"/>
      <c r="AE87" s="38"/>
      <c r="AR87" s="223" t="s">
        <v>620</v>
      </c>
      <c r="AT87" s="223" t="s">
        <v>189</v>
      </c>
      <c r="AU87" s="223" t="s">
        <v>84</v>
      </c>
      <c r="AY87" s="17" t="s">
        <v>186</v>
      </c>
      <c r="BE87" s="224">
        <f>IF(N87="základní",J87,0)</f>
        <v>0</v>
      </c>
      <c r="BF87" s="224">
        <f>IF(N87="snížená",J87,0)</f>
        <v>0</v>
      </c>
      <c r="BG87" s="224">
        <f>IF(N87="zákl. přenesená",J87,0)</f>
        <v>0</v>
      </c>
      <c r="BH87" s="224">
        <f>IF(N87="sníž. přenesená",J87,0)</f>
        <v>0</v>
      </c>
      <c r="BI87" s="224">
        <f>IF(N87="nulová",J87,0)</f>
        <v>0</v>
      </c>
      <c r="BJ87" s="17" t="s">
        <v>22</v>
      </c>
      <c r="BK87" s="224">
        <f>ROUND(I87*H87,2)</f>
        <v>0</v>
      </c>
      <c r="BL87" s="17" t="s">
        <v>620</v>
      </c>
      <c r="BM87" s="223" t="s">
        <v>1960</v>
      </c>
    </row>
    <row r="88" spans="1:47" s="2" customFormat="1" ht="12">
      <c r="A88" s="38"/>
      <c r="B88" s="39"/>
      <c r="C88" s="40"/>
      <c r="D88" s="225" t="s">
        <v>196</v>
      </c>
      <c r="E88" s="40"/>
      <c r="F88" s="226" t="s">
        <v>1961</v>
      </c>
      <c r="G88" s="40"/>
      <c r="H88" s="40"/>
      <c r="I88" s="227"/>
      <c r="J88" s="40"/>
      <c r="K88" s="40"/>
      <c r="L88" s="44"/>
      <c r="M88" s="228"/>
      <c r="N88" s="229"/>
      <c r="O88" s="84"/>
      <c r="P88" s="84"/>
      <c r="Q88" s="84"/>
      <c r="R88" s="84"/>
      <c r="S88" s="84"/>
      <c r="T88" s="85"/>
      <c r="U88" s="38"/>
      <c r="V88" s="38"/>
      <c r="W88" s="38"/>
      <c r="X88" s="38"/>
      <c r="Y88" s="38"/>
      <c r="Z88" s="38"/>
      <c r="AA88" s="38"/>
      <c r="AB88" s="38"/>
      <c r="AC88" s="38"/>
      <c r="AD88" s="38"/>
      <c r="AE88" s="38"/>
      <c r="AT88" s="17" t="s">
        <v>196</v>
      </c>
      <c r="AU88" s="17" t="s">
        <v>84</v>
      </c>
    </row>
    <row r="89" spans="1:47" s="2" customFormat="1" ht="12">
      <c r="A89" s="38"/>
      <c r="B89" s="39"/>
      <c r="C89" s="40"/>
      <c r="D89" s="225" t="s">
        <v>216</v>
      </c>
      <c r="E89" s="40"/>
      <c r="F89" s="251" t="s">
        <v>1962</v>
      </c>
      <c r="G89" s="40"/>
      <c r="H89" s="40"/>
      <c r="I89" s="227"/>
      <c r="J89" s="40"/>
      <c r="K89" s="40"/>
      <c r="L89" s="44"/>
      <c r="M89" s="228"/>
      <c r="N89" s="229"/>
      <c r="O89" s="84"/>
      <c r="P89" s="84"/>
      <c r="Q89" s="84"/>
      <c r="R89" s="84"/>
      <c r="S89" s="84"/>
      <c r="T89" s="85"/>
      <c r="U89" s="38"/>
      <c r="V89" s="38"/>
      <c r="W89" s="38"/>
      <c r="X89" s="38"/>
      <c r="Y89" s="38"/>
      <c r="Z89" s="38"/>
      <c r="AA89" s="38"/>
      <c r="AB89" s="38"/>
      <c r="AC89" s="38"/>
      <c r="AD89" s="38"/>
      <c r="AE89" s="38"/>
      <c r="AT89" s="17" t="s">
        <v>216</v>
      </c>
      <c r="AU89" s="17" t="s">
        <v>84</v>
      </c>
    </row>
    <row r="90" spans="1:65" s="2" customFormat="1" ht="24.15" customHeight="1">
      <c r="A90" s="38"/>
      <c r="B90" s="39"/>
      <c r="C90" s="212" t="s">
        <v>210</v>
      </c>
      <c r="D90" s="212" t="s">
        <v>189</v>
      </c>
      <c r="E90" s="213" t="s">
        <v>926</v>
      </c>
      <c r="F90" s="214" t="s">
        <v>927</v>
      </c>
      <c r="G90" s="215" t="s">
        <v>213</v>
      </c>
      <c r="H90" s="216">
        <v>1108.84</v>
      </c>
      <c r="I90" s="217"/>
      <c r="J90" s="218">
        <f>ROUND(I90*H90,2)</f>
        <v>0</v>
      </c>
      <c r="K90" s="214" t="s">
        <v>193</v>
      </c>
      <c r="L90" s="44"/>
      <c r="M90" s="219" t="s">
        <v>20</v>
      </c>
      <c r="N90" s="220" t="s">
        <v>47</v>
      </c>
      <c r="O90" s="84"/>
      <c r="P90" s="221">
        <f>O90*H90</f>
        <v>0</v>
      </c>
      <c r="Q90" s="221">
        <v>0</v>
      </c>
      <c r="R90" s="221">
        <f>Q90*H90</f>
        <v>0</v>
      </c>
      <c r="S90" s="221">
        <v>0</v>
      </c>
      <c r="T90" s="222">
        <f>S90*H90</f>
        <v>0</v>
      </c>
      <c r="U90" s="38"/>
      <c r="V90" s="38"/>
      <c r="W90" s="38"/>
      <c r="X90" s="38"/>
      <c r="Y90" s="38"/>
      <c r="Z90" s="38"/>
      <c r="AA90" s="38"/>
      <c r="AB90" s="38"/>
      <c r="AC90" s="38"/>
      <c r="AD90" s="38"/>
      <c r="AE90" s="38"/>
      <c r="AR90" s="223" t="s">
        <v>620</v>
      </c>
      <c r="AT90" s="223" t="s">
        <v>189</v>
      </c>
      <c r="AU90" s="223" t="s">
        <v>84</v>
      </c>
      <c r="AY90" s="17" t="s">
        <v>186</v>
      </c>
      <c r="BE90" s="224">
        <f>IF(N90="základní",J90,0)</f>
        <v>0</v>
      </c>
      <c r="BF90" s="224">
        <f>IF(N90="snížená",J90,0)</f>
        <v>0</v>
      </c>
      <c r="BG90" s="224">
        <f>IF(N90="zákl. přenesená",J90,0)</f>
        <v>0</v>
      </c>
      <c r="BH90" s="224">
        <f>IF(N90="sníž. přenesená",J90,0)</f>
        <v>0</v>
      </c>
      <c r="BI90" s="224">
        <f>IF(N90="nulová",J90,0)</f>
        <v>0</v>
      </c>
      <c r="BJ90" s="17" t="s">
        <v>22</v>
      </c>
      <c r="BK90" s="224">
        <f>ROUND(I90*H90,2)</f>
        <v>0</v>
      </c>
      <c r="BL90" s="17" t="s">
        <v>620</v>
      </c>
      <c r="BM90" s="223" t="s">
        <v>1963</v>
      </c>
    </row>
    <row r="91" spans="1:47" s="2" customFormat="1" ht="12">
      <c r="A91" s="38"/>
      <c r="B91" s="39"/>
      <c r="C91" s="40"/>
      <c r="D91" s="225" t="s">
        <v>196</v>
      </c>
      <c r="E91" s="40"/>
      <c r="F91" s="226" t="s">
        <v>929</v>
      </c>
      <c r="G91" s="40"/>
      <c r="H91" s="40"/>
      <c r="I91" s="227"/>
      <c r="J91" s="40"/>
      <c r="K91" s="40"/>
      <c r="L91" s="44"/>
      <c r="M91" s="228"/>
      <c r="N91" s="229"/>
      <c r="O91" s="84"/>
      <c r="P91" s="84"/>
      <c r="Q91" s="84"/>
      <c r="R91" s="84"/>
      <c r="S91" s="84"/>
      <c r="T91" s="85"/>
      <c r="U91" s="38"/>
      <c r="V91" s="38"/>
      <c r="W91" s="38"/>
      <c r="X91" s="38"/>
      <c r="Y91" s="38"/>
      <c r="Z91" s="38"/>
      <c r="AA91" s="38"/>
      <c r="AB91" s="38"/>
      <c r="AC91" s="38"/>
      <c r="AD91" s="38"/>
      <c r="AE91" s="38"/>
      <c r="AT91" s="17" t="s">
        <v>196</v>
      </c>
      <c r="AU91" s="17" t="s">
        <v>84</v>
      </c>
    </row>
    <row r="92" spans="1:51" s="14" customFormat="1" ht="12">
      <c r="A92" s="14"/>
      <c r="B92" s="240"/>
      <c r="C92" s="241"/>
      <c r="D92" s="225" t="s">
        <v>198</v>
      </c>
      <c r="E92" s="242" t="s">
        <v>20</v>
      </c>
      <c r="F92" s="243" t="s">
        <v>1964</v>
      </c>
      <c r="G92" s="241"/>
      <c r="H92" s="244">
        <v>1108.84</v>
      </c>
      <c r="I92" s="245"/>
      <c r="J92" s="241"/>
      <c r="K92" s="241"/>
      <c r="L92" s="246"/>
      <c r="M92" s="247"/>
      <c r="N92" s="248"/>
      <c r="O92" s="248"/>
      <c r="P92" s="248"/>
      <c r="Q92" s="248"/>
      <c r="R92" s="248"/>
      <c r="S92" s="248"/>
      <c r="T92" s="249"/>
      <c r="U92" s="14"/>
      <c r="V92" s="14"/>
      <c r="W92" s="14"/>
      <c r="X92" s="14"/>
      <c r="Y92" s="14"/>
      <c r="Z92" s="14"/>
      <c r="AA92" s="14"/>
      <c r="AB92" s="14"/>
      <c r="AC92" s="14"/>
      <c r="AD92" s="14"/>
      <c r="AE92" s="14"/>
      <c r="AT92" s="250" t="s">
        <v>198</v>
      </c>
      <c r="AU92" s="250" t="s">
        <v>84</v>
      </c>
      <c r="AV92" s="14" t="s">
        <v>84</v>
      </c>
      <c r="AW92" s="14" t="s">
        <v>37</v>
      </c>
      <c r="AX92" s="14" t="s">
        <v>22</v>
      </c>
      <c r="AY92" s="250" t="s">
        <v>186</v>
      </c>
    </row>
    <row r="93" spans="1:65" s="2" customFormat="1" ht="24.15" customHeight="1">
      <c r="A93" s="38"/>
      <c r="B93" s="39"/>
      <c r="C93" s="212" t="s">
        <v>194</v>
      </c>
      <c r="D93" s="212" t="s">
        <v>189</v>
      </c>
      <c r="E93" s="213" t="s">
        <v>1965</v>
      </c>
      <c r="F93" s="214" t="s">
        <v>1966</v>
      </c>
      <c r="G93" s="215" t="s">
        <v>244</v>
      </c>
      <c r="H93" s="216">
        <v>5836</v>
      </c>
      <c r="I93" s="217"/>
      <c r="J93" s="218">
        <f>ROUND(I93*H93,2)</f>
        <v>0</v>
      </c>
      <c r="K93" s="214" t="s">
        <v>193</v>
      </c>
      <c r="L93" s="44"/>
      <c r="M93" s="219" t="s">
        <v>20</v>
      </c>
      <c r="N93" s="220" t="s">
        <v>47</v>
      </c>
      <c r="O93" s="84"/>
      <c r="P93" s="221">
        <f>O93*H93</f>
        <v>0</v>
      </c>
      <c r="Q93" s="221">
        <v>0</v>
      </c>
      <c r="R93" s="221">
        <f>Q93*H93</f>
        <v>0</v>
      </c>
      <c r="S93" s="221">
        <v>0</v>
      </c>
      <c r="T93" s="222">
        <f>S93*H93</f>
        <v>0</v>
      </c>
      <c r="U93" s="38"/>
      <c r="V93" s="38"/>
      <c r="W93" s="38"/>
      <c r="X93" s="38"/>
      <c r="Y93" s="38"/>
      <c r="Z93" s="38"/>
      <c r="AA93" s="38"/>
      <c r="AB93" s="38"/>
      <c r="AC93" s="38"/>
      <c r="AD93" s="38"/>
      <c r="AE93" s="38"/>
      <c r="AR93" s="223" t="s">
        <v>620</v>
      </c>
      <c r="AT93" s="223" t="s">
        <v>189</v>
      </c>
      <c r="AU93" s="223" t="s">
        <v>84</v>
      </c>
      <c r="AY93" s="17" t="s">
        <v>186</v>
      </c>
      <c r="BE93" s="224">
        <f>IF(N93="základní",J93,0)</f>
        <v>0</v>
      </c>
      <c r="BF93" s="224">
        <f>IF(N93="snížená",J93,0)</f>
        <v>0</v>
      </c>
      <c r="BG93" s="224">
        <f>IF(N93="zákl. přenesená",J93,0)</f>
        <v>0</v>
      </c>
      <c r="BH93" s="224">
        <f>IF(N93="sníž. přenesená",J93,0)</f>
        <v>0</v>
      </c>
      <c r="BI93" s="224">
        <f>IF(N93="nulová",J93,0)</f>
        <v>0</v>
      </c>
      <c r="BJ93" s="17" t="s">
        <v>22</v>
      </c>
      <c r="BK93" s="224">
        <f>ROUND(I93*H93,2)</f>
        <v>0</v>
      </c>
      <c r="BL93" s="17" t="s">
        <v>620</v>
      </c>
      <c r="BM93" s="223" t="s">
        <v>1967</v>
      </c>
    </row>
    <row r="94" spans="1:47" s="2" customFormat="1" ht="12">
      <c r="A94" s="38"/>
      <c r="B94" s="39"/>
      <c r="C94" s="40"/>
      <c r="D94" s="225" t="s">
        <v>196</v>
      </c>
      <c r="E94" s="40"/>
      <c r="F94" s="226" t="s">
        <v>1968</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196</v>
      </c>
      <c r="AU94" s="17" t="s">
        <v>84</v>
      </c>
    </row>
    <row r="95" spans="1:65" s="2" customFormat="1" ht="24.15" customHeight="1">
      <c r="A95" s="38"/>
      <c r="B95" s="39"/>
      <c r="C95" s="212" t="s">
        <v>223</v>
      </c>
      <c r="D95" s="212" t="s">
        <v>189</v>
      </c>
      <c r="E95" s="213" t="s">
        <v>1969</v>
      </c>
      <c r="F95" s="214" t="s">
        <v>1970</v>
      </c>
      <c r="G95" s="215" t="s">
        <v>244</v>
      </c>
      <c r="H95" s="216">
        <v>2819</v>
      </c>
      <c r="I95" s="217"/>
      <c r="J95" s="218">
        <f>ROUND(I95*H95,2)</f>
        <v>0</v>
      </c>
      <c r="K95" s="214" t="s">
        <v>193</v>
      </c>
      <c r="L95" s="44"/>
      <c r="M95" s="219" t="s">
        <v>20</v>
      </c>
      <c r="N95" s="220" t="s">
        <v>47</v>
      </c>
      <c r="O95" s="84"/>
      <c r="P95" s="221">
        <f>O95*H95</f>
        <v>0</v>
      </c>
      <c r="Q95" s="221">
        <v>0</v>
      </c>
      <c r="R95" s="221">
        <f>Q95*H95</f>
        <v>0</v>
      </c>
      <c r="S95" s="221">
        <v>0</v>
      </c>
      <c r="T95" s="222">
        <f>S95*H95</f>
        <v>0</v>
      </c>
      <c r="U95" s="38"/>
      <c r="V95" s="38"/>
      <c r="W95" s="38"/>
      <c r="X95" s="38"/>
      <c r="Y95" s="38"/>
      <c r="Z95" s="38"/>
      <c r="AA95" s="38"/>
      <c r="AB95" s="38"/>
      <c r="AC95" s="38"/>
      <c r="AD95" s="38"/>
      <c r="AE95" s="38"/>
      <c r="AR95" s="223" t="s">
        <v>194</v>
      </c>
      <c r="AT95" s="223" t="s">
        <v>189</v>
      </c>
      <c r="AU95" s="223" t="s">
        <v>84</v>
      </c>
      <c r="AY95" s="17" t="s">
        <v>186</v>
      </c>
      <c r="BE95" s="224">
        <f>IF(N95="základní",J95,0)</f>
        <v>0</v>
      </c>
      <c r="BF95" s="224">
        <f>IF(N95="snížená",J95,0)</f>
        <v>0</v>
      </c>
      <c r="BG95" s="224">
        <f>IF(N95="zákl. přenesená",J95,0)</f>
        <v>0</v>
      </c>
      <c r="BH95" s="224">
        <f>IF(N95="sníž. přenesená",J95,0)</f>
        <v>0</v>
      </c>
      <c r="BI95" s="224">
        <f>IF(N95="nulová",J95,0)</f>
        <v>0</v>
      </c>
      <c r="BJ95" s="17" t="s">
        <v>22</v>
      </c>
      <c r="BK95" s="224">
        <f>ROUND(I95*H95,2)</f>
        <v>0</v>
      </c>
      <c r="BL95" s="17" t="s">
        <v>194</v>
      </c>
      <c r="BM95" s="223" t="s">
        <v>1971</v>
      </c>
    </row>
    <row r="96" spans="1:47" s="2" customFormat="1" ht="12">
      <c r="A96" s="38"/>
      <c r="B96" s="39"/>
      <c r="C96" s="40"/>
      <c r="D96" s="225" t="s">
        <v>196</v>
      </c>
      <c r="E96" s="40"/>
      <c r="F96" s="226" t="s">
        <v>1972</v>
      </c>
      <c r="G96" s="40"/>
      <c r="H96" s="40"/>
      <c r="I96" s="227"/>
      <c r="J96" s="40"/>
      <c r="K96" s="40"/>
      <c r="L96" s="44"/>
      <c r="M96" s="228"/>
      <c r="N96" s="229"/>
      <c r="O96" s="84"/>
      <c r="P96" s="84"/>
      <c r="Q96" s="84"/>
      <c r="R96" s="84"/>
      <c r="S96" s="84"/>
      <c r="T96" s="85"/>
      <c r="U96" s="38"/>
      <c r="V96" s="38"/>
      <c r="W96" s="38"/>
      <c r="X96" s="38"/>
      <c r="Y96" s="38"/>
      <c r="Z96" s="38"/>
      <c r="AA96" s="38"/>
      <c r="AB96" s="38"/>
      <c r="AC96" s="38"/>
      <c r="AD96" s="38"/>
      <c r="AE96" s="38"/>
      <c r="AT96" s="17" t="s">
        <v>196</v>
      </c>
      <c r="AU96" s="17" t="s">
        <v>84</v>
      </c>
    </row>
    <row r="97" spans="1:47" s="2" customFormat="1" ht="12">
      <c r="A97" s="38"/>
      <c r="B97" s="39"/>
      <c r="C97" s="40"/>
      <c r="D97" s="225" t="s">
        <v>216</v>
      </c>
      <c r="E97" s="40"/>
      <c r="F97" s="251" t="s">
        <v>1973</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216</v>
      </c>
      <c r="AU97" s="17" t="s">
        <v>84</v>
      </c>
    </row>
    <row r="98" spans="1:65" s="2" customFormat="1" ht="14.4" customHeight="1">
      <c r="A98" s="38"/>
      <c r="B98" s="39"/>
      <c r="C98" s="260" t="s">
        <v>267</v>
      </c>
      <c r="D98" s="260" t="s">
        <v>921</v>
      </c>
      <c r="E98" s="261" t="s">
        <v>1974</v>
      </c>
      <c r="F98" s="262" t="s">
        <v>1975</v>
      </c>
      <c r="G98" s="263" t="s">
        <v>956</v>
      </c>
      <c r="H98" s="264">
        <v>5.638</v>
      </c>
      <c r="I98" s="265"/>
      <c r="J98" s="266">
        <f>ROUND(I98*H98,2)</f>
        <v>0</v>
      </c>
      <c r="K98" s="262" t="s">
        <v>193</v>
      </c>
      <c r="L98" s="267"/>
      <c r="M98" s="268" t="s">
        <v>20</v>
      </c>
      <c r="N98" s="269" t="s">
        <v>47</v>
      </c>
      <c r="O98" s="84"/>
      <c r="P98" s="221">
        <f>O98*H98</f>
        <v>0</v>
      </c>
      <c r="Q98" s="221">
        <v>0.001</v>
      </c>
      <c r="R98" s="221">
        <f>Q98*H98</f>
        <v>0.005638</v>
      </c>
      <c r="S98" s="221">
        <v>0</v>
      </c>
      <c r="T98" s="222">
        <f>S98*H98</f>
        <v>0</v>
      </c>
      <c r="U98" s="38"/>
      <c r="V98" s="38"/>
      <c r="W98" s="38"/>
      <c r="X98" s="38"/>
      <c r="Y98" s="38"/>
      <c r="Z98" s="38"/>
      <c r="AA98" s="38"/>
      <c r="AB98" s="38"/>
      <c r="AC98" s="38"/>
      <c r="AD98" s="38"/>
      <c r="AE98" s="38"/>
      <c r="AR98" s="223" t="s">
        <v>279</v>
      </c>
      <c r="AT98" s="223" t="s">
        <v>921</v>
      </c>
      <c r="AU98" s="223" t="s">
        <v>84</v>
      </c>
      <c r="AY98" s="17" t="s">
        <v>186</v>
      </c>
      <c r="BE98" s="224">
        <f>IF(N98="základní",J98,0)</f>
        <v>0</v>
      </c>
      <c r="BF98" s="224">
        <f>IF(N98="snížená",J98,0)</f>
        <v>0</v>
      </c>
      <c r="BG98" s="224">
        <f>IF(N98="zákl. přenesená",J98,0)</f>
        <v>0</v>
      </c>
      <c r="BH98" s="224">
        <f>IF(N98="sníž. přenesená",J98,0)</f>
        <v>0</v>
      </c>
      <c r="BI98" s="224">
        <f>IF(N98="nulová",J98,0)</f>
        <v>0</v>
      </c>
      <c r="BJ98" s="17" t="s">
        <v>22</v>
      </c>
      <c r="BK98" s="224">
        <f>ROUND(I98*H98,2)</f>
        <v>0</v>
      </c>
      <c r="BL98" s="17" t="s">
        <v>194</v>
      </c>
      <c r="BM98" s="223" t="s">
        <v>1976</v>
      </c>
    </row>
    <row r="99" spans="1:47" s="2" customFormat="1" ht="12">
      <c r="A99" s="38"/>
      <c r="B99" s="39"/>
      <c r="C99" s="40"/>
      <c r="D99" s="225" t="s">
        <v>196</v>
      </c>
      <c r="E99" s="40"/>
      <c r="F99" s="226" t="s">
        <v>1975</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196</v>
      </c>
      <c r="AU99" s="17" t="s">
        <v>84</v>
      </c>
    </row>
    <row r="100" spans="1:47" s="2" customFormat="1" ht="12">
      <c r="A100" s="38"/>
      <c r="B100" s="39"/>
      <c r="C100" s="40"/>
      <c r="D100" s="225" t="s">
        <v>216</v>
      </c>
      <c r="E100" s="40"/>
      <c r="F100" s="251" t="s">
        <v>1977</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216</v>
      </c>
      <c r="AU100" s="17" t="s">
        <v>84</v>
      </c>
    </row>
    <row r="101" spans="1:51" s="14" customFormat="1" ht="12">
      <c r="A101" s="14"/>
      <c r="B101" s="240"/>
      <c r="C101" s="241"/>
      <c r="D101" s="225" t="s">
        <v>198</v>
      </c>
      <c r="E101" s="242" t="s">
        <v>1846</v>
      </c>
      <c r="F101" s="243" t="s">
        <v>1978</v>
      </c>
      <c r="G101" s="241"/>
      <c r="H101" s="244">
        <v>5.638</v>
      </c>
      <c r="I101" s="245"/>
      <c r="J101" s="241"/>
      <c r="K101" s="241"/>
      <c r="L101" s="246"/>
      <c r="M101" s="247"/>
      <c r="N101" s="248"/>
      <c r="O101" s="248"/>
      <c r="P101" s="248"/>
      <c r="Q101" s="248"/>
      <c r="R101" s="248"/>
      <c r="S101" s="248"/>
      <c r="T101" s="249"/>
      <c r="U101" s="14"/>
      <c r="V101" s="14"/>
      <c r="W101" s="14"/>
      <c r="X101" s="14"/>
      <c r="Y101" s="14"/>
      <c r="Z101" s="14"/>
      <c r="AA101" s="14"/>
      <c r="AB101" s="14"/>
      <c r="AC101" s="14"/>
      <c r="AD101" s="14"/>
      <c r="AE101" s="14"/>
      <c r="AT101" s="250" t="s">
        <v>198</v>
      </c>
      <c r="AU101" s="250" t="s">
        <v>84</v>
      </c>
      <c r="AV101" s="14" t="s">
        <v>84</v>
      </c>
      <c r="AW101" s="14" t="s">
        <v>37</v>
      </c>
      <c r="AX101" s="14" t="s">
        <v>22</v>
      </c>
      <c r="AY101" s="250" t="s">
        <v>186</v>
      </c>
    </row>
    <row r="102" spans="1:65" s="2" customFormat="1" ht="24.15" customHeight="1">
      <c r="A102" s="38"/>
      <c r="B102" s="39"/>
      <c r="C102" s="212" t="s">
        <v>273</v>
      </c>
      <c r="D102" s="212" t="s">
        <v>189</v>
      </c>
      <c r="E102" s="213" t="s">
        <v>1979</v>
      </c>
      <c r="F102" s="214" t="s">
        <v>1980</v>
      </c>
      <c r="G102" s="215" t="s">
        <v>244</v>
      </c>
      <c r="H102" s="216">
        <v>2292</v>
      </c>
      <c r="I102" s="217"/>
      <c r="J102" s="218">
        <f>ROUND(I102*H102,2)</f>
        <v>0</v>
      </c>
      <c r="K102" s="214" t="s">
        <v>193</v>
      </c>
      <c r="L102" s="44"/>
      <c r="M102" s="219" t="s">
        <v>20</v>
      </c>
      <c r="N102" s="220" t="s">
        <v>47</v>
      </c>
      <c r="O102" s="84"/>
      <c r="P102" s="221">
        <f>O102*H102</f>
        <v>0</v>
      </c>
      <c r="Q102" s="221">
        <v>0</v>
      </c>
      <c r="R102" s="221">
        <f>Q102*H102</f>
        <v>0</v>
      </c>
      <c r="S102" s="221">
        <v>0</v>
      </c>
      <c r="T102" s="222">
        <f>S102*H102</f>
        <v>0</v>
      </c>
      <c r="U102" s="38"/>
      <c r="V102" s="38"/>
      <c r="W102" s="38"/>
      <c r="X102" s="38"/>
      <c r="Y102" s="38"/>
      <c r="Z102" s="38"/>
      <c r="AA102" s="38"/>
      <c r="AB102" s="38"/>
      <c r="AC102" s="38"/>
      <c r="AD102" s="38"/>
      <c r="AE102" s="38"/>
      <c r="AR102" s="223" t="s">
        <v>194</v>
      </c>
      <c r="AT102" s="223" t="s">
        <v>189</v>
      </c>
      <c r="AU102" s="223" t="s">
        <v>84</v>
      </c>
      <c r="AY102" s="17" t="s">
        <v>186</v>
      </c>
      <c r="BE102" s="224">
        <f>IF(N102="základní",J102,0)</f>
        <v>0</v>
      </c>
      <c r="BF102" s="224">
        <f>IF(N102="snížená",J102,0)</f>
        <v>0</v>
      </c>
      <c r="BG102" s="224">
        <f>IF(N102="zákl. přenesená",J102,0)</f>
        <v>0</v>
      </c>
      <c r="BH102" s="224">
        <f>IF(N102="sníž. přenesená",J102,0)</f>
        <v>0</v>
      </c>
      <c r="BI102" s="224">
        <f>IF(N102="nulová",J102,0)</f>
        <v>0</v>
      </c>
      <c r="BJ102" s="17" t="s">
        <v>22</v>
      </c>
      <c r="BK102" s="224">
        <f>ROUND(I102*H102,2)</f>
        <v>0</v>
      </c>
      <c r="BL102" s="17" t="s">
        <v>194</v>
      </c>
      <c r="BM102" s="223" t="s">
        <v>1981</v>
      </c>
    </row>
    <row r="103" spans="1:47" s="2" customFormat="1" ht="12">
      <c r="A103" s="38"/>
      <c r="B103" s="39"/>
      <c r="C103" s="40"/>
      <c r="D103" s="225" t="s">
        <v>196</v>
      </c>
      <c r="E103" s="40"/>
      <c r="F103" s="226" t="s">
        <v>1982</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196</v>
      </c>
      <c r="AU103" s="17" t="s">
        <v>84</v>
      </c>
    </row>
    <row r="104" spans="1:47" s="2" customFormat="1" ht="12">
      <c r="A104" s="38"/>
      <c r="B104" s="39"/>
      <c r="C104" s="40"/>
      <c r="D104" s="225" t="s">
        <v>216</v>
      </c>
      <c r="E104" s="40"/>
      <c r="F104" s="251" t="s">
        <v>1983</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216</v>
      </c>
      <c r="AU104" s="17" t="s">
        <v>84</v>
      </c>
    </row>
    <row r="105" spans="1:65" s="2" customFormat="1" ht="14.4" customHeight="1">
      <c r="A105" s="38"/>
      <c r="B105" s="39"/>
      <c r="C105" s="260" t="s">
        <v>279</v>
      </c>
      <c r="D105" s="260" t="s">
        <v>921</v>
      </c>
      <c r="E105" s="261" t="s">
        <v>1984</v>
      </c>
      <c r="F105" s="262" t="s">
        <v>1985</v>
      </c>
      <c r="G105" s="263" t="s">
        <v>956</v>
      </c>
      <c r="H105" s="264">
        <v>57.3</v>
      </c>
      <c r="I105" s="265"/>
      <c r="J105" s="266">
        <f>ROUND(I105*H105,2)</f>
        <v>0</v>
      </c>
      <c r="K105" s="262" t="s">
        <v>193</v>
      </c>
      <c r="L105" s="267"/>
      <c r="M105" s="268" t="s">
        <v>20</v>
      </c>
      <c r="N105" s="269" t="s">
        <v>47</v>
      </c>
      <c r="O105" s="84"/>
      <c r="P105" s="221">
        <f>O105*H105</f>
        <v>0</v>
      </c>
      <c r="Q105" s="221">
        <v>0.001</v>
      </c>
      <c r="R105" s="221">
        <f>Q105*H105</f>
        <v>0.0573</v>
      </c>
      <c r="S105" s="221">
        <v>0</v>
      </c>
      <c r="T105" s="222">
        <f>S105*H105</f>
        <v>0</v>
      </c>
      <c r="U105" s="38"/>
      <c r="V105" s="38"/>
      <c r="W105" s="38"/>
      <c r="X105" s="38"/>
      <c r="Y105" s="38"/>
      <c r="Z105" s="38"/>
      <c r="AA105" s="38"/>
      <c r="AB105" s="38"/>
      <c r="AC105" s="38"/>
      <c r="AD105" s="38"/>
      <c r="AE105" s="38"/>
      <c r="AR105" s="223" t="s">
        <v>279</v>
      </c>
      <c r="AT105" s="223" t="s">
        <v>921</v>
      </c>
      <c r="AU105" s="223" t="s">
        <v>84</v>
      </c>
      <c r="AY105" s="17" t="s">
        <v>186</v>
      </c>
      <c r="BE105" s="224">
        <f>IF(N105="základní",J105,0)</f>
        <v>0</v>
      </c>
      <c r="BF105" s="224">
        <f>IF(N105="snížená",J105,0)</f>
        <v>0</v>
      </c>
      <c r="BG105" s="224">
        <f>IF(N105="zákl. přenesená",J105,0)</f>
        <v>0</v>
      </c>
      <c r="BH105" s="224">
        <f>IF(N105="sníž. přenesená",J105,0)</f>
        <v>0</v>
      </c>
      <c r="BI105" s="224">
        <f>IF(N105="nulová",J105,0)</f>
        <v>0</v>
      </c>
      <c r="BJ105" s="17" t="s">
        <v>22</v>
      </c>
      <c r="BK105" s="224">
        <f>ROUND(I105*H105,2)</f>
        <v>0</v>
      </c>
      <c r="BL105" s="17" t="s">
        <v>194</v>
      </c>
      <c r="BM105" s="223" t="s">
        <v>1986</v>
      </c>
    </row>
    <row r="106" spans="1:47" s="2" customFormat="1" ht="12">
      <c r="A106" s="38"/>
      <c r="B106" s="39"/>
      <c r="C106" s="40"/>
      <c r="D106" s="225" t="s">
        <v>196</v>
      </c>
      <c r="E106" s="40"/>
      <c r="F106" s="226" t="s">
        <v>1985</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196</v>
      </c>
      <c r="AU106" s="17" t="s">
        <v>84</v>
      </c>
    </row>
    <row r="107" spans="1:47" s="2" customFormat="1" ht="12">
      <c r="A107" s="38"/>
      <c r="B107" s="39"/>
      <c r="C107" s="40"/>
      <c r="D107" s="225" t="s">
        <v>216</v>
      </c>
      <c r="E107" s="40"/>
      <c r="F107" s="251" t="s">
        <v>1987</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216</v>
      </c>
      <c r="AU107" s="17" t="s">
        <v>84</v>
      </c>
    </row>
    <row r="108" spans="1:51" s="14" customFormat="1" ht="12">
      <c r="A108" s="14"/>
      <c r="B108" s="240"/>
      <c r="C108" s="241"/>
      <c r="D108" s="225" t="s">
        <v>198</v>
      </c>
      <c r="E108" s="242" t="s">
        <v>1988</v>
      </c>
      <c r="F108" s="243" t="s">
        <v>1989</v>
      </c>
      <c r="G108" s="241"/>
      <c r="H108" s="244">
        <v>57.3</v>
      </c>
      <c r="I108" s="245"/>
      <c r="J108" s="241"/>
      <c r="K108" s="241"/>
      <c r="L108" s="246"/>
      <c r="M108" s="247"/>
      <c r="N108" s="248"/>
      <c r="O108" s="248"/>
      <c r="P108" s="248"/>
      <c r="Q108" s="248"/>
      <c r="R108" s="248"/>
      <c r="S108" s="248"/>
      <c r="T108" s="249"/>
      <c r="U108" s="14"/>
      <c r="V108" s="14"/>
      <c r="W108" s="14"/>
      <c r="X108" s="14"/>
      <c r="Y108" s="14"/>
      <c r="Z108" s="14"/>
      <c r="AA108" s="14"/>
      <c r="AB108" s="14"/>
      <c r="AC108" s="14"/>
      <c r="AD108" s="14"/>
      <c r="AE108" s="14"/>
      <c r="AT108" s="250" t="s">
        <v>198</v>
      </c>
      <c r="AU108" s="250" t="s">
        <v>84</v>
      </c>
      <c r="AV108" s="14" t="s">
        <v>84</v>
      </c>
      <c r="AW108" s="14" t="s">
        <v>37</v>
      </c>
      <c r="AX108" s="14" t="s">
        <v>22</v>
      </c>
      <c r="AY108" s="250" t="s">
        <v>186</v>
      </c>
    </row>
    <row r="109" spans="1:65" s="2" customFormat="1" ht="24.15" customHeight="1">
      <c r="A109" s="38"/>
      <c r="B109" s="39"/>
      <c r="C109" s="212" t="s">
        <v>187</v>
      </c>
      <c r="D109" s="212" t="s">
        <v>189</v>
      </c>
      <c r="E109" s="213" t="s">
        <v>959</v>
      </c>
      <c r="F109" s="214" t="s">
        <v>960</v>
      </c>
      <c r="G109" s="215" t="s">
        <v>244</v>
      </c>
      <c r="H109" s="216">
        <v>5836</v>
      </c>
      <c r="I109" s="217"/>
      <c r="J109" s="218">
        <f>ROUND(I109*H109,2)</f>
        <v>0</v>
      </c>
      <c r="K109" s="214" t="s">
        <v>193</v>
      </c>
      <c r="L109" s="44"/>
      <c r="M109" s="219" t="s">
        <v>20</v>
      </c>
      <c r="N109" s="220" t="s">
        <v>47</v>
      </c>
      <c r="O109" s="84"/>
      <c r="P109" s="221">
        <f>O109*H109</f>
        <v>0</v>
      </c>
      <c r="Q109" s="221">
        <v>0</v>
      </c>
      <c r="R109" s="221">
        <f>Q109*H109</f>
        <v>0</v>
      </c>
      <c r="S109" s="221">
        <v>0</v>
      </c>
      <c r="T109" s="222">
        <f>S109*H109</f>
        <v>0</v>
      </c>
      <c r="U109" s="38"/>
      <c r="V109" s="38"/>
      <c r="W109" s="38"/>
      <c r="X109" s="38"/>
      <c r="Y109" s="38"/>
      <c r="Z109" s="38"/>
      <c r="AA109" s="38"/>
      <c r="AB109" s="38"/>
      <c r="AC109" s="38"/>
      <c r="AD109" s="38"/>
      <c r="AE109" s="38"/>
      <c r="AR109" s="223" t="s">
        <v>620</v>
      </c>
      <c r="AT109" s="223" t="s">
        <v>189</v>
      </c>
      <c r="AU109" s="223" t="s">
        <v>84</v>
      </c>
      <c r="AY109" s="17" t="s">
        <v>186</v>
      </c>
      <c r="BE109" s="224">
        <f>IF(N109="základní",J109,0)</f>
        <v>0</v>
      </c>
      <c r="BF109" s="224">
        <f>IF(N109="snížená",J109,0)</f>
        <v>0</v>
      </c>
      <c r="BG109" s="224">
        <f>IF(N109="zákl. přenesená",J109,0)</f>
        <v>0</v>
      </c>
      <c r="BH109" s="224">
        <f>IF(N109="sníž. přenesená",J109,0)</f>
        <v>0</v>
      </c>
      <c r="BI109" s="224">
        <f>IF(N109="nulová",J109,0)</f>
        <v>0</v>
      </c>
      <c r="BJ109" s="17" t="s">
        <v>22</v>
      </c>
      <c r="BK109" s="224">
        <f>ROUND(I109*H109,2)</f>
        <v>0</v>
      </c>
      <c r="BL109" s="17" t="s">
        <v>620</v>
      </c>
      <c r="BM109" s="223" t="s">
        <v>1990</v>
      </c>
    </row>
    <row r="110" spans="1:47" s="2" customFormat="1" ht="12">
      <c r="A110" s="38"/>
      <c r="B110" s="39"/>
      <c r="C110" s="40"/>
      <c r="D110" s="225" t="s">
        <v>196</v>
      </c>
      <c r="E110" s="40"/>
      <c r="F110" s="226" t="s">
        <v>962</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196</v>
      </c>
      <c r="AU110" s="17" t="s">
        <v>84</v>
      </c>
    </row>
    <row r="111" spans="1:47" s="2" customFormat="1" ht="12">
      <c r="A111" s="38"/>
      <c r="B111" s="39"/>
      <c r="C111" s="40"/>
      <c r="D111" s="225" t="s">
        <v>216</v>
      </c>
      <c r="E111" s="40"/>
      <c r="F111" s="251" t="s">
        <v>1991</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216</v>
      </c>
      <c r="AU111" s="17" t="s">
        <v>84</v>
      </c>
    </row>
    <row r="112" spans="1:51" s="14" customFormat="1" ht="12">
      <c r="A112" s="14"/>
      <c r="B112" s="240"/>
      <c r="C112" s="241"/>
      <c r="D112" s="225" t="s">
        <v>198</v>
      </c>
      <c r="E112" s="242" t="s">
        <v>20</v>
      </c>
      <c r="F112" s="243" t="s">
        <v>1992</v>
      </c>
      <c r="G112" s="241"/>
      <c r="H112" s="244">
        <v>5836</v>
      </c>
      <c r="I112" s="245"/>
      <c r="J112" s="241"/>
      <c r="K112" s="241"/>
      <c r="L112" s="246"/>
      <c r="M112" s="247"/>
      <c r="N112" s="248"/>
      <c r="O112" s="248"/>
      <c r="P112" s="248"/>
      <c r="Q112" s="248"/>
      <c r="R112" s="248"/>
      <c r="S112" s="248"/>
      <c r="T112" s="249"/>
      <c r="U112" s="14"/>
      <c r="V112" s="14"/>
      <c r="W112" s="14"/>
      <c r="X112" s="14"/>
      <c r="Y112" s="14"/>
      <c r="Z112" s="14"/>
      <c r="AA112" s="14"/>
      <c r="AB112" s="14"/>
      <c r="AC112" s="14"/>
      <c r="AD112" s="14"/>
      <c r="AE112" s="14"/>
      <c r="AT112" s="250" t="s">
        <v>198</v>
      </c>
      <c r="AU112" s="250" t="s">
        <v>84</v>
      </c>
      <c r="AV112" s="14" t="s">
        <v>84</v>
      </c>
      <c r="AW112" s="14" t="s">
        <v>37</v>
      </c>
      <c r="AX112" s="14" t="s">
        <v>22</v>
      </c>
      <c r="AY112" s="250" t="s">
        <v>186</v>
      </c>
    </row>
    <row r="113" spans="1:65" s="2" customFormat="1" ht="24.15" customHeight="1">
      <c r="A113" s="38"/>
      <c r="B113" s="39"/>
      <c r="C113" s="212" t="s">
        <v>27</v>
      </c>
      <c r="D113" s="212" t="s">
        <v>189</v>
      </c>
      <c r="E113" s="213" t="s">
        <v>1993</v>
      </c>
      <c r="F113" s="214" t="s">
        <v>1994</v>
      </c>
      <c r="G113" s="215" t="s">
        <v>236</v>
      </c>
      <c r="H113" s="216">
        <v>48</v>
      </c>
      <c r="I113" s="217"/>
      <c r="J113" s="218">
        <f>ROUND(I113*H113,2)</f>
        <v>0</v>
      </c>
      <c r="K113" s="214" t="s">
        <v>193</v>
      </c>
      <c r="L113" s="44"/>
      <c r="M113" s="219" t="s">
        <v>20</v>
      </c>
      <c r="N113" s="220" t="s">
        <v>47</v>
      </c>
      <c r="O113" s="84"/>
      <c r="P113" s="221">
        <f>O113*H113</f>
        <v>0</v>
      </c>
      <c r="Q113" s="221">
        <v>0</v>
      </c>
      <c r="R113" s="221">
        <f>Q113*H113</f>
        <v>0</v>
      </c>
      <c r="S113" s="221">
        <v>0</v>
      </c>
      <c r="T113" s="222">
        <f>S113*H113</f>
        <v>0</v>
      </c>
      <c r="U113" s="38"/>
      <c r="V113" s="38"/>
      <c r="W113" s="38"/>
      <c r="X113" s="38"/>
      <c r="Y113" s="38"/>
      <c r="Z113" s="38"/>
      <c r="AA113" s="38"/>
      <c r="AB113" s="38"/>
      <c r="AC113" s="38"/>
      <c r="AD113" s="38"/>
      <c r="AE113" s="38"/>
      <c r="AR113" s="223" t="s">
        <v>194</v>
      </c>
      <c r="AT113" s="223" t="s">
        <v>189</v>
      </c>
      <c r="AU113" s="223" t="s">
        <v>84</v>
      </c>
      <c r="AY113" s="17" t="s">
        <v>186</v>
      </c>
      <c r="BE113" s="224">
        <f>IF(N113="základní",J113,0)</f>
        <v>0</v>
      </c>
      <c r="BF113" s="224">
        <f>IF(N113="snížená",J113,0)</f>
        <v>0</v>
      </c>
      <c r="BG113" s="224">
        <f>IF(N113="zákl. přenesená",J113,0)</f>
        <v>0</v>
      </c>
      <c r="BH113" s="224">
        <f>IF(N113="sníž. přenesená",J113,0)</f>
        <v>0</v>
      </c>
      <c r="BI113" s="224">
        <f>IF(N113="nulová",J113,0)</f>
        <v>0</v>
      </c>
      <c r="BJ113" s="17" t="s">
        <v>22</v>
      </c>
      <c r="BK113" s="224">
        <f>ROUND(I113*H113,2)</f>
        <v>0</v>
      </c>
      <c r="BL113" s="17" t="s">
        <v>194</v>
      </c>
      <c r="BM113" s="223" t="s">
        <v>1995</v>
      </c>
    </row>
    <row r="114" spans="1:47" s="2" customFormat="1" ht="12">
      <c r="A114" s="38"/>
      <c r="B114" s="39"/>
      <c r="C114" s="40"/>
      <c r="D114" s="225" t="s">
        <v>196</v>
      </c>
      <c r="E114" s="40"/>
      <c r="F114" s="226" t="s">
        <v>1996</v>
      </c>
      <c r="G114" s="40"/>
      <c r="H114" s="40"/>
      <c r="I114" s="227"/>
      <c r="J114" s="40"/>
      <c r="K114" s="40"/>
      <c r="L114" s="44"/>
      <c r="M114" s="228"/>
      <c r="N114" s="229"/>
      <c r="O114" s="84"/>
      <c r="P114" s="84"/>
      <c r="Q114" s="84"/>
      <c r="R114" s="84"/>
      <c r="S114" s="84"/>
      <c r="T114" s="85"/>
      <c r="U114" s="38"/>
      <c r="V114" s="38"/>
      <c r="W114" s="38"/>
      <c r="X114" s="38"/>
      <c r="Y114" s="38"/>
      <c r="Z114" s="38"/>
      <c r="AA114" s="38"/>
      <c r="AB114" s="38"/>
      <c r="AC114" s="38"/>
      <c r="AD114" s="38"/>
      <c r="AE114" s="38"/>
      <c r="AT114" s="17" t="s">
        <v>196</v>
      </c>
      <c r="AU114" s="17" t="s">
        <v>84</v>
      </c>
    </row>
    <row r="115" spans="1:47" s="2" customFormat="1" ht="12">
      <c r="A115" s="38"/>
      <c r="B115" s="39"/>
      <c r="C115" s="40"/>
      <c r="D115" s="225" t="s">
        <v>216</v>
      </c>
      <c r="E115" s="40"/>
      <c r="F115" s="251" t="s">
        <v>1997</v>
      </c>
      <c r="G115" s="40"/>
      <c r="H115" s="40"/>
      <c r="I115" s="227"/>
      <c r="J115" s="40"/>
      <c r="K115" s="40"/>
      <c r="L115" s="44"/>
      <c r="M115" s="228"/>
      <c r="N115" s="229"/>
      <c r="O115" s="84"/>
      <c r="P115" s="84"/>
      <c r="Q115" s="84"/>
      <c r="R115" s="84"/>
      <c r="S115" s="84"/>
      <c r="T115" s="85"/>
      <c r="U115" s="38"/>
      <c r="V115" s="38"/>
      <c r="W115" s="38"/>
      <c r="X115" s="38"/>
      <c r="Y115" s="38"/>
      <c r="Z115" s="38"/>
      <c r="AA115" s="38"/>
      <c r="AB115" s="38"/>
      <c r="AC115" s="38"/>
      <c r="AD115" s="38"/>
      <c r="AE115" s="38"/>
      <c r="AT115" s="17" t="s">
        <v>216</v>
      </c>
      <c r="AU115" s="17" t="s">
        <v>84</v>
      </c>
    </row>
    <row r="116" spans="1:65" s="2" customFormat="1" ht="14.4" customHeight="1">
      <c r="A116" s="38"/>
      <c r="B116" s="39"/>
      <c r="C116" s="260" t="s">
        <v>296</v>
      </c>
      <c r="D116" s="260" t="s">
        <v>921</v>
      </c>
      <c r="E116" s="261" t="s">
        <v>1998</v>
      </c>
      <c r="F116" s="262" t="s">
        <v>1999</v>
      </c>
      <c r="G116" s="263" t="s">
        <v>192</v>
      </c>
      <c r="H116" s="264">
        <v>583.6</v>
      </c>
      <c r="I116" s="265"/>
      <c r="J116" s="266">
        <f>ROUND(I116*H116,2)</f>
        <v>0</v>
      </c>
      <c r="K116" s="262" t="s">
        <v>193</v>
      </c>
      <c r="L116" s="267"/>
      <c r="M116" s="268" t="s">
        <v>20</v>
      </c>
      <c r="N116" s="269" t="s">
        <v>47</v>
      </c>
      <c r="O116" s="84"/>
      <c r="P116" s="221">
        <f>O116*H116</f>
        <v>0</v>
      </c>
      <c r="Q116" s="221">
        <v>0.21</v>
      </c>
      <c r="R116" s="221">
        <f>Q116*H116</f>
        <v>122.556</v>
      </c>
      <c r="S116" s="221">
        <v>0</v>
      </c>
      <c r="T116" s="222">
        <f>S116*H116</f>
        <v>0</v>
      </c>
      <c r="U116" s="38"/>
      <c r="V116" s="38"/>
      <c r="W116" s="38"/>
      <c r="X116" s="38"/>
      <c r="Y116" s="38"/>
      <c r="Z116" s="38"/>
      <c r="AA116" s="38"/>
      <c r="AB116" s="38"/>
      <c r="AC116" s="38"/>
      <c r="AD116" s="38"/>
      <c r="AE116" s="38"/>
      <c r="AR116" s="223" t="s">
        <v>279</v>
      </c>
      <c r="AT116" s="223" t="s">
        <v>921</v>
      </c>
      <c r="AU116" s="223" t="s">
        <v>84</v>
      </c>
      <c r="AY116" s="17" t="s">
        <v>186</v>
      </c>
      <c r="BE116" s="224">
        <f>IF(N116="základní",J116,0)</f>
        <v>0</v>
      </c>
      <c r="BF116" s="224">
        <f>IF(N116="snížená",J116,0)</f>
        <v>0</v>
      </c>
      <c r="BG116" s="224">
        <f>IF(N116="zákl. přenesená",J116,0)</f>
        <v>0</v>
      </c>
      <c r="BH116" s="224">
        <f>IF(N116="sníž. přenesená",J116,0)</f>
        <v>0</v>
      </c>
      <c r="BI116" s="224">
        <f>IF(N116="nulová",J116,0)</f>
        <v>0</v>
      </c>
      <c r="BJ116" s="17" t="s">
        <v>22</v>
      </c>
      <c r="BK116" s="224">
        <f>ROUND(I116*H116,2)</f>
        <v>0</v>
      </c>
      <c r="BL116" s="17" t="s">
        <v>194</v>
      </c>
      <c r="BM116" s="223" t="s">
        <v>2000</v>
      </c>
    </row>
    <row r="117" spans="1:47" s="2" customFormat="1" ht="12">
      <c r="A117" s="38"/>
      <c r="B117" s="39"/>
      <c r="C117" s="40"/>
      <c r="D117" s="225" t="s">
        <v>196</v>
      </c>
      <c r="E117" s="40"/>
      <c r="F117" s="226" t="s">
        <v>1999</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196</v>
      </c>
      <c r="AU117" s="17" t="s">
        <v>84</v>
      </c>
    </row>
    <row r="118" spans="1:47" s="2" customFormat="1" ht="12">
      <c r="A118" s="38"/>
      <c r="B118" s="39"/>
      <c r="C118" s="40"/>
      <c r="D118" s="225" t="s">
        <v>216</v>
      </c>
      <c r="E118" s="40"/>
      <c r="F118" s="251" t="s">
        <v>2001</v>
      </c>
      <c r="G118" s="40"/>
      <c r="H118" s="40"/>
      <c r="I118" s="227"/>
      <c r="J118" s="40"/>
      <c r="K118" s="40"/>
      <c r="L118" s="44"/>
      <c r="M118" s="228"/>
      <c r="N118" s="229"/>
      <c r="O118" s="84"/>
      <c r="P118" s="84"/>
      <c r="Q118" s="84"/>
      <c r="R118" s="84"/>
      <c r="S118" s="84"/>
      <c r="T118" s="85"/>
      <c r="U118" s="38"/>
      <c r="V118" s="38"/>
      <c r="W118" s="38"/>
      <c r="X118" s="38"/>
      <c r="Y118" s="38"/>
      <c r="Z118" s="38"/>
      <c r="AA118" s="38"/>
      <c r="AB118" s="38"/>
      <c r="AC118" s="38"/>
      <c r="AD118" s="38"/>
      <c r="AE118" s="38"/>
      <c r="AT118" s="17" t="s">
        <v>216</v>
      </c>
      <c r="AU118" s="17" t="s">
        <v>84</v>
      </c>
    </row>
    <row r="119" spans="1:65" s="2" customFormat="1" ht="24.15" customHeight="1">
      <c r="A119" s="38"/>
      <c r="B119" s="39"/>
      <c r="C119" s="212" t="s">
        <v>303</v>
      </c>
      <c r="D119" s="212" t="s">
        <v>189</v>
      </c>
      <c r="E119" s="213" t="s">
        <v>2002</v>
      </c>
      <c r="F119" s="214" t="s">
        <v>2003</v>
      </c>
      <c r="G119" s="215" t="s">
        <v>236</v>
      </c>
      <c r="H119" s="216">
        <v>840</v>
      </c>
      <c r="I119" s="217"/>
      <c r="J119" s="218">
        <f>ROUND(I119*H119,2)</f>
        <v>0</v>
      </c>
      <c r="K119" s="214" t="s">
        <v>193</v>
      </c>
      <c r="L119" s="44"/>
      <c r="M119" s="219" t="s">
        <v>20</v>
      </c>
      <c r="N119" s="220" t="s">
        <v>47</v>
      </c>
      <c r="O119" s="84"/>
      <c r="P119" s="221">
        <f>O119*H119</f>
        <v>0</v>
      </c>
      <c r="Q119" s="221">
        <v>0</v>
      </c>
      <c r="R119" s="221">
        <f>Q119*H119</f>
        <v>0</v>
      </c>
      <c r="S119" s="221">
        <v>0</v>
      </c>
      <c r="T119" s="222">
        <f>S119*H119</f>
        <v>0</v>
      </c>
      <c r="U119" s="38"/>
      <c r="V119" s="38"/>
      <c r="W119" s="38"/>
      <c r="X119" s="38"/>
      <c r="Y119" s="38"/>
      <c r="Z119" s="38"/>
      <c r="AA119" s="38"/>
      <c r="AB119" s="38"/>
      <c r="AC119" s="38"/>
      <c r="AD119" s="38"/>
      <c r="AE119" s="38"/>
      <c r="AR119" s="223" t="s">
        <v>194</v>
      </c>
      <c r="AT119" s="223" t="s">
        <v>189</v>
      </c>
      <c r="AU119" s="223" t="s">
        <v>84</v>
      </c>
      <c r="AY119" s="17" t="s">
        <v>186</v>
      </c>
      <c r="BE119" s="224">
        <f>IF(N119="základní",J119,0)</f>
        <v>0</v>
      </c>
      <c r="BF119" s="224">
        <f>IF(N119="snížená",J119,0)</f>
        <v>0</v>
      </c>
      <c r="BG119" s="224">
        <f>IF(N119="zákl. přenesená",J119,0)</f>
        <v>0</v>
      </c>
      <c r="BH119" s="224">
        <f>IF(N119="sníž. přenesená",J119,0)</f>
        <v>0</v>
      </c>
      <c r="BI119" s="224">
        <f>IF(N119="nulová",J119,0)</f>
        <v>0</v>
      </c>
      <c r="BJ119" s="17" t="s">
        <v>22</v>
      </c>
      <c r="BK119" s="224">
        <f>ROUND(I119*H119,2)</f>
        <v>0</v>
      </c>
      <c r="BL119" s="17" t="s">
        <v>194</v>
      </c>
      <c r="BM119" s="223" t="s">
        <v>2004</v>
      </c>
    </row>
    <row r="120" spans="1:47" s="2" customFormat="1" ht="12">
      <c r="A120" s="38"/>
      <c r="B120" s="39"/>
      <c r="C120" s="40"/>
      <c r="D120" s="225" t="s">
        <v>196</v>
      </c>
      <c r="E120" s="40"/>
      <c r="F120" s="226" t="s">
        <v>2005</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196</v>
      </c>
      <c r="AU120" s="17" t="s">
        <v>84</v>
      </c>
    </row>
    <row r="121" spans="1:47" s="2" customFormat="1" ht="12">
      <c r="A121" s="38"/>
      <c r="B121" s="39"/>
      <c r="C121" s="40"/>
      <c r="D121" s="225" t="s">
        <v>216</v>
      </c>
      <c r="E121" s="40"/>
      <c r="F121" s="251" t="s">
        <v>2006</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216</v>
      </c>
      <c r="AU121" s="17" t="s">
        <v>84</v>
      </c>
    </row>
    <row r="122" spans="1:65" s="2" customFormat="1" ht="14.4" customHeight="1">
      <c r="A122" s="38"/>
      <c r="B122" s="39"/>
      <c r="C122" s="260" t="s">
        <v>309</v>
      </c>
      <c r="D122" s="260" t="s">
        <v>921</v>
      </c>
      <c r="E122" s="261" t="s">
        <v>2007</v>
      </c>
      <c r="F122" s="262" t="s">
        <v>2008</v>
      </c>
      <c r="G122" s="263" t="s">
        <v>192</v>
      </c>
      <c r="H122" s="264">
        <v>32.4</v>
      </c>
      <c r="I122" s="265"/>
      <c r="J122" s="266">
        <f>ROUND(I122*H122,2)</f>
        <v>0</v>
      </c>
      <c r="K122" s="262" t="s">
        <v>193</v>
      </c>
      <c r="L122" s="267"/>
      <c r="M122" s="268" t="s">
        <v>20</v>
      </c>
      <c r="N122" s="269" t="s">
        <v>47</v>
      </c>
      <c r="O122" s="84"/>
      <c r="P122" s="221">
        <f>O122*H122</f>
        <v>0</v>
      </c>
      <c r="Q122" s="221">
        <v>0.22</v>
      </c>
      <c r="R122" s="221">
        <f>Q122*H122</f>
        <v>7.128</v>
      </c>
      <c r="S122" s="221">
        <v>0</v>
      </c>
      <c r="T122" s="222">
        <f>S122*H122</f>
        <v>0</v>
      </c>
      <c r="U122" s="38"/>
      <c r="V122" s="38"/>
      <c r="W122" s="38"/>
      <c r="X122" s="38"/>
      <c r="Y122" s="38"/>
      <c r="Z122" s="38"/>
      <c r="AA122" s="38"/>
      <c r="AB122" s="38"/>
      <c r="AC122" s="38"/>
      <c r="AD122" s="38"/>
      <c r="AE122" s="38"/>
      <c r="AR122" s="223" t="s">
        <v>279</v>
      </c>
      <c r="AT122" s="223" t="s">
        <v>921</v>
      </c>
      <c r="AU122" s="223" t="s">
        <v>84</v>
      </c>
      <c r="AY122" s="17" t="s">
        <v>186</v>
      </c>
      <c r="BE122" s="224">
        <f>IF(N122="základní",J122,0)</f>
        <v>0</v>
      </c>
      <c r="BF122" s="224">
        <f>IF(N122="snížená",J122,0)</f>
        <v>0</v>
      </c>
      <c r="BG122" s="224">
        <f>IF(N122="zákl. přenesená",J122,0)</f>
        <v>0</v>
      </c>
      <c r="BH122" s="224">
        <f>IF(N122="sníž. přenesená",J122,0)</f>
        <v>0</v>
      </c>
      <c r="BI122" s="224">
        <f>IF(N122="nulová",J122,0)</f>
        <v>0</v>
      </c>
      <c r="BJ122" s="17" t="s">
        <v>22</v>
      </c>
      <c r="BK122" s="224">
        <f>ROUND(I122*H122,2)</f>
        <v>0</v>
      </c>
      <c r="BL122" s="17" t="s">
        <v>194</v>
      </c>
      <c r="BM122" s="223" t="s">
        <v>2009</v>
      </c>
    </row>
    <row r="123" spans="1:47" s="2" customFormat="1" ht="12">
      <c r="A123" s="38"/>
      <c r="B123" s="39"/>
      <c r="C123" s="40"/>
      <c r="D123" s="225" t="s">
        <v>196</v>
      </c>
      <c r="E123" s="40"/>
      <c r="F123" s="226" t="s">
        <v>2008</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196</v>
      </c>
      <c r="AU123" s="17" t="s">
        <v>84</v>
      </c>
    </row>
    <row r="124" spans="1:47" s="2" customFormat="1" ht="12">
      <c r="A124" s="38"/>
      <c r="B124" s="39"/>
      <c r="C124" s="40"/>
      <c r="D124" s="225" t="s">
        <v>216</v>
      </c>
      <c r="E124" s="40"/>
      <c r="F124" s="251" t="s">
        <v>2010</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216</v>
      </c>
      <c r="AU124" s="17" t="s">
        <v>84</v>
      </c>
    </row>
    <row r="125" spans="1:65" s="2" customFormat="1" ht="24.15" customHeight="1">
      <c r="A125" s="38"/>
      <c r="B125" s="39"/>
      <c r="C125" s="212" t="s">
        <v>316</v>
      </c>
      <c r="D125" s="212" t="s">
        <v>189</v>
      </c>
      <c r="E125" s="213" t="s">
        <v>2011</v>
      </c>
      <c r="F125" s="214" t="s">
        <v>2012</v>
      </c>
      <c r="G125" s="215" t="s">
        <v>236</v>
      </c>
      <c r="H125" s="216">
        <v>840</v>
      </c>
      <c r="I125" s="217"/>
      <c r="J125" s="218">
        <f>ROUND(I125*H125,2)</f>
        <v>0</v>
      </c>
      <c r="K125" s="214" t="s">
        <v>193</v>
      </c>
      <c r="L125" s="44"/>
      <c r="M125" s="219" t="s">
        <v>20</v>
      </c>
      <c r="N125" s="220" t="s">
        <v>47</v>
      </c>
      <c r="O125" s="84"/>
      <c r="P125" s="221">
        <f>O125*H125</f>
        <v>0</v>
      </c>
      <c r="Q125" s="221">
        <v>0</v>
      </c>
      <c r="R125" s="221">
        <f>Q125*H125</f>
        <v>0</v>
      </c>
      <c r="S125" s="221">
        <v>0</v>
      </c>
      <c r="T125" s="222">
        <f>S125*H125</f>
        <v>0</v>
      </c>
      <c r="U125" s="38"/>
      <c r="V125" s="38"/>
      <c r="W125" s="38"/>
      <c r="X125" s="38"/>
      <c r="Y125" s="38"/>
      <c r="Z125" s="38"/>
      <c r="AA125" s="38"/>
      <c r="AB125" s="38"/>
      <c r="AC125" s="38"/>
      <c r="AD125" s="38"/>
      <c r="AE125" s="38"/>
      <c r="AR125" s="223" t="s">
        <v>194</v>
      </c>
      <c r="AT125" s="223" t="s">
        <v>189</v>
      </c>
      <c r="AU125" s="223" t="s">
        <v>84</v>
      </c>
      <c r="AY125" s="17" t="s">
        <v>186</v>
      </c>
      <c r="BE125" s="224">
        <f>IF(N125="základní",J125,0)</f>
        <v>0</v>
      </c>
      <c r="BF125" s="224">
        <f>IF(N125="snížená",J125,0)</f>
        <v>0</v>
      </c>
      <c r="BG125" s="224">
        <f>IF(N125="zákl. přenesená",J125,0)</f>
        <v>0</v>
      </c>
      <c r="BH125" s="224">
        <f>IF(N125="sníž. přenesená",J125,0)</f>
        <v>0</v>
      </c>
      <c r="BI125" s="224">
        <f>IF(N125="nulová",J125,0)</f>
        <v>0</v>
      </c>
      <c r="BJ125" s="17" t="s">
        <v>22</v>
      </c>
      <c r="BK125" s="224">
        <f>ROUND(I125*H125,2)</f>
        <v>0</v>
      </c>
      <c r="BL125" s="17" t="s">
        <v>194</v>
      </c>
      <c r="BM125" s="223" t="s">
        <v>2013</v>
      </c>
    </row>
    <row r="126" spans="1:47" s="2" customFormat="1" ht="12">
      <c r="A126" s="38"/>
      <c r="B126" s="39"/>
      <c r="C126" s="40"/>
      <c r="D126" s="225" t="s">
        <v>196</v>
      </c>
      <c r="E126" s="40"/>
      <c r="F126" s="226" t="s">
        <v>2014</v>
      </c>
      <c r="G126" s="40"/>
      <c r="H126" s="40"/>
      <c r="I126" s="227"/>
      <c r="J126" s="40"/>
      <c r="K126" s="40"/>
      <c r="L126" s="44"/>
      <c r="M126" s="228"/>
      <c r="N126" s="229"/>
      <c r="O126" s="84"/>
      <c r="P126" s="84"/>
      <c r="Q126" s="84"/>
      <c r="R126" s="84"/>
      <c r="S126" s="84"/>
      <c r="T126" s="85"/>
      <c r="U126" s="38"/>
      <c r="V126" s="38"/>
      <c r="W126" s="38"/>
      <c r="X126" s="38"/>
      <c r="Y126" s="38"/>
      <c r="Z126" s="38"/>
      <c r="AA126" s="38"/>
      <c r="AB126" s="38"/>
      <c r="AC126" s="38"/>
      <c r="AD126" s="38"/>
      <c r="AE126" s="38"/>
      <c r="AT126" s="17" t="s">
        <v>196</v>
      </c>
      <c r="AU126" s="17" t="s">
        <v>84</v>
      </c>
    </row>
    <row r="127" spans="1:65" s="2" customFormat="1" ht="14.4" customHeight="1">
      <c r="A127" s="38"/>
      <c r="B127" s="39"/>
      <c r="C127" s="260" t="s">
        <v>8</v>
      </c>
      <c r="D127" s="260" t="s">
        <v>921</v>
      </c>
      <c r="E127" s="261" t="s">
        <v>2015</v>
      </c>
      <c r="F127" s="262" t="s">
        <v>2016</v>
      </c>
      <c r="G127" s="263" t="s">
        <v>236</v>
      </c>
      <c r="H127" s="264">
        <v>55</v>
      </c>
      <c r="I127" s="265"/>
      <c r="J127" s="266">
        <f>ROUND(I127*H127,2)</f>
        <v>0</v>
      </c>
      <c r="K127" s="262" t="s">
        <v>193</v>
      </c>
      <c r="L127" s="267"/>
      <c r="M127" s="268" t="s">
        <v>20</v>
      </c>
      <c r="N127" s="269" t="s">
        <v>47</v>
      </c>
      <c r="O127" s="84"/>
      <c r="P127" s="221">
        <f>O127*H127</f>
        <v>0</v>
      </c>
      <c r="Q127" s="221">
        <v>0.001</v>
      </c>
      <c r="R127" s="221">
        <f>Q127*H127</f>
        <v>0.055</v>
      </c>
      <c r="S127" s="221">
        <v>0</v>
      </c>
      <c r="T127" s="222">
        <f>S127*H127</f>
        <v>0</v>
      </c>
      <c r="U127" s="38"/>
      <c r="V127" s="38"/>
      <c r="W127" s="38"/>
      <c r="X127" s="38"/>
      <c r="Y127" s="38"/>
      <c r="Z127" s="38"/>
      <c r="AA127" s="38"/>
      <c r="AB127" s="38"/>
      <c r="AC127" s="38"/>
      <c r="AD127" s="38"/>
      <c r="AE127" s="38"/>
      <c r="AR127" s="223" t="s">
        <v>279</v>
      </c>
      <c r="AT127" s="223" t="s">
        <v>921</v>
      </c>
      <c r="AU127" s="223" t="s">
        <v>84</v>
      </c>
      <c r="AY127" s="17" t="s">
        <v>186</v>
      </c>
      <c r="BE127" s="224">
        <f>IF(N127="základní",J127,0)</f>
        <v>0</v>
      </c>
      <c r="BF127" s="224">
        <f>IF(N127="snížená",J127,0)</f>
        <v>0</v>
      </c>
      <c r="BG127" s="224">
        <f>IF(N127="zákl. přenesená",J127,0)</f>
        <v>0</v>
      </c>
      <c r="BH127" s="224">
        <f>IF(N127="sníž. přenesená",J127,0)</f>
        <v>0</v>
      </c>
      <c r="BI127" s="224">
        <f>IF(N127="nulová",J127,0)</f>
        <v>0</v>
      </c>
      <c r="BJ127" s="17" t="s">
        <v>22</v>
      </c>
      <c r="BK127" s="224">
        <f>ROUND(I127*H127,2)</f>
        <v>0</v>
      </c>
      <c r="BL127" s="17" t="s">
        <v>194</v>
      </c>
      <c r="BM127" s="223" t="s">
        <v>2017</v>
      </c>
    </row>
    <row r="128" spans="1:47" s="2" customFormat="1" ht="12">
      <c r="A128" s="38"/>
      <c r="B128" s="39"/>
      <c r="C128" s="40"/>
      <c r="D128" s="225" t="s">
        <v>196</v>
      </c>
      <c r="E128" s="40"/>
      <c r="F128" s="226" t="s">
        <v>2016</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196</v>
      </c>
      <c r="AU128" s="17" t="s">
        <v>84</v>
      </c>
    </row>
    <row r="129" spans="1:65" s="2" customFormat="1" ht="14.4" customHeight="1">
      <c r="A129" s="38"/>
      <c r="B129" s="39"/>
      <c r="C129" s="260" t="s">
        <v>327</v>
      </c>
      <c r="D129" s="260" t="s">
        <v>921</v>
      </c>
      <c r="E129" s="261" t="s">
        <v>2018</v>
      </c>
      <c r="F129" s="262" t="s">
        <v>2019</v>
      </c>
      <c r="G129" s="263" t="s">
        <v>1796</v>
      </c>
      <c r="H129" s="264">
        <v>75</v>
      </c>
      <c r="I129" s="265"/>
      <c r="J129" s="266">
        <f>ROUND(I129*H129,2)</f>
        <v>0</v>
      </c>
      <c r="K129" s="262" t="s">
        <v>20</v>
      </c>
      <c r="L129" s="267"/>
      <c r="M129" s="268" t="s">
        <v>20</v>
      </c>
      <c r="N129" s="269" t="s">
        <v>47</v>
      </c>
      <c r="O129" s="84"/>
      <c r="P129" s="221">
        <f>O129*H129</f>
        <v>0</v>
      </c>
      <c r="Q129" s="221">
        <v>0</v>
      </c>
      <c r="R129" s="221">
        <f>Q129*H129</f>
        <v>0</v>
      </c>
      <c r="S129" s="221">
        <v>0</v>
      </c>
      <c r="T129" s="222">
        <f>S129*H129</f>
        <v>0</v>
      </c>
      <c r="U129" s="38"/>
      <c r="V129" s="38"/>
      <c r="W129" s="38"/>
      <c r="X129" s="38"/>
      <c r="Y129" s="38"/>
      <c r="Z129" s="38"/>
      <c r="AA129" s="38"/>
      <c r="AB129" s="38"/>
      <c r="AC129" s="38"/>
      <c r="AD129" s="38"/>
      <c r="AE129" s="38"/>
      <c r="AR129" s="223" t="s">
        <v>279</v>
      </c>
      <c r="AT129" s="223" t="s">
        <v>921</v>
      </c>
      <c r="AU129" s="223" t="s">
        <v>84</v>
      </c>
      <c r="AY129" s="17" t="s">
        <v>186</v>
      </c>
      <c r="BE129" s="224">
        <f>IF(N129="základní",J129,0)</f>
        <v>0</v>
      </c>
      <c r="BF129" s="224">
        <f>IF(N129="snížená",J129,0)</f>
        <v>0</v>
      </c>
      <c r="BG129" s="224">
        <f>IF(N129="zákl. přenesená",J129,0)</f>
        <v>0</v>
      </c>
      <c r="BH129" s="224">
        <f>IF(N129="sníž. přenesená",J129,0)</f>
        <v>0</v>
      </c>
      <c r="BI129" s="224">
        <f>IF(N129="nulová",J129,0)</f>
        <v>0</v>
      </c>
      <c r="BJ129" s="17" t="s">
        <v>22</v>
      </c>
      <c r="BK129" s="224">
        <f>ROUND(I129*H129,2)</f>
        <v>0</v>
      </c>
      <c r="BL129" s="17" t="s">
        <v>194</v>
      </c>
      <c r="BM129" s="223" t="s">
        <v>2020</v>
      </c>
    </row>
    <row r="130" spans="1:47" s="2" customFormat="1" ht="12">
      <c r="A130" s="38"/>
      <c r="B130" s="39"/>
      <c r="C130" s="40"/>
      <c r="D130" s="225" t="s">
        <v>196</v>
      </c>
      <c r="E130" s="40"/>
      <c r="F130" s="226" t="s">
        <v>2019</v>
      </c>
      <c r="G130" s="40"/>
      <c r="H130" s="40"/>
      <c r="I130" s="227"/>
      <c r="J130" s="40"/>
      <c r="K130" s="40"/>
      <c r="L130" s="44"/>
      <c r="M130" s="228"/>
      <c r="N130" s="229"/>
      <c r="O130" s="84"/>
      <c r="P130" s="84"/>
      <c r="Q130" s="84"/>
      <c r="R130" s="84"/>
      <c r="S130" s="84"/>
      <c r="T130" s="85"/>
      <c r="U130" s="38"/>
      <c r="V130" s="38"/>
      <c r="W130" s="38"/>
      <c r="X130" s="38"/>
      <c r="Y130" s="38"/>
      <c r="Z130" s="38"/>
      <c r="AA130" s="38"/>
      <c r="AB130" s="38"/>
      <c r="AC130" s="38"/>
      <c r="AD130" s="38"/>
      <c r="AE130" s="38"/>
      <c r="AT130" s="17" t="s">
        <v>196</v>
      </c>
      <c r="AU130" s="17" t="s">
        <v>84</v>
      </c>
    </row>
    <row r="131" spans="1:65" s="2" customFormat="1" ht="14.4" customHeight="1">
      <c r="A131" s="38"/>
      <c r="B131" s="39"/>
      <c r="C131" s="260" t="s">
        <v>333</v>
      </c>
      <c r="D131" s="260" t="s">
        <v>921</v>
      </c>
      <c r="E131" s="261" t="s">
        <v>2021</v>
      </c>
      <c r="F131" s="262" t="s">
        <v>2022</v>
      </c>
      <c r="G131" s="263" t="s">
        <v>236</v>
      </c>
      <c r="H131" s="264">
        <v>90</v>
      </c>
      <c r="I131" s="265"/>
      <c r="J131" s="266">
        <f>ROUND(I131*H131,2)</f>
        <v>0</v>
      </c>
      <c r="K131" s="262" t="s">
        <v>20</v>
      </c>
      <c r="L131" s="267"/>
      <c r="M131" s="268" t="s">
        <v>20</v>
      </c>
      <c r="N131" s="269" t="s">
        <v>47</v>
      </c>
      <c r="O131" s="84"/>
      <c r="P131" s="221">
        <f>O131*H131</f>
        <v>0</v>
      </c>
      <c r="Q131" s="221">
        <v>0.0008</v>
      </c>
      <c r="R131" s="221">
        <f>Q131*H131</f>
        <v>0.07200000000000001</v>
      </c>
      <c r="S131" s="221">
        <v>0</v>
      </c>
      <c r="T131" s="222">
        <f>S131*H131</f>
        <v>0</v>
      </c>
      <c r="U131" s="38"/>
      <c r="V131" s="38"/>
      <c r="W131" s="38"/>
      <c r="X131" s="38"/>
      <c r="Y131" s="38"/>
      <c r="Z131" s="38"/>
      <c r="AA131" s="38"/>
      <c r="AB131" s="38"/>
      <c r="AC131" s="38"/>
      <c r="AD131" s="38"/>
      <c r="AE131" s="38"/>
      <c r="AR131" s="223" t="s">
        <v>279</v>
      </c>
      <c r="AT131" s="223" t="s">
        <v>921</v>
      </c>
      <c r="AU131" s="223" t="s">
        <v>84</v>
      </c>
      <c r="AY131" s="17" t="s">
        <v>186</v>
      </c>
      <c r="BE131" s="224">
        <f>IF(N131="základní",J131,0)</f>
        <v>0</v>
      </c>
      <c r="BF131" s="224">
        <f>IF(N131="snížená",J131,0)</f>
        <v>0</v>
      </c>
      <c r="BG131" s="224">
        <f>IF(N131="zákl. přenesená",J131,0)</f>
        <v>0</v>
      </c>
      <c r="BH131" s="224">
        <f>IF(N131="sníž. přenesená",J131,0)</f>
        <v>0</v>
      </c>
      <c r="BI131" s="224">
        <f>IF(N131="nulová",J131,0)</f>
        <v>0</v>
      </c>
      <c r="BJ131" s="17" t="s">
        <v>22</v>
      </c>
      <c r="BK131" s="224">
        <f>ROUND(I131*H131,2)</f>
        <v>0</v>
      </c>
      <c r="BL131" s="17" t="s">
        <v>194</v>
      </c>
      <c r="BM131" s="223" t="s">
        <v>2023</v>
      </c>
    </row>
    <row r="132" spans="1:47" s="2" customFormat="1" ht="12">
      <c r="A132" s="38"/>
      <c r="B132" s="39"/>
      <c r="C132" s="40"/>
      <c r="D132" s="225" t="s">
        <v>196</v>
      </c>
      <c r="E132" s="40"/>
      <c r="F132" s="226" t="s">
        <v>2022</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196</v>
      </c>
      <c r="AU132" s="17" t="s">
        <v>84</v>
      </c>
    </row>
    <row r="133" spans="1:65" s="2" customFormat="1" ht="14.4" customHeight="1">
      <c r="A133" s="38"/>
      <c r="B133" s="39"/>
      <c r="C133" s="260" t="s">
        <v>339</v>
      </c>
      <c r="D133" s="260" t="s">
        <v>921</v>
      </c>
      <c r="E133" s="261" t="s">
        <v>2024</v>
      </c>
      <c r="F133" s="262" t="s">
        <v>2025</v>
      </c>
      <c r="G133" s="263" t="s">
        <v>1796</v>
      </c>
      <c r="H133" s="264">
        <v>80</v>
      </c>
      <c r="I133" s="265"/>
      <c r="J133" s="266">
        <f>ROUND(I133*H133,2)</f>
        <v>0</v>
      </c>
      <c r="K133" s="262" t="s">
        <v>20</v>
      </c>
      <c r="L133" s="267"/>
      <c r="M133" s="268" t="s">
        <v>20</v>
      </c>
      <c r="N133" s="269" t="s">
        <v>47</v>
      </c>
      <c r="O133" s="84"/>
      <c r="P133" s="221">
        <f>O133*H133</f>
        <v>0</v>
      </c>
      <c r="Q133" s="221">
        <v>0</v>
      </c>
      <c r="R133" s="221">
        <f>Q133*H133</f>
        <v>0</v>
      </c>
      <c r="S133" s="221">
        <v>0</v>
      </c>
      <c r="T133" s="222">
        <f>S133*H133</f>
        <v>0</v>
      </c>
      <c r="U133" s="38"/>
      <c r="V133" s="38"/>
      <c r="W133" s="38"/>
      <c r="X133" s="38"/>
      <c r="Y133" s="38"/>
      <c r="Z133" s="38"/>
      <c r="AA133" s="38"/>
      <c r="AB133" s="38"/>
      <c r="AC133" s="38"/>
      <c r="AD133" s="38"/>
      <c r="AE133" s="38"/>
      <c r="AR133" s="223" t="s">
        <v>279</v>
      </c>
      <c r="AT133" s="223" t="s">
        <v>921</v>
      </c>
      <c r="AU133" s="223" t="s">
        <v>84</v>
      </c>
      <c r="AY133" s="17" t="s">
        <v>186</v>
      </c>
      <c r="BE133" s="224">
        <f>IF(N133="základní",J133,0)</f>
        <v>0</v>
      </c>
      <c r="BF133" s="224">
        <f>IF(N133="snížená",J133,0)</f>
        <v>0</v>
      </c>
      <c r="BG133" s="224">
        <f>IF(N133="zákl. přenesená",J133,0)</f>
        <v>0</v>
      </c>
      <c r="BH133" s="224">
        <f>IF(N133="sníž. přenesená",J133,0)</f>
        <v>0</v>
      </c>
      <c r="BI133" s="224">
        <f>IF(N133="nulová",J133,0)</f>
        <v>0</v>
      </c>
      <c r="BJ133" s="17" t="s">
        <v>22</v>
      </c>
      <c r="BK133" s="224">
        <f>ROUND(I133*H133,2)</f>
        <v>0</v>
      </c>
      <c r="BL133" s="17" t="s">
        <v>194</v>
      </c>
      <c r="BM133" s="223" t="s">
        <v>2026</v>
      </c>
    </row>
    <row r="134" spans="1:47" s="2" customFormat="1" ht="12">
      <c r="A134" s="38"/>
      <c r="B134" s="39"/>
      <c r="C134" s="40"/>
      <c r="D134" s="225" t="s">
        <v>196</v>
      </c>
      <c r="E134" s="40"/>
      <c r="F134" s="226" t="s">
        <v>2025</v>
      </c>
      <c r="G134" s="40"/>
      <c r="H134" s="40"/>
      <c r="I134" s="227"/>
      <c r="J134" s="40"/>
      <c r="K134" s="40"/>
      <c r="L134" s="44"/>
      <c r="M134" s="228"/>
      <c r="N134" s="229"/>
      <c r="O134" s="84"/>
      <c r="P134" s="84"/>
      <c r="Q134" s="84"/>
      <c r="R134" s="84"/>
      <c r="S134" s="84"/>
      <c r="T134" s="85"/>
      <c r="U134" s="38"/>
      <c r="V134" s="38"/>
      <c r="W134" s="38"/>
      <c r="X134" s="38"/>
      <c r="Y134" s="38"/>
      <c r="Z134" s="38"/>
      <c r="AA134" s="38"/>
      <c r="AB134" s="38"/>
      <c r="AC134" s="38"/>
      <c r="AD134" s="38"/>
      <c r="AE134" s="38"/>
      <c r="AT134" s="17" t="s">
        <v>196</v>
      </c>
      <c r="AU134" s="17" t="s">
        <v>84</v>
      </c>
    </row>
    <row r="135" spans="1:65" s="2" customFormat="1" ht="14.4" customHeight="1">
      <c r="A135" s="38"/>
      <c r="B135" s="39"/>
      <c r="C135" s="260" t="s">
        <v>345</v>
      </c>
      <c r="D135" s="260" t="s">
        <v>921</v>
      </c>
      <c r="E135" s="261" t="s">
        <v>2027</v>
      </c>
      <c r="F135" s="262" t="s">
        <v>2028</v>
      </c>
      <c r="G135" s="263" t="s">
        <v>1796</v>
      </c>
      <c r="H135" s="264">
        <v>140</v>
      </c>
      <c r="I135" s="265"/>
      <c r="J135" s="266">
        <f>ROUND(I135*H135,2)</f>
        <v>0</v>
      </c>
      <c r="K135" s="262" t="s">
        <v>20</v>
      </c>
      <c r="L135" s="267"/>
      <c r="M135" s="268" t="s">
        <v>20</v>
      </c>
      <c r="N135" s="269" t="s">
        <v>47</v>
      </c>
      <c r="O135" s="84"/>
      <c r="P135" s="221">
        <f>O135*H135</f>
        <v>0</v>
      </c>
      <c r="Q135" s="221">
        <v>0</v>
      </c>
      <c r="R135" s="221">
        <f>Q135*H135</f>
        <v>0</v>
      </c>
      <c r="S135" s="221">
        <v>0</v>
      </c>
      <c r="T135" s="222">
        <f>S135*H135</f>
        <v>0</v>
      </c>
      <c r="U135" s="38"/>
      <c r="V135" s="38"/>
      <c r="W135" s="38"/>
      <c r="X135" s="38"/>
      <c r="Y135" s="38"/>
      <c r="Z135" s="38"/>
      <c r="AA135" s="38"/>
      <c r="AB135" s="38"/>
      <c r="AC135" s="38"/>
      <c r="AD135" s="38"/>
      <c r="AE135" s="38"/>
      <c r="AR135" s="223" t="s">
        <v>279</v>
      </c>
      <c r="AT135" s="223" t="s">
        <v>921</v>
      </c>
      <c r="AU135" s="223" t="s">
        <v>84</v>
      </c>
      <c r="AY135" s="17" t="s">
        <v>186</v>
      </c>
      <c r="BE135" s="224">
        <f>IF(N135="základní",J135,0)</f>
        <v>0</v>
      </c>
      <c r="BF135" s="224">
        <f>IF(N135="snížená",J135,0)</f>
        <v>0</v>
      </c>
      <c r="BG135" s="224">
        <f>IF(N135="zákl. přenesená",J135,0)</f>
        <v>0</v>
      </c>
      <c r="BH135" s="224">
        <f>IF(N135="sníž. přenesená",J135,0)</f>
        <v>0</v>
      </c>
      <c r="BI135" s="224">
        <f>IF(N135="nulová",J135,0)</f>
        <v>0</v>
      </c>
      <c r="BJ135" s="17" t="s">
        <v>22</v>
      </c>
      <c r="BK135" s="224">
        <f>ROUND(I135*H135,2)</f>
        <v>0</v>
      </c>
      <c r="BL135" s="17" t="s">
        <v>194</v>
      </c>
      <c r="BM135" s="223" t="s">
        <v>2029</v>
      </c>
    </row>
    <row r="136" spans="1:47" s="2" customFormat="1" ht="12">
      <c r="A136" s="38"/>
      <c r="B136" s="39"/>
      <c r="C136" s="40"/>
      <c r="D136" s="225" t="s">
        <v>196</v>
      </c>
      <c r="E136" s="40"/>
      <c r="F136" s="226" t="s">
        <v>2028</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196</v>
      </c>
      <c r="AU136" s="17" t="s">
        <v>84</v>
      </c>
    </row>
    <row r="137" spans="1:65" s="2" customFormat="1" ht="14.4" customHeight="1">
      <c r="A137" s="38"/>
      <c r="B137" s="39"/>
      <c r="C137" s="260" t="s">
        <v>351</v>
      </c>
      <c r="D137" s="260" t="s">
        <v>921</v>
      </c>
      <c r="E137" s="261" t="s">
        <v>2030</v>
      </c>
      <c r="F137" s="262" t="s">
        <v>2031</v>
      </c>
      <c r="G137" s="263" t="s">
        <v>1796</v>
      </c>
      <c r="H137" s="264">
        <v>130</v>
      </c>
      <c r="I137" s="265"/>
      <c r="J137" s="266">
        <f>ROUND(I137*H137,2)</f>
        <v>0</v>
      </c>
      <c r="K137" s="262" t="s">
        <v>20</v>
      </c>
      <c r="L137" s="267"/>
      <c r="M137" s="268" t="s">
        <v>20</v>
      </c>
      <c r="N137" s="269" t="s">
        <v>47</v>
      </c>
      <c r="O137" s="84"/>
      <c r="P137" s="221">
        <f>O137*H137</f>
        <v>0</v>
      </c>
      <c r="Q137" s="221">
        <v>0</v>
      </c>
      <c r="R137" s="221">
        <f>Q137*H137</f>
        <v>0</v>
      </c>
      <c r="S137" s="221">
        <v>0</v>
      </c>
      <c r="T137" s="222">
        <f>S137*H137</f>
        <v>0</v>
      </c>
      <c r="U137" s="38"/>
      <c r="V137" s="38"/>
      <c r="W137" s="38"/>
      <c r="X137" s="38"/>
      <c r="Y137" s="38"/>
      <c r="Z137" s="38"/>
      <c r="AA137" s="38"/>
      <c r="AB137" s="38"/>
      <c r="AC137" s="38"/>
      <c r="AD137" s="38"/>
      <c r="AE137" s="38"/>
      <c r="AR137" s="223" t="s">
        <v>279</v>
      </c>
      <c r="AT137" s="223" t="s">
        <v>921</v>
      </c>
      <c r="AU137" s="223" t="s">
        <v>84</v>
      </c>
      <c r="AY137" s="17" t="s">
        <v>186</v>
      </c>
      <c r="BE137" s="224">
        <f>IF(N137="základní",J137,0)</f>
        <v>0</v>
      </c>
      <c r="BF137" s="224">
        <f>IF(N137="snížená",J137,0)</f>
        <v>0</v>
      </c>
      <c r="BG137" s="224">
        <f>IF(N137="zákl. přenesená",J137,0)</f>
        <v>0</v>
      </c>
      <c r="BH137" s="224">
        <f>IF(N137="sníž. přenesená",J137,0)</f>
        <v>0</v>
      </c>
      <c r="BI137" s="224">
        <f>IF(N137="nulová",J137,0)</f>
        <v>0</v>
      </c>
      <c r="BJ137" s="17" t="s">
        <v>22</v>
      </c>
      <c r="BK137" s="224">
        <f>ROUND(I137*H137,2)</f>
        <v>0</v>
      </c>
      <c r="BL137" s="17" t="s">
        <v>194</v>
      </c>
      <c r="BM137" s="223" t="s">
        <v>2032</v>
      </c>
    </row>
    <row r="138" spans="1:47" s="2" customFormat="1" ht="12">
      <c r="A138" s="38"/>
      <c r="B138" s="39"/>
      <c r="C138" s="40"/>
      <c r="D138" s="225" t="s">
        <v>196</v>
      </c>
      <c r="E138" s="40"/>
      <c r="F138" s="226" t="s">
        <v>2031</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196</v>
      </c>
      <c r="AU138" s="17" t="s">
        <v>84</v>
      </c>
    </row>
    <row r="139" spans="1:65" s="2" customFormat="1" ht="14.4" customHeight="1">
      <c r="A139" s="38"/>
      <c r="B139" s="39"/>
      <c r="C139" s="260" t="s">
        <v>7</v>
      </c>
      <c r="D139" s="260" t="s">
        <v>921</v>
      </c>
      <c r="E139" s="261" t="s">
        <v>2033</v>
      </c>
      <c r="F139" s="262" t="s">
        <v>2034</v>
      </c>
      <c r="G139" s="263" t="s">
        <v>1796</v>
      </c>
      <c r="H139" s="264">
        <v>75</v>
      </c>
      <c r="I139" s="265"/>
      <c r="J139" s="266">
        <f>ROUND(I139*H139,2)</f>
        <v>0</v>
      </c>
      <c r="K139" s="262" t="s">
        <v>20</v>
      </c>
      <c r="L139" s="267"/>
      <c r="M139" s="268" t="s">
        <v>20</v>
      </c>
      <c r="N139" s="269" t="s">
        <v>47</v>
      </c>
      <c r="O139" s="84"/>
      <c r="P139" s="221">
        <f>O139*H139</f>
        <v>0</v>
      </c>
      <c r="Q139" s="221">
        <v>0</v>
      </c>
      <c r="R139" s="221">
        <f>Q139*H139</f>
        <v>0</v>
      </c>
      <c r="S139" s="221">
        <v>0</v>
      </c>
      <c r="T139" s="222">
        <f>S139*H139</f>
        <v>0</v>
      </c>
      <c r="U139" s="38"/>
      <c r="V139" s="38"/>
      <c r="W139" s="38"/>
      <c r="X139" s="38"/>
      <c r="Y139" s="38"/>
      <c r="Z139" s="38"/>
      <c r="AA139" s="38"/>
      <c r="AB139" s="38"/>
      <c r="AC139" s="38"/>
      <c r="AD139" s="38"/>
      <c r="AE139" s="38"/>
      <c r="AR139" s="223" t="s">
        <v>279</v>
      </c>
      <c r="AT139" s="223" t="s">
        <v>921</v>
      </c>
      <c r="AU139" s="223" t="s">
        <v>84</v>
      </c>
      <c r="AY139" s="17" t="s">
        <v>186</v>
      </c>
      <c r="BE139" s="224">
        <f>IF(N139="základní",J139,0)</f>
        <v>0</v>
      </c>
      <c r="BF139" s="224">
        <f>IF(N139="snížená",J139,0)</f>
        <v>0</v>
      </c>
      <c r="BG139" s="224">
        <f>IF(N139="zákl. přenesená",J139,0)</f>
        <v>0</v>
      </c>
      <c r="BH139" s="224">
        <f>IF(N139="sníž. přenesená",J139,0)</f>
        <v>0</v>
      </c>
      <c r="BI139" s="224">
        <f>IF(N139="nulová",J139,0)</f>
        <v>0</v>
      </c>
      <c r="BJ139" s="17" t="s">
        <v>22</v>
      </c>
      <c r="BK139" s="224">
        <f>ROUND(I139*H139,2)</f>
        <v>0</v>
      </c>
      <c r="BL139" s="17" t="s">
        <v>194</v>
      </c>
      <c r="BM139" s="223" t="s">
        <v>2035</v>
      </c>
    </row>
    <row r="140" spans="1:47" s="2" customFormat="1" ht="12">
      <c r="A140" s="38"/>
      <c r="B140" s="39"/>
      <c r="C140" s="40"/>
      <c r="D140" s="225" t="s">
        <v>196</v>
      </c>
      <c r="E140" s="40"/>
      <c r="F140" s="226" t="s">
        <v>2034</v>
      </c>
      <c r="G140" s="40"/>
      <c r="H140" s="40"/>
      <c r="I140" s="227"/>
      <c r="J140" s="40"/>
      <c r="K140" s="40"/>
      <c r="L140" s="44"/>
      <c r="M140" s="228"/>
      <c r="N140" s="229"/>
      <c r="O140" s="84"/>
      <c r="P140" s="84"/>
      <c r="Q140" s="84"/>
      <c r="R140" s="84"/>
      <c r="S140" s="84"/>
      <c r="T140" s="85"/>
      <c r="U140" s="38"/>
      <c r="V140" s="38"/>
      <c r="W140" s="38"/>
      <c r="X140" s="38"/>
      <c r="Y140" s="38"/>
      <c r="Z140" s="38"/>
      <c r="AA140" s="38"/>
      <c r="AB140" s="38"/>
      <c r="AC140" s="38"/>
      <c r="AD140" s="38"/>
      <c r="AE140" s="38"/>
      <c r="AT140" s="17" t="s">
        <v>196</v>
      </c>
      <c r="AU140" s="17" t="s">
        <v>84</v>
      </c>
    </row>
    <row r="141" spans="1:65" s="2" customFormat="1" ht="14.4" customHeight="1">
      <c r="A141" s="38"/>
      <c r="B141" s="39"/>
      <c r="C141" s="260" t="s">
        <v>364</v>
      </c>
      <c r="D141" s="260" t="s">
        <v>921</v>
      </c>
      <c r="E141" s="261" t="s">
        <v>2036</v>
      </c>
      <c r="F141" s="262" t="s">
        <v>2037</v>
      </c>
      <c r="G141" s="263" t="s">
        <v>1796</v>
      </c>
      <c r="H141" s="264">
        <v>30</v>
      </c>
      <c r="I141" s="265"/>
      <c r="J141" s="266">
        <f>ROUND(I141*H141,2)</f>
        <v>0</v>
      </c>
      <c r="K141" s="262" t="s">
        <v>20</v>
      </c>
      <c r="L141" s="267"/>
      <c r="M141" s="268" t="s">
        <v>20</v>
      </c>
      <c r="N141" s="269" t="s">
        <v>47</v>
      </c>
      <c r="O141" s="84"/>
      <c r="P141" s="221">
        <f>O141*H141</f>
        <v>0</v>
      </c>
      <c r="Q141" s="221">
        <v>0</v>
      </c>
      <c r="R141" s="221">
        <f>Q141*H141</f>
        <v>0</v>
      </c>
      <c r="S141" s="221">
        <v>0</v>
      </c>
      <c r="T141" s="222">
        <f>S141*H141</f>
        <v>0</v>
      </c>
      <c r="U141" s="38"/>
      <c r="V141" s="38"/>
      <c r="W141" s="38"/>
      <c r="X141" s="38"/>
      <c r="Y141" s="38"/>
      <c r="Z141" s="38"/>
      <c r="AA141" s="38"/>
      <c r="AB141" s="38"/>
      <c r="AC141" s="38"/>
      <c r="AD141" s="38"/>
      <c r="AE141" s="38"/>
      <c r="AR141" s="223" t="s">
        <v>279</v>
      </c>
      <c r="AT141" s="223" t="s">
        <v>921</v>
      </c>
      <c r="AU141" s="223" t="s">
        <v>84</v>
      </c>
      <c r="AY141" s="17" t="s">
        <v>186</v>
      </c>
      <c r="BE141" s="224">
        <f>IF(N141="základní",J141,0)</f>
        <v>0</v>
      </c>
      <c r="BF141" s="224">
        <f>IF(N141="snížená",J141,0)</f>
        <v>0</v>
      </c>
      <c r="BG141" s="224">
        <f>IF(N141="zákl. přenesená",J141,0)</f>
        <v>0</v>
      </c>
      <c r="BH141" s="224">
        <f>IF(N141="sníž. přenesená",J141,0)</f>
        <v>0</v>
      </c>
      <c r="BI141" s="224">
        <f>IF(N141="nulová",J141,0)</f>
        <v>0</v>
      </c>
      <c r="BJ141" s="17" t="s">
        <v>22</v>
      </c>
      <c r="BK141" s="224">
        <f>ROUND(I141*H141,2)</f>
        <v>0</v>
      </c>
      <c r="BL141" s="17" t="s">
        <v>194</v>
      </c>
      <c r="BM141" s="223" t="s">
        <v>2038</v>
      </c>
    </row>
    <row r="142" spans="1:47" s="2" customFormat="1" ht="12">
      <c r="A142" s="38"/>
      <c r="B142" s="39"/>
      <c r="C142" s="40"/>
      <c r="D142" s="225" t="s">
        <v>196</v>
      </c>
      <c r="E142" s="40"/>
      <c r="F142" s="226" t="s">
        <v>2037</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196</v>
      </c>
      <c r="AU142" s="17" t="s">
        <v>84</v>
      </c>
    </row>
    <row r="143" spans="1:65" s="2" customFormat="1" ht="14.4" customHeight="1">
      <c r="A143" s="38"/>
      <c r="B143" s="39"/>
      <c r="C143" s="260" t="s">
        <v>370</v>
      </c>
      <c r="D143" s="260" t="s">
        <v>921</v>
      </c>
      <c r="E143" s="261" t="s">
        <v>2039</v>
      </c>
      <c r="F143" s="262" t="s">
        <v>2040</v>
      </c>
      <c r="G143" s="263" t="s">
        <v>1796</v>
      </c>
      <c r="H143" s="264">
        <v>50</v>
      </c>
      <c r="I143" s="265"/>
      <c r="J143" s="266">
        <f>ROUND(I143*H143,2)</f>
        <v>0</v>
      </c>
      <c r="K143" s="262" t="s">
        <v>20</v>
      </c>
      <c r="L143" s="267"/>
      <c r="M143" s="268" t="s">
        <v>20</v>
      </c>
      <c r="N143" s="269" t="s">
        <v>47</v>
      </c>
      <c r="O143" s="84"/>
      <c r="P143" s="221">
        <f>O143*H143</f>
        <v>0</v>
      </c>
      <c r="Q143" s="221">
        <v>0</v>
      </c>
      <c r="R143" s="221">
        <f>Q143*H143</f>
        <v>0</v>
      </c>
      <c r="S143" s="221">
        <v>0</v>
      </c>
      <c r="T143" s="222">
        <f>S143*H143</f>
        <v>0</v>
      </c>
      <c r="U143" s="38"/>
      <c r="V143" s="38"/>
      <c r="W143" s="38"/>
      <c r="X143" s="38"/>
      <c r="Y143" s="38"/>
      <c r="Z143" s="38"/>
      <c r="AA143" s="38"/>
      <c r="AB143" s="38"/>
      <c r="AC143" s="38"/>
      <c r="AD143" s="38"/>
      <c r="AE143" s="38"/>
      <c r="AR143" s="223" t="s">
        <v>279</v>
      </c>
      <c r="AT143" s="223" t="s">
        <v>921</v>
      </c>
      <c r="AU143" s="223" t="s">
        <v>84</v>
      </c>
      <c r="AY143" s="17" t="s">
        <v>186</v>
      </c>
      <c r="BE143" s="224">
        <f>IF(N143="základní",J143,0)</f>
        <v>0</v>
      </c>
      <c r="BF143" s="224">
        <f>IF(N143="snížená",J143,0)</f>
        <v>0</v>
      </c>
      <c r="BG143" s="224">
        <f>IF(N143="zákl. přenesená",J143,0)</f>
        <v>0</v>
      </c>
      <c r="BH143" s="224">
        <f>IF(N143="sníž. přenesená",J143,0)</f>
        <v>0</v>
      </c>
      <c r="BI143" s="224">
        <f>IF(N143="nulová",J143,0)</f>
        <v>0</v>
      </c>
      <c r="BJ143" s="17" t="s">
        <v>22</v>
      </c>
      <c r="BK143" s="224">
        <f>ROUND(I143*H143,2)</f>
        <v>0</v>
      </c>
      <c r="BL143" s="17" t="s">
        <v>194</v>
      </c>
      <c r="BM143" s="223" t="s">
        <v>2041</v>
      </c>
    </row>
    <row r="144" spans="1:47" s="2" customFormat="1" ht="12">
      <c r="A144" s="38"/>
      <c r="B144" s="39"/>
      <c r="C144" s="40"/>
      <c r="D144" s="225" t="s">
        <v>196</v>
      </c>
      <c r="E144" s="40"/>
      <c r="F144" s="226" t="s">
        <v>2040</v>
      </c>
      <c r="G144" s="40"/>
      <c r="H144" s="40"/>
      <c r="I144" s="227"/>
      <c r="J144" s="40"/>
      <c r="K144" s="40"/>
      <c r="L144" s="44"/>
      <c r="M144" s="228"/>
      <c r="N144" s="229"/>
      <c r="O144" s="84"/>
      <c r="P144" s="84"/>
      <c r="Q144" s="84"/>
      <c r="R144" s="84"/>
      <c r="S144" s="84"/>
      <c r="T144" s="85"/>
      <c r="U144" s="38"/>
      <c r="V144" s="38"/>
      <c r="W144" s="38"/>
      <c r="X144" s="38"/>
      <c r="Y144" s="38"/>
      <c r="Z144" s="38"/>
      <c r="AA144" s="38"/>
      <c r="AB144" s="38"/>
      <c r="AC144" s="38"/>
      <c r="AD144" s="38"/>
      <c r="AE144" s="38"/>
      <c r="AT144" s="17" t="s">
        <v>196</v>
      </c>
      <c r="AU144" s="17" t="s">
        <v>84</v>
      </c>
    </row>
    <row r="145" spans="1:65" s="2" customFormat="1" ht="14.4" customHeight="1">
      <c r="A145" s="38"/>
      <c r="B145" s="39"/>
      <c r="C145" s="260" t="s">
        <v>374</v>
      </c>
      <c r="D145" s="260" t="s">
        <v>921</v>
      </c>
      <c r="E145" s="261" t="s">
        <v>2042</v>
      </c>
      <c r="F145" s="262" t="s">
        <v>2043</v>
      </c>
      <c r="G145" s="263" t="s">
        <v>1796</v>
      </c>
      <c r="H145" s="264">
        <v>115</v>
      </c>
      <c r="I145" s="265"/>
      <c r="J145" s="266">
        <f>ROUND(I145*H145,2)</f>
        <v>0</v>
      </c>
      <c r="K145" s="262" t="s">
        <v>20</v>
      </c>
      <c r="L145" s="267"/>
      <c r="M145" s="268" t="s">
        <v>20</v>
      </c>
      <c r="N145" s="269" t="s">
        <v>47</v>
      </c>
      <c r="O145" s="84"/>
      <c r="P145" s="221">
        <f>O145*H145</f>
        <v>0</v>
      </c>
      <c r="Q145" s="221">
        <v>0</v>
      </c>
      <c r="R145" s="221">
        <f>Q145*H145</f>
        <v>0</v>
      </c>
      <c r="S145" s="221">
        <v>0</v>
      </c>
      <c r="T145" s="222">
        <f>S145*H145</f>
        <v>0</v>
      </c>
      <c r="U145" s="38"/>
      <c r="V145" s="38"/>
      <c r="W145" s="38"/>
      <c r="X145" s="38"/>
      <c r="Y145" s="38"/>
      <c r="Z145" s="38"/>
      <c r="AA145" s="38"/>
      <c r="AB145" s="38"/>
      <c r="AC145" s="38"/>
      <c r="AD145" s="38"/>
      <c r="AE145" s="38"/>
      <c r="AR145" s="223" t="s">
        <v>279</v>
      </c>
      <c r="AT145" s="223" t="s">
        <v>921</v>
      </c>
      <c r="AU145" s="223" t="s">
        <v>84</v>
      </c>
      <c r="AY145" s="17" t="s">
        <v>186</v>
      </c>
      <c r="BE145" s="224">
        <f>IF(N145="základní",J145,0)</f>
        <v>0</v>
      </c>
      <c r="BF145" s="224">
        <f>IF(N145="snížená",J145,0)</f>
        <v>0</v>
      </c>
      <c r="BG145" s="224">
        <f>IF(N145="zákl. přenesená",J145,0)</f>
        <v>0</v>
      </c>
      <c r="BH145" s="224">
        <f>IF(N145="sníž. přenesená",J145,0)</f>
        <v>0</v>
      </c>
      <c r="BI145" s="224">
        <f>IF(N145="nulová",J145,0)</f>
        <v>0</v>
      </c>
      <c r="BJ145" s="17" t="s">
        <v>22</v>
      </c>
      <c r="BK145" s="224">
        <f>ROUND(I145*H145,2)</f>
        <v>0</v>
      </c>
      <c r="BL145" s="17" t="s">
        <v>194</v>
      </c>
      <c r="BM145" s="223" t="s">
        <v>2044</v>
      </c>
    </row>
    <row r="146" spans="1:47" s="2" customFormat="1" ht="12">
      <c r="A146" s="38"/>
      <c r="B146" s="39"/>
      <c r="C146" s="40"/>
      <c r="D146" s="225" t="s">
        <v>196</v>
      </c>
      <c r="E146" s="40"/>
      <c r="F146" s="226" t="s">
        <v>2043</v>
      </c>
      <c r="G146" s="40"/>
      <c r="H146" s="40"/>
      <c r="I146" s="227"/>
      <c r="J146" s="40"/>
      <c r="K146" s="40"/>
      <c r="L146" s="44"/>
      <c r="M146" s="228"/>
      <c r="N146" s="229"/>
      <c r="O146" s="84"/>
      <c r="P146" s="84"/>
      <c r="Q146" s="84"/>
      <c r="R146" s="84"/>
      <c r="S146" s="84"/>
      <c r="T146" s="85"/>
      <c r="U146" s="38"/>
      <c r="V146" s="38"/>
      <c r="W146" s="38"/>
      <c r="X146" s="38"/>
      <c r="Y146" s="38"/>
      <c r="Z146" s="38"/>
      <c r="AA146" s="38"/>
      <c r="AB146" s="38"/>
      <c r="AC146" s="38"/>
      <c r="AD146" s="38"/>
      <c r="AE146" s="38"/>
      <c r="AT146" s="17" t="s">
        <v>196</v>
      </c>
      <c r="AU146" s="17" t="s">
        <v>84</v>
      </c>
    </row>
    <row r="147" spans="1:65" s="2" customFormat="1" ht="24.15" customHeight="1">
      <c r="A147" s="38"/>
      <c r="B147" s="39"/>
      <c r="C147" s="212" t="s">
        <v>381</v>
      </c>
      <c r="D147" s="212" t="s">
        <v>189</v>
      </c>
      <c r="E147" s="213" t="s">
        <v>2045</v>
      </c>
      <c r="F147" s="214" t="s">
        <v>2046</v>
      </c>
      <c r="G147" s="215" t="s">
        <v>236</v>
      </c>
      <c r="H147" s="216">
        <v>48</v>
      </c>
      <c r="I147" s="217"/>
      <c r="J147" s="218">
        <f>ROUND(I147*H147,2)</f>
        <v>0</v>
      </c>
      <c r="K147" s="214" t="s">
        <v>193</v>
      </c>
      <c r="L147" s="44"/>
      <c r="M147" s="219" t="s">
        <v>20</v>
      </c>
      <c r="N147" s="220" t="s">
        <v>47</v>
      </c>
      <c r="O147" s="84"/>
      <c r="P147" s="221">
        <f>O147*H147</f>
        <v>0</v>
      </c>
      <c r="Q147" s="221">
        <v>0</v>
      </c>
      <c r="R147" s="221">
        <f>Q147*H147</f>
        <v>0</v>
      </c>
      <c r="S147" s="221">
        <v>0</v>
      </c>
      <c r="T147" s="222">
        <f>S147*H147</f>
        <v>0</v>
      </c>
      <c r="U147" s="38"/>
      <c r="V147" s="38"/>
      <c r="W147" s="38"/>
      <c r="X147" s="38"/>
      <c r="Y147" s="38"/>
      <c r="Z147" s="38"/>
      <c r="AA147" s="38"/>
      <c r="AB147" s="38"/>
      <c r="AC147" s="38"/>
      <c r="AD147" s="38"/>
      <c r="AE147" s="38"/>
      <c r="AR147" s="223" t="s">
        <v>194</v>
      </c>
      <c r="AT147" s="223" t="s">
        <v>189</v>
      </c>
      <c r="AU147" s="223" t="s">
        <v>84</v>
      </c>
      <c r="AY147" s="17" t="s">
        <v>186</v>
      </c>
      <c r="BE147" s="224">
        <f>IF(N147="základní",J147,0)</f>
        <v>0</v>
      </c>
      <c r="BF147" s="224">
        <f>IF(N147="snížená",J147,0)</f>
        <v>0</v>
      </c>
      <c r="BG147" s="224">
        <f>IF(N147="zákl. přenesená",J147,0)</f>
        <v>0</v>
      </c>
      <c r="BH147" s="224">
        <f>IF(N147="sníž. přenesená",J147,0)</f>
        <v>0</v>
      </c>
      <c r="BI147" s="224">
        <f>IF(N147="nulová",J147,0)</f>
        <v>0</v>
      </c>
      <c r="BJ147" s="17" t="s">
        <v>22</v>
      </c>
      <c r="BK147" s="224">
        <f>ROUND(I147*H147,2)</f>
        <v>0</v>
      </c>
      <c r="BL147" s="17" t="s">
        <v>194</v>
      </c>
      <c r="BM147" s="223" t="s">
        <v>2047</v>
      </c>
    </row>
    <row r="148" spans="1:47" s="2" customFormat="1" ht="12">
      <c r="A148" s="38"/>
      <c r="B148" s="39"/>
      <c r="C148" s="40"/>
      <c r="D148" s="225" t="s">
        <v>196</v>
      </c>
      <c r="E148" s="40"/>
      <c r="F148" s="226" t="s">
        <v>2048</v>
      </c>
      <c r="G148" s="40"/>
      <c r="H148" s="40"/>
      <c r="I148" s="227"/>
      <c r="J148" s="40"/>
      <c r="K148" s="40"/>
      <c r="L148" s="44"/>
      <c r="M148" s="228"/>
      <c r="N148" s="229"/>
      <c r="O148" s="84"/>
      <c r="P148" s="84"/>
      <c r="Q148" s="84"/>
      <c r="R148" s="84"/>
      <c r="S148" s="84"/>
      <c r="T148" s="85"/>
      <c r="U148" s="38"/>
      <c r="V148" s="38"/>
      <c r="W148" s="38"/>
      <c r="X148" s="38"/>
      <c r="Y148" s="38"/>
      <c r="Z148" s="38"/>
      <c r="AA148" s="38"/>
      <c r="AB148" s="38"/>
      <c r="AC148" s="38"/>
      <c r="AD148" s="38"/>
      <c r="AE148" s="38"/>
      <c r="AT148" s="17" t="s">
        <v>196</v>
      </c>
      <c r="AU148" s="17" t="s">
        <v>84</v>
      </c>
    </row>
    <row r="149" spans="1:65" s="2" customFormat="1" ht="14.4" customHeight="1">
      <c r="A149" s="38"/>
      <c r="B149" s="39"/>
      <c r="C149" s="260" t="s">
        <v>387</v>
      </c>
      <c r="D149" s="260" t="s">
        <v>921</v>
      </c>
      <c r="E149" s="261" t="s">
        <v>2049</v>
      </c>
      <c r="F149" s="262" t="s">
        <v>2050</v>
      </c>
      <c r="G149" s="263" t="s">
        <v>236</v>
      </c>
      <c r="H149" s="264">
        <v>5</v>
      </c>
      <c r="I149" s="265"/>
      <c r="J149" s="266">
        <f>ROUND(I149*H149,2)</f>
        <v>0</v>
      </c>
      <c r="K149" s="262" t="s">
        <v>193</v>
      </c>
      <c r="L149" s="267"/>
      <c r="M149" s="268" t="s">
        <v>20</v>
      </c>
      <c r="N149" s="269" t="s">
        <v>47</v>
      </c>
      <c r="O149" s="84"/>
      <c r="P149" s="221">
        <f>O149*H149</f>
        <v>0</v>
      </c>
      <c r="Q149" s="221">
        <v>3E-05</v>
      </c>
      <c r="R149" s="221">
        <f>Q149*H149</f>
        <v>0.00015000000000000001</v>
      </c>
      <c r="S149" s="221">
        <v>0</v>
      </c>
      <c r="T149" s="222">
        <f>S149*H149</f>
        <v>0</v>
      </c>
      <c r="U149" s="38"/>
      <c r="V149" s="38"/>
      <c r="W149" s="38"/>
      <c r="X149" s="38"/>
      <c r="Y149" s="38"/>
      <c r="Z149" s="38"/>
      <c r="AA149" s="38"/>
      <c r="AB149" s="38"/>
      <c r="AC149" s="38"/>
      <c r="AD149" s="38"/>
      <c r="AE149" s="38"/>
      <c r="AR149" s="223" t="s">
        <v>279</v>
      </c>
      <c r="AT149" s="223" t="s">
        <v>921</v>
      </c>
      <c r="AU149" s="223" t="s">
        <v>84</v>
      </c>
      <c r="AY149" s="17" t="s">
        <v>186</v>
      </c>
      <c r="BE149" s="224">
        <f>IF(N149="základní",J149,0)</f>
        <v>0</v>
      </c>
      <c r="BF149" s="224">
        <f>IF(N149="snížená",J149,0)</f>
        <v>0</v>
      </c>
      <c r="BG149" s="224">
        <f>IF(N149="zákl. přenesená",J149,0)</f>
        <v>0</v>
      </c>
      <c r="BH149" s="224">
        <f>IF(N149="sníž. přenesená",J149,0)</f>
        <v>0</v>
      </c>
      <c r="BI149" s="224">
        <f>IF(N149="nulová",J149,0)</f>
        <v>0</v>
      </c>
      <c r="BJ149" s="17" t="s">
        <v>22</v>
      </c>
      <c r="BK149" s="224">
        <f>ROUND(I149*H149,2)</f>
        <v>0</v>
      </c>
      <c r="BL149" s="17" t="s">
        <v>194</v>
      </c>
      <c r="BM149" s="223" t="s">
        <v>2051</v>
      </c>
    </row>
    <row r="150" spans="1:47" s="2" customFormat="1" ht="12">
      <c r="A150" s="38"/>
      <c r="B150" s="39"/>
      <c r="C150" s="40"/>
      <c r="D150" s="225" t="s">
        <v>196</v>
      </c>
      <c r="E150" s="40"/>
      <c r="F150" s="226" t="s">
        <v>2050</v>
      </c>
      <c r="G150" s="40"/>
      <c r="H150" s="40"/>
      <c r="I150" s="227"/>
      <c r="J150" s="40"/>
      <c r="K150" s="40"/>
      <c r="L150" s="44"/>
      <c r="M150" s="228"/>
      <c r="N150" s="229"/>
      <c r="O150" s="84"/>
      <c r="P150" s="84"/>
      <c r="Q150" s="84"/>
      <c r="R150" s="84"/>
      <c r="S150" s="84"/>
      <c r="T150" s="85"/>
      <c r="U150" s="38"/>
      <c r="V150" s="38"/>
      <c r="W150" s="38"/>
      <c r="X150" s="38"/>
      <c r="Y150" s="38"/>
      <c r="Z150" s="38"/>
      <c r="AA150" s="38"/>
      <c r="AB150" s="38"/>
      <c r="AC150" s="38"/>
      <c r="AD150" s="38"/>
      <c r="AE150" s="38"/>
      <c r="AT150" s="17" t="s">
        <v>196</v>
      </c>
      <c r="AU150" s="17" t="s">
        <v>84</v>
      </c>
    </row>
    <row r="151" spans="1:65" s="2" customFormat="1" ht="14.4" customHeight="1">
      <c r="A151" s="38"/>
      <c r="B151" s="39"/>
      <c r="C151" s="260" t="s">
        <v>392</v>
      </c>
      <c r="D151" s="260" t="s">
        <v>921</v>
      </c>
      <c r="E151" s="261" t="s">
        <v>2052</v>
      </c>
      <c r="F151" s="262" t="s">
        <v>2053</v>
      </c>
      <c r="G151" s="263" t="s">
        <v>236</v>
      </c>
      <c r="H151" s="264">
        <v>4</v>
      </c>
      <c r="I151" s="265"/>
      <c r="J151" s="266">
        <f>ROUND(I151*H151,2)</f>
        <v>0</v>
      </c>
      <c r="K151" s="262" t="s">
        <v>193</v>
      </c>
      <c r="L151" s="267"/>
      <c r="M151" s="268" t="s">
        <v>20</v>
      </c>
      <c r="N151" s="269" t="s">
        <v>47</v>
      </c>
      <c r="O151" s="84"/>
      <c r="P151" s="221">
        <f>O151*H151</f>
        <v>0</v>
      </c>
      <c r="Q151" s="221">
        <v>0.04</v>
      </c>
      <c r="R151" s="221">
        <f>Q151*H151</f>
        <v>0.16</v>
      </c>
      <c r="S151" s="221">
        <v>0</v>
      </c>
      <c r="T151" s="222">
        <f>S151*H151</f>
        <v>0</v>
      </c>
      <c r="U151" s="38"/>
      <c r="V151" s="38"/>
      <c r="W151" s="38"/>
      <c r="X151" s="38"/>
      <c r="Y151" s="38"/>
      <c r="Z151" s="38"/>
      <c r="AA151" s="38"/>
      <c r="AB151" s="38"/>
      <c r="AC151" s="38"/>
      <c r="AD151" s="38"/>
      <c r="AE151" s="38"/>
      <c r="AR151" s="223" t="s">
        <v>279</v>
      </c>
      <c r="AT151" s="223" t="s">
        <v>921</v>
      </c>
      <c r="AU151" s="223" t="s">
        <v>84</v>
      </c>
      <c r="AY151" s="17" t="s">
        <v>186</v>
      </c>
      <c r="BE151" s="224">
        <f>IF(N151="základní",J151,0)</f>
        <v>0</v>
      </c>
      <c r="BF151" s="224">
        <f>IF(N151="snížená",J151,0)</f>
        <v>0</v>
      </c>
      <c r="BG151" s="224">
        <f>IF(N151="zákl. přenesená",J151,0)</f>
        <v>0</v>
      </c>
      <c r="BH151" s="224">
        <f>IF(N151="sníž. přenesená",J151,0)</f>
        <v>0</v>
      </c>
      <c r="BI151" s="224">
        <f>IF(N151="nulová",J151,0)</f>
        <v>0</v>
      </c>
      <c r="BJ151" s="17" t="s">
        <v>22</v>
      </c>
      <c r="BK151" s="224">
        <f>ROUND(I151*H151,2)</f>
        <v>0</v>
      </c>
      <c r="BL151" s="17" t="s">
        <v>194</v>
      </c>
      <c r="BM151" s="223" t="s">
        <v>2054</v>
      </c>
    </row>
    <row r="152" spans="1:47" s="2" customFormat="1" ht="12">
      <c r="A152" s="38"/>
      <c r="B152" s="39"/>
      <c r="C152" s="40"/>
      <c r="D152" s="225" t="s">
        <v>196</v>
      </c>
      <c r="E152" s="40"/>
      <c r="F152" s="226" t="s">
        <v>2053</v>
      </c>
      <c r="G152" s="40"/>
      <c r="H152" s="40"/>
      <c r="I152" s="227"/>
      <c r="J152" s="40"/>
      <c r="K152" s="40"/>
      <c r="L152" s="44"/>
      <c r="M152" s="228"/>
      <c r="N152" s="229"/>
      <c r="O152" s="84"/>
      <c r="P152" s="84"/>
      <c r="Q152" s="84"/>
      <c r="R152" s="84"/>
      <c r="S152" s="84"/>
      <c r="T152" s="85"/>
      <c r="U152" s="38"/>
      <c r="V152" s="38"/>
      <c r="W152" s="38"/>
      <c r="X152" s="38"/>
      <c r="Y152" s="38"/>
      <c r="Z152" s="38"/>
      <c r="AA152" s="38"/>
      <c r="AB152" s="38"/>
      <c r="AC152" s="38"/>
      <c r="AD152" s="38"/>
      <c r="AE152" s="38"/>
      <c r="AT152" s="17" t="s">
        <v>196</v>
      </c>
      <c r="AU152" s="17" t="s">
        <v>84</v>
      </c>
    </row>
    <row r="153" spans="1:65" s="2" customFormat="1" ht="14.4" customHeight="1">
      <c r="A153" s="38"/>
      <c r="B153" s="39"/>
      <c r="C153" s="260" t="s">
        <v>398</v>
      </c>
      <c r="D153" s="260" t="s">
        <v>921</v>
      </c>
      <c r="E153" s="261" t="s">
        <v>2055</v>
      </c>
      <c r="F153" s="262" t="s">
        <v>2056</v>
      </c>
      <c r="G153" s="263" t="s">
        <v>236</v>
      </c>
      <c r="H153" s="264">
        <v>3</v>
      </c>
      <c r="I153" s="265"/>
      <c r="J153" s="266">
        <f>ROUND(I153*H153,2)</f>
        <v>0</v>
      </c>
      <c r="K153" s="262" t="s">
        <v>193</v>
      </c>
      <c r="L153" s="267"/>
      <c r="M153" s="268" t="s">
        <v>20</v>
      </c>
      <c r="N153" s="269" t="s">
        <v>47</v>
      </c>
      <c r="O153" s="84"/>
      <c r="P153" s="221">
        <f>O153*H153</f>
        <v>0</v>
      </c>
      <c r="Q153" s="221">
        <v>0.027</v>
      </c>
      <c r="R153" s="221">
        <f>Q153*H153</f>
        <v>0.081</v>
      </c>
      <c r="S153" s="221">
        <v>0</v>
      </c>
      <c r="T153" s="222">
        <f>S153*H153</f>
        <v>0</v>
      </c>
      <c r="U153" s="38"/>
      <c r="V153" s="38"/>
      <c r="W153" s="38"/>
      <c r="X153" s="38"/>
      <c r="Y153" s="38"/>
      <c r="Z153" s="38"/>
      <c r="AA153" s="38"/>
      <c r="AB153" s="38"/>
      <c r="AC153" s="38"/>
      <c r="AD153" s="38"/>
      <c r="AE153" s="38"/>
      <c r="AR153" s="223" t="s">
        <v>279</v>
      </c>
      <c r="AT153" s="223" t="s">
        <v>921</v>
      </c>
      <c r="AU153" s="223" t="s">
        <v>84</v>
      </c>
      <c r="AY153" s="17" t="s">
        <v>186</v>
      </c>
      <c r="BE153" s="224">
        <f>IF(N153="základní",J153,0)</f>
        <v>0</v>
      </c>
      <c r="BF153" s="224">
        <f>IF(N153="snížená",J153,0)</f>
        <v>0</v>
      </c>
      <c r="BG153" s="224">
        <f>IF(N153="zákl. přenesená",J153,0)</f>
        <v>0</v>
      </c>
      <c r="BH153" s="224">
        <f>IF(N153="sníž. přenesená",J153,0)</f>
        <v>0</v>
      </c>
      <c r="BI153" s="224">
        <f>IF(N153="nulová",J153,0)</f>
        <v>0</v>
      </c>
      <c r="BJ153" s="17" t="s">
        <v>22</v>
      </c>
      <c r="BK153" s="224">
        <f>ROUND(I153*H153,2)</f>
        <v>0</v>
      </c>
      <c r="BL153" s="17" t="s">
        <v>194</v>
      </c>
      <c r="BM153" s="223" t="s">
        <v>2057</v>
      </c>
    </row>
    <row r="154" spans="1:47" s="2" customFormat="1" ht="12">
      <c r="A154" s="38"/>
      <c r="B154" s="39"/>
      <c r="C154" s="40"/>
      <c r="D154" s="225" t="s">
        <v>196</v>
      </c>
      <c r="E154" s="40"/>
      <c r="F154" s="226" t="s">
        <v>2056</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196</v>
      </c>
      <c r="AU154" s="17" t="s">
        <v>84</v>
      </c>
    </row>
    <row r="155" spans="1:65" s="2" customFormat="1" ht="14.4" customHeight="1">
      <c r="A155" s="38"/>
      <c r="B155" s="39"/>
      <c r="C155" s="260" t="s">
        <v>405</v>
      </c>
      <c r="D155" s="260" t="s">
        <v>921</v>
      </c>
      <c r="E155" s="261" t="s">
        <v>2058</v>
      </c>
      <c r="F155" s="262" t="s">
        <v>2059</v>
      </c>
      <c r="G155" s="263" t="s">
        <v>1796</v>
      </c>
      <c r="H155" s="264">
        <v>5</v>
      </c>
      <c r="I155" s="265"/>
      <c r="J155" s="266">
        <f>ROUND(I155*H155,2)</f>
        <v>0</v>
      </c>
      <c r="K155" s="262" t="s">
        <v>20</v>
      </c>
      <c r="L155" s="267"/>
      <c r="M155" s="268" t="s">
        <v>20</v>
      </c>
      <c r="N155" s="269" t="s">
        <v>47</v>
      </c>
      <c r="O155" s="84"/>
      <c r="P155" s="221">
        <f>O155*H155</f>
        <v>0</v>
      </c>
      <c r="Q155" s="221">
        <v>0</v>
      </c>
      <c r="R155" s="221">
        <f>Q155*H155</f>
        <v>0</v>
      </c>
      <c r="S155" s="221">
        <v>0</v>
      </c>
      <c r="T155" s="222">
        <f>S155*H155</f>
        <v>0</v>
      </c>
      <c r="U155" s="38"/>
      <c r="V155" s="38"/>
      <c r="W155" s="38"/>
      <c r="X155" s="38"/>
      <c r="Y155" s="38"/>
      <c r="Z155" s="38"/>
      <c r="AA155" s="38"/>
      <c r="AB155" s="38"/>
      <c r="AC155" s="38"/>
      <c r="AD155" s="38"/>
      <c r="AE155" s="38"/>
      <c r="AR155" s="223" t="s">
        <v>279</v>
      </c>
      <c r="AT155" s="223" t="s">
        <v>921</v>
      </c>
      <c r="AU155" s="223" t="s">
        <v>84</v>
      </c>
      <c r="AY155" s="17" t="s">
        <v>186</v>
      </c>
      <c r="BE155" s="224">
        <f>IF(N155="základní",J155,0)</f>
        <v>0</v>
      </c>
      <c r="BF155" s="224">
        <f>IF(N155="snížená",J155,0)</f>
        <v>0</v>
      </c>
      <c r="BG155" s="224">
        <f>IF(N155="zákl. přenesená",J155,0)</f>
        <v>0</v>
      </c>
      <c r="BH155" s="224">
        <f>IF(N155="sníž. přenesená",J155,0)</f>
        <v>0</v>
      </c>
      <c r="BI155" s="224">
        <f>IF(N155="nulová",J155,0)</f>
        <v>0</v>
      </c>
      <c r="BJ155" s="17" t="s">
        <v>22</v>
      </c>
      <c r="BK155" s="224">
        <f>ROUND(I155*H155,2)</f>
        <v>0</v>
      </c>
      <c r="BL155" s="17" t="s">
        <v>194</v>
      </c>
      <c r="BM155" s="223" t="s">
        <v>2060</v>
      </c>
    </row>
    <row r="156" spans="1:47" s="2" customFormat="1" ht="12">
      <c r="A156" s="38"/>
      <c r="B156" s="39"/>
      <c r="C156" s="40"/>
      <c r="D156" s="225" t="s">
        <v>196</v>
      </c>
      <c r="E156" s="40"/>
      <c r="F156" s="226" t="s">
        <v>2059</v>
      </c>
      <c r="G156" s="40"/>
      <c r="H156" s="40"/>
      <c r="I156" s="227"/>
      <c r="J156" s="40"/>
      <c r="K156" s="40"/>
      <c r="L156" s="44"/>
      <c r="M156" s="228"/>
      <c r="N156" s="229"/>
      <c r="O156" s="84"/>
      <c r="P156" s="84"/>
      <c r="Q156" s="84"/>
      <c r="R156" s="84"/>
      <c r="S156" s="84"/>
      <c r="T156" s="85"/>
      <c r="U156" s="38"/>
      <c r="V156" s="38"/>
      <c r="W156" s="38"/>
      <c r="X156" s="38"/>
      <c r="Y156" s="38"/>
      <c r="Z156" s="38"/>
      <c r="AA156" s="38"/>
      <c r="AB156" s="38"/>
      <c r="AC156" s="38"/>
      <c r="AD156" s="38"/>
      <c r="AE156" s="38"/>
      <c r="AT156" s="17" t="s">
        <v>196</v>
      </c>
      <c r="AU156" s="17" t="s">
        <v>84</v>
      </c>
    </row>
    <row r="157" spans="1:65" s="2" customFormat="1" ht="14.4" customHeight="1">
      <c r="A157" s="38"/>
      <c r="B157" s="39"/>
      <c r="C157" s="260" t="s">
        <v>411</v>
      </c>
      <c r="D157" s="260" t="s">
        <v>921</v>
      </c>
      <c r="E157" s="261" t="s">
        <v>2061</v>
      </c>
      <c r="F157" s="262" t="s">
        <v>2062</v>
      </c>
      <c r="G157" s="263" t="s">
        <v>1796</v>
      </c>
      <c r="H157" s="264">
        <v>6</v>
      </c>
      <c r="I157" s="265"/>
      <c r="J157" s="266">
        <f>ROUND(I157*H157,2)</f>
        <v>0</v>
      </c>
      <c r="K157" s="262" t="s">
        <v>20</v>
      </c>
      <c r="L157" s="267"/>
      <c r="M157" s="268" t="s">
        <v>20</v>
      </c>
      <c r="N157" s="269" t="s">
        <v>47</v>
      </c>
      <c r="O157" s="84"/>
      <c r="P157" s="221">
        <f>O157*H157</f>
        <v>0</v>
      </c>
      <c r="Q157" s="221">
        <v>0</v>
      </c>
      <c r="R157" s="221">
        <f>Q157*H157</f>
        <v>0</v>
      </c>
      <c r="S157" s="221">
        <v>0</v>
      </c>
      <c r="T157" s="222">
        <f>S157*H157</f>
        <v>0</v>
      </c>
      <c r="U157" s="38"/>
      <c r="V157" s="38"/>
      <c r="W157" s="38"/>
      <c r="X157" s="38"/>
      <c r="Y157" s="38"/>
      <c r="Z157" s="38"/>
      <c r="AA157" s="38"/>
      <c r="AB157" s="38"/>
      <c r="AC157" s="38"/>
      <c r="AD157" s="38"/>
      <c r="AE157" s="38"/>
      <c r="AR157" s="223" t="s">
        <v>279</v>
      </c>
      <c r="AT157" s="223" t="s">
        <v>921</v>
      </c>
      <c r="AU157" s="223" t="s">
        <v>84</v>
      </c>
      <c r="AY157" s="17" t="s">
        <v>186</v>
      </c>
      <c r="BE157" s="224">
        <f>IF(N157="základní",J157,0)</f>
        <v>0</v>
      </c>
      <c r="BF157" s="224">
        <f>IF(N157="snížená",J157,0)</f>
        <v>0</v>
      </c>
      <c r="BG157" s="224">
        <f>IF(N157="zákl. přenesená",J157,0)</f>
        <v>0</v>
      </c>
      <c r="BH157" s="224">
        <f>IF(N157="sníž. přenesená",J157,0)</f>
        <v>0</v>
      </c>
      <c r="BI157" s="224">
        <f>IF(N157="nulová",J157,0)</f>
        <v>0</v>
      </c>
      <c r="BJ157" s="17" t="s">
        <v>22</v>
      </c>
      <c r="BK157" s="224">
        <f>ROUND(I157*H157,2)</f>
        <v>0</v>
      </c>
      <c r="BL157" s="17" t="s">
        <v>194</v>
      </c>
      <c r="BM157" s="223" t="s">
        <v>2063</v>
      </c>
    </row>
    <row r="158" spans="1:47" s="2" customFormat="1" ht="12">
      <c r="A158" s="38"/>
      <c r="B158" s="39"/>
      <c r="C158" s="40"/>
      <c r="D158" s="225" t="s">
        <v>196</v>
      </c>
      <c r="E158" s="40"/>
      <c r="F158" s="226" t="s">
        <v>2062</v>
      </c>
      <c r="G158" s="40"/>
      <c r="H158" s="40"/>
      <c r="I158" s="227"/>
      <c r="J158" s="40"/>
      <c r="K158" s="40"/>
      <c r="L158" s="44"/>
      <c r="M158" s="228"/>
      <c r="N158" s="229"/>
      <c r="O158" s="84"/>
      <c r="P158" s="84"/>
      <c r="Q158" s="84"/>
      <c r="R158" s="84"/>
      <c r="S158" s="84"/>
      <c r="T158" s="85"/>
      <c r="U158" s="38"/>
      <c r="V158" s="38"/>
      <c r="W158" s="38"/>
      <c r="X158" s="38"/>
      <c r="Y158" s="38"/>
      <c r="Z158" s="38"/>
      <c r="AA158" s="38"/>
      <c r="AB158" s="38"/>
      <c r="AC158" s="38"/>
      <c r="AD158" s="38"/>
      <c r="AE158" s="38"/>
      <c r="AT158" s="17" t="s">
        <v>196</v>
      </c>
      <c r="AU158" s="17" t="s">
        <v>84</v>
      </c>
    </row>
    <row r="159" spans="1:65" s="2" customFormat="1" ht="14.4" customHeight="1">
      <c r="A159" s="38"/>
      <c r="B159" s="39"/>
      <c r="C159" s="260" t="s">
        <v>417</v>
      </c>
      <c r="D159" s="260" t="s">
        <v>921</v>
      </c>
      <c r="E159" s="261" t="s">
        <v>2064</v>
      </c>
      <c r="F159" s="262" t="s">
        <v>2065</v>
      </c>
      <c r="G159" s="263" t="s">
        <v>1796</v>
      </c>
      <c r="H159" s="264">
        <v>11</v>
      </c>
      <c r="I159" s="265"/>
      <c r="J159" s="266">
        <f>ROUND(I159*H159,2)</f>
        <v>0</v>
      </c>
      <c r="K159" s="262" t="s">
        <v>20</v>
      </c>
      <c r="L159" s="267"/>
      <c r="M159" s="268" t="s">
        <v>20</v>
      </c>
      <c r="N159" s="269" t="s">
        <v>47</v>
      </c>
      <c r="O159" s="84"/>
      <c r="P159" s="221">
        <f>O159*H159</f>
        <v>0</v>
      </c>
      <c r="Q159" s="221">
        <v>0</v>
      </c>
      <c r="R159" s="221">
        <f>Q159*H159</f>
        <v>0</v>
      </c>
      <c r="S159" s="221">
        <v>0</v>
      </c>
      <c r="T159" s="222">
        <f>S159*H159</f>
        <v>0</v>
      </c>
      <c r="U159" s="38"/>
      <c r="V159" s="38"/>
      <c r="W159" s="38"/>
      <c r="X159" s="38"/>
      <c r="Y159" s="38"/>
      <c r="Z159" s="38"/>
      <c r="AA159" s="38"/>
      <c r="AB159" s="38"/>
      <c r="AC159" s="38"/>
      <c r="AD159" s="38"/>
      <c r="AE159" s="38"/>
      <c r="AR159" s="223" t="s">
        <v>279</v>
      </c>
      <c r="AT159" s="223" t="s">
        <v>921</v>
      </c>
      <c r="AU159" s="223" t="s">
        <v>84</v>
      </c>
      <c r="AY159" s="17" t="s">
        <v>186</v>
      </c>
      <c r="BE159" s="224">
        <f>IF(N159="základní",J159,0)</f>
        <v>0</v>
      </c>
      <c r="BF159" s="224">
        <f>IF(N159="snížená",J159,0)</f>
        <v>0</v>
      </c>
      <c r="BG159" s="224">
        <f>IF(N159="zákl. přenesená",J159,0)</f>
        <v>0</v>
      </c>
      <c r="BH159" s="224">
        <f>IF(N159="sníž. přenesená",J159,0)</f>
        <v>0</v>
      </c>
      <c r="BI159" s="224">
        <f>IF(N159="nulová",J159,0)</f>
        <v>0</v>
      </c>
      <c r="BJ159" s="17" t="s">
        <v>22</v>
      </c>
      <c r="BK159" s="224">
        <f>ROUND(I159*H159,2)</f>
        <v>0</v>
      </c>
      <c r="BL159" s="17" t="s">
        <v>194</v>
      </c>
      <c r="BM159" s="223" t="s">
        <v>2066</v>
      </c>
    </row>
    <row r="160" spans="1:47" s="2" customFormat="1" ht="12">
      <c r="A160" s="38"/>
      <c r="B160" s="39"/>
      <c r="C160" s="40"/>
      <c r="D160" s="225" t="s">
        <v>196</v>
      </c>
      <c r="E160" s="40"/>
      <c r="F160" s="226" t="s">
        <v>2065</v>
      </c>
      <c r="G160" s="40"/>
      <c r="H160" s="40"/>
      <c r="I160" s="227"/>
      <c r="J160" s="40"/>
      <c r="K160" s="40"/>
      <c r="L160" s="44"/>
      <c r="M160" s="228"/>
      <c r="N160" s="229"/>
      <c r="O160" s="84"/>
      <c r="P160" s="84"/>
      <c r="Q160" s="84"/>
      <c r="R160" s="84"/>
      <c r="S160" s="84"/>
      <c r="T160" s="85"/>
      <c r="U160" s="38"/>
      <c r="V160" s="38"/>
      <c r="W160" s="38"/>
      <c r="X160" s="38"/>
      <c r="Y160" s="38"/>
      <c r="Z160" s="38"/>
      <c r="AA160" s="38"/>
      <c r="AB160" s="38"/>
      <c r="AC160" s="38"/>
      <c r="AD160" s="38"/>
      <c r="AE160" s="38"/>
      <c r="AT160" s="17" t="s">
        <v>196</v>
      </c>
      <c r="AU160" s="17" t="s">
        <v>84</v>
      </c>
    </row>
    <row r="161" spans="1:65" s="2" customFormat="1" ht="14.4" customHeight="1">
      <c r="A161" s="38"/>
      <c r="B161" s="39"/>
      <c r="C161" s="260" t="s">
        <v>425</v>
      </c>
      <c r="D161" s="260" t="s">
        <v>921</v>
      </c>
      <c r="E161" s="261" t="s">
        <v>2067</v>
      </c>
      <c r="F161" s="262" t="s">
        <v>2068</v>
      </c>
      <c r="G161" s="263" t="s">
        <v>1796</v>
      </c>
      <c r="H161" s="264">
        <v>6</v>
      </c>
      <c r="I161" s="265"/>
      <c r="J161" s="266">
        <f>ROUND(I161*H161,2)</f>
        <v>0</v>
      </c>
      <c r="K161" s="262" t="s">
        <v>20</v>
      </c>
      <c r="L161" s="267"/>
      <c r="M161" s="268" t="s">
        <v>20</v>
      </c>
      <c r="N161" s="269" t="s">
        <v>47</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279</v>
      </c>
      <c r="AT161" s="223" t="s">
        <v>921</v>
      </c>
      <c r="AU161" s="223" t="s">
        <v>84</v>
      </c>
      <c r="AY161" s="17" t="s">
        <v>186</v>
      </c>
      <c r="BE161" s="224">
        <f>IF(N161="základní",J161,0)</f>
        <v>0</v>
      </c>
      <c r="BF161" s="224">
        <f>IF(N161="snížená",J161,0)</f>
        <v>0</v>
      </c>
      <c r="BG161" s="224">
        <f>IF(N161="zákl. přenesená",J161,0)</f>
        <v>0</v>
      </c>
      <c r="BH161" s="224">
        <f>IF(N161="sníž. přenesená",J161,0)</f>
        <v>0</v>
      </c>
      <c r="BI161" s="224">
        <f>IF(N161="nulová",J161,0)</f>
        <v>0</v>
      </c>
      <c r="BJ161" s="17" t="s">
        <v>22</v>
      </c>
      <c r="BK161" s="224">
        <f>ROUND(I161*H161,2)</f>
        <v>0</v>
      </c>
      <c r="BL161" s="17" t="s">
        <v>194</v>
      </c>
      <c r="BM161" s="223" t="s">
        <v>2069</v>
      </c>
    </row>
    <row r="162" spans="1:47" s="2" customFormat="1" ht="12">
      <c r="A162" s="38"/>
      <c r="B162" s="39"/>
      <c r="C162" s="40"/>
      <c r="D162" s="225" t="s">
        <v>196</v>
      </c>
      <c r="E162" s="40"/>
      <c r="F162" s="226" t="s">
        <v>2068</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196</v>
      </c>
      <c r="AU162" s="17" t="s">
        <v>84</v>
      </c>
    </row>
    <row r="163" spans="1:65" s="2" customFormat="1" ht="14.4" customHeight="1">
      <c r="A163" s="38"/>
      <c r="B163" s="39"/>
      <c r="C163" s="260" t="s">
        <v>435</v>
      </c>
      <c r="D163" s="260" t="s">
        <v>921</v>
      </c>
      <c r="E163" s="261" t="s">
        <v>2070</v>
      </c>
      <c r="F163" s="262" t="s">
        <v>2071</v>
      </c>
      <c r="G163" s="263" t="s">
        <v>1796</v>
      </c>
      <c r="H163" s="264">
        <v>2</v>
      </c>
      <c r="I163" s="265"/>
      <c r="J163" s="266">
        <f>ROUND(I163*H163,2)</f>
        <v>0</v>
      </c>
      <c r="K163" s="262" t="s">
        <v>20</v>
      </c>
      <c r="L163" s="267"/>
      <c r="M163" s="268" t="s">
        <v>20</v>
      </c>
      <c r="N163" s="269" t="s">
        <v>47</v>
      </c>
      <c r="O163" s="84"/>
      <c r="P163" s="221">
        <f>O163*H163</f>
        <v>0</v>
      </c>
      <c r="Q163" s="221">
        <v>0</v>
      </c>
      <c r="R163" s="221">
        <f>Q163*H163</f>
        <v>0</v>
      </c>
      <c r="S163" s="221">
        <v>0</v>
      </c>
      <c r="T163" s="222">
        <f>S163*H163</f>
        <v>0</v>
      </c>
      <c r="U163" s="38"/>
      <c r="V163" s="38"/>
      <c r="W163" s="38"/>
      <c r="X163" s="38"/>
      <c r="Y163" s="38"/>
      <c r="Z163" s="38"/>
      <c r="AA163" s="38"/>
      <c r="AB163" s="38"/>
      <c r="AC163" s="38"/>
      <c r="AD163" s="38"/>
      <c r="AE163" s="38"/>
      <c r="AR163" s="223" t="s">
        <v>279</v>
      </c>
      <c r="AT163" s="223" t="s">
        <v>921</v>
      </c>
      <c r="AU163" s="223" t="s">
        <v>84</v>
      </c>
      <c r="AY163" s="17" t="s">
        <v>186</v>
      </c>
      <c r="BE163" s="224">
        <f>IF(N163="základní",J163,0)</f>
        <v>0</v>
      </c>
      <c r="BF163" s="224">
        <f>IF(N163="snížená",J163,0)</f>
        <v>0</v>
      </c>
      <c r="BG163" s="224">
        <f>IF(N163="zákl. přenesená",J163,0)</f>
        <v>0</v>
      </c>
      <c r="BH163" s="224">
        <f>IF(N163="sníž. přenesená",J163,0)</f>
        <v>0</v>
      </c>
      <c r="BI163" s="224">
        <f>IF(N163="nulová",J163,0)</f>
        <v>0</v>
      </c>
      <c r="BJ163" s="17" t="s">
        <v>22</v>
      </c>
      <c r="BK163" s="224">
        <f>ROUND(I163*H163,2)</f>
        <v>0</v>
      </c>
      <c r="BL163" s="17" t="s">
        <v>194</v>
      </c>
      <c r="BM163" s="223" t="s">
        <v>2072</v>
      </c>
    </row>
    <row r="164" spans="1:47" s="2" customFormat="1" ht="12">
      <c r="A164" s="38"/>
      <c r="B164" s="39"/>
      <c r="C164" s="40"/>
      <c r="D164" s="225" t="s">
        <v>196</v>
      </c>
      <c r="E164" s="40"/>
      <c r="F164" s="226" t="s">
        <v>2071</v>
      </c>
      <c r="G164" s="40"/>
      <c r="H164" s="40"/>
      <c r="I164" s="227"/>
      <c r="J164" s="40"/>
      <c r="K164" s="40"/>
      <c r="L164" s="44"/>
      <c r="M164" s="228"/>
      <c r="N164" s="229"/>
      <c r="O164" s="84"/>
      <c r="P164" s="84"/>
      <c r="Q164" s="84"/>
      <c r="R164" s="84"/>
      <c r="S164" s="84"/>
      <c r="T164" s="85"/>
      <c r="U164" s="38"/>
      <c r="V164" s="38"/>
      <c r="W164" s="38"/>
      <c r="X164" s="38"/>
      <c r="Y164" s="38"/>
      <c r="Z164" s="38"/>
      <c r="AA164" s="38"/>
      <c r="AB164" s="38"/>
      <c r="AC164" s="38"/>
      <c r="AD164" s="38"/>
      <c r="AE164" s="38"/>
      <c r="AT164" s="17" t="s">
        <v>196</v>
      </c>
      <c r="AU164" s="17" t="s">
        <v>84</v>
      </c>
    </row>
    <row r="165" spans="1:65" s="2" customFormat="1" ht="14.4" customHeight="1">
      <c r="A165" s="38"/>
      <c r="B165" s="39"/>
      <c r="C165" s="260" t="s">
        <v>443</v>
      </c>
      <c r="D165" s="260" t="s">
        <v>921</v>
      </c>
      <c r="E165" s="261" t="s">
        <v>2073</v>
      </c>
      <c r="F165" s="262" t="s">
        <v>2074</v>
      </c>
      <c r="G165" s="263" t="s">
        <v>1796</v>
      </c>
      <c r="H165" s="264">
        <v>6</v>
      </c>
      <c r="I165" s="265"/>
      <c r="J165" s="266">
        <f>ROUND(I165*H165,2)</f>
        <v>0</v>
      </c>
      <c r="K165" s="262" t="s">
        <v>20</v>
      </c>
      <c r="L165" s="267"/>
      <c r="M165" s="268" t="s">
        <v>20</v>
      </c>
      <c r="N165" s="269" t="s">
        <v>47</v>
      </c>
      <c r="O165" s="84"/>
      <c r="P165" s="221">
        <f>O165*H165</f>
        <v>0</v>
      </c>
      <c r="Q165" s="221">
        <v>0</v>
      </c>
      <c r="R165" s="221">
        <f>Q165*H165</f>
        <v>0</v>
      </c>
      <c r="S165" s="221">
        <v>0</v>
      </c>
      <c r="T165" s="222">
        <f>S165*H165</f>
        <v>0</v>
      </c>
      <c r="U165" s="38"/>
      <c r="V165" s="38"/>
      <c r="W165" s="38"/>
      <c r="X165" s="38"/>
      <c r="Y165" s="38"/>
      <c r="Z165" s="38"/>
      <c r="AA165" s="38"/>
      <c r="AB165" s="38"/>
      <c r="AC165" s="38"/>
      <c r="AD165" s="38"/>
      <c r="AE165" s="38"/>
      <c r="AR165" s="223" t="s">
        <v>279</v>
      </c>
      <c r="AT165" s="223" t="s">
        <v>921</v>
      </c>
      <c r="AU165" s="223" t="s">
        <v>84</v>
      </c>
      <c r="AY165" s="17" t="s">
        <v>186</v>
      </c>
      <c r="BE165" s="224">
        <f>IF(N165="základní",J165,0)</f>
        <v>0</v>
      </c>
      <c r="BF165" s="224">
        <f>IF(N165="snížená",J165,0)</f>
        <v>0</v>
      </c>
      <c r="BG165" s="224">
        <f>IF(N165="zákl. přenesená",J165,0)</f>
        <v>0</v>
      </c>
      <c r="BH165" s="224">
        <f>IF(N165="sníž. přenesená",J165,0)</f>
        <v>0</v>
      </c>
      <c r="BI165" s="224">
        <f>IF(N165="nulová",J165,0)</f>
        <v>0</v>
      </c>
      <c r="BJ165" s="17" t="s">
        <v>22</v>
      </c>
      <c r="BK165" s="224">
        <f>ROUND(I165*H165,2)</f>
        <v>0</v>
      </c>
      <c r="BL165" s="17" t="s">
        <v>194</v>
      </c>
      <c r="BM165" s="223" t="s">
        <v>2075</v>
      </c>
    </row>
    <row r="166" spans="1:47" s="2" customFormat="1" ht="12">
      <c r="A166" s="38"/>
      <c r="B166" s="39"/>
      <c r="C166" s="40"/>
      <c r="D166" s="225" t="s">
        <v>196</v>
      </c>
      <c r="E166" s="40"/>
      <c r="F166" s="226" t="s">
        <v>2074</v>
      </c>
      <c r="G166" s="40"/>
      <c r="H166" s="40"/>
      <c r="I166" s="227"/>
      <c r="J166" s="40"/>
      <c r="K166" s="40"/>
      <c r="L166" s="44"/>
      <c r="M166" s="228"/>
      <c r="N166" s="229"/>
      <c r="O166" s="84"/>
      <c r="P166" s="84"/>
      <c r="Q166" s="84"/>
      <c r="R166" s="84"/>
      <c r="S166" s="84"/>
      <c r="T166" s="85"/>
      <c r="U166" s="38"/>
      <c r="V166" s="38"/>
      <c r="W166" s="38"/>
      <c r="X166" s="38"/>
      <c r="Y166" s="38"/>
      <c r="Z166" s="38"/>
      <c r="AA166" s="38"/>
      <c r="AB166" s="38"/>
      <c r="AC166" s="38"/>
      <c r="AD166" s="38"/>
      <c r="AE166" s="38"/>
      <c r="AT166" s="17" t="s">
        <v>196</v>
      </c>
      <c r="AU166" s="17" t="s">
        <v>84</v>
      </c>
    </row>
    <row r="167" spans="1:65" s="2" customFormat="1" ht="14.4" customHeight="1">
      <c r="A167" s="38"/>
      <c r="B167" s="39"/>
      <c r="C167" s="212" t="s">
        <v>448</v>
      </c>
      <c r="D167" s="212" t="s">
        <v>189</v>
      </c>
      <c r="E167" s="213" t="s">
        <v>2076</v>
      </c>
      <c r="F167" s="214" t="s">
        <v>2077</v>
      </c>
      <c r="G167" s="215" t="s">
        <v>1711</v>
      </c>
      <c r="H167" s="216">
        <v>1</v>
      </c>
      <c r="I167" s="217"/>
      <c r="J167" s="218">
        <f>ROUND(I167*H167,2)</f>
        <v>0</v>
      </c>
      <c r="K167" s="214" t="s">
        <v>20</v>
      </c>
      <c r="L167" s="44"/>
      <c r="M167" s="219" t="s">
        <v>20</v>
      </c>
      <c r="N167" s="220" t="s">
        <v>47</v>
      </c>
      <c r="O167" s="84"/>
      <c r="P167" s="221">
        <f>O167*H167</f>
        <v>0</v>
      </c>
      <c r="Q167" s="221">
        <v>0</v>
      </c>
      <c r="R167" s="221">
        <f>Q167*H167</f>
        <v>0</v>
      </c>
      <c r="S167" s="221">
        <v>0</v>
      </c>
      <c r="T167" s="222">
        <f>S167*H167</f>
        <v>0</v>
      </c>
      <c r="U167" s="38"/>
      <c r="V167" s="38"/>
      <c r="W167" s="38"/>
      <c r="X167" s="38"/>
      <c r="Y167" s="38"/>
      <c r="Z167" s="38"/>
      <c r="AA167" s="38"/>
      <c r="AB167" s="38"/>
      <c r="AC167" s="38"/>
      <c r="AD167" s="38"/>
      <c r="AE167" s="38"/>
      <c r="AR167" s="223" t="s">
        <v>194</v>
      </c>
      <c r="AT167" s="223" t="s">
        <v>189</v>
      </c>
      <c r="AU167" s="223" t="s">
        <v>84</v>
      </c>
      <c r="AY167" s="17" t="s">
        <v>186</v>
      </c>
      <c r="BE167" s="224">
        <f>IF(N167="základní",J167,0)</f>
        <v>0</v>
      </c>
      <c r="BF167" s="224">
        <f>IF(N167="snížená",J167,0)</f>
        <v>0</v>
      </c>
      <c r="BG167" s="224">
        <f>IF(N167="zákl. přenesená",J167,0)</f>
        <v>0</v>
      </c>
      <c r="BH167" s="224">
        <f>IF(N167="sníž. přenesená",J167,0)</f>
        <v>0</v>
      </c>
      <c r="BI167" s="224">
        <f>IF(N167="nulová",J167,0)</f>
        <v>0</v>
      </c>
      <c r="BJ167" s="17" t="s">
        <v>22</v>
      </c>
      <c r="BK167" s="224">
        <f>ROUND(I167*H167,2)</f>
        <v>0</v>
      </c>
      <c r="BL167" s="17" t="s">
        <v>194</v>
      </c>
      <c r="BM167" s="223" t="s">
        <v>2078</v>
      </c>
    </row>
    <row r="168" spans="1:47" s="2" customFormat="1" ht="12">
      <c r="A168" s="38"/>
      <c r="B168" s="39"/>
      <c r="C168" s="40"/>
      <c r="D168" s="225" t="s">
        <v>196</v>
      </c>
      <c r="E168" s="40"/>
      <c r="F168" s="226" t="s">
        <v>2077</v>
      </c>
      <c r="G168" s="40"/>
      <c r="H168" s="40"/>
      <c r="I168" s="227"/>
      <c r="J168" s="40"/>
      <c r="K168" s="40"/>
      <c r="L168" s="44"/>
      <c r="M168" s="228"/>
      <c r="N168" s="229"/>
      <c r="O168" s="84"/>
      <c r="P168" s="84"/>
      <c r="Q168" s="84"/>
      <c r="R168" s="84"/>
      <c r="S168" s="84"/>
      <c r="T168" s="85"/>
      <c r="U168" s="38"/>
      <c r="V168" s="38"/>
      <c r="W168" s="38"/>
      <c r="X168" s="38"/>
      <c r="Y168" s="38"/>
      <c r="Z168" s="38"/>
      <c r="AA168" s="38"/>
      <c r="AB168" s="38"/>
      <c r="AC168" s="38"/>
      <c r="AD168" s="38"/>
      <c r="AE168" s="38"/>
      <c r="AT168" s="17" t="s">
        <v>196</v>
      </c>
      <c r="AU168" s="17" t="s">
        <v>84</v>
      </c>
    </row>
    <row r="169" spans="1:47" s="2" customFormat="1" ht="12">
      <c r="A169" s="38"/>
      <c r="B169" s="39"/>
      <c r="C169" s="40"/>
      <c r="D169" s="225" t="s">
        <v>216</v>
      </c>
      <c r="E169" s="40"/>
      <c r="F169" s="251" t="s">
        <v>2079</v>
      </c>
      <c r="G169" s="40"/>
      <c r="H169" s="40"/>
      <c r="I169" s="227"/>
      <c r="J169" s="40"/>
      <c r="K169" s="40"/>
      <c r="L169" s="44"/>
      <c r="M169" s="228"/>
      <c r="N169" s="229"/>
      <c r="O169" s="84"/>
      <c r="P169" s="84"/>
      <c r="Q169" s="84"/>
      <c r="R169" s="84"/>
      <c r="S169" s="84"/>
      <c r="T169" s="85"/>
      <c r="U169" s="38"/>
      <c r="V169" s="38"/>
      <c r="W169" s="38"/>
      <c r="X169" s="38"/>
      <c r="Y169" s="38"/>
      <c r="Z169" s="38"/>
      <c r="AA169" s="38"/>
      <c r="AB169" s="38"/>
      <c r="AC169" s="38"/>
      <c r="AD169" s="38"/>
      <c r="AE169" s="38"/>
      <c r="AT169" s="17" t="s">
        <v>216</v>
      </c>
      <c r="AU169" s="17" t="s">
        <v>84</v>
      </c>
    </row>
    <row r="170" spans="1:65" s="2" customFormat="1" ht="24.15" customHeight="1">
      <c r="A170" s="38"/>
      <c r="B170" s="39"/>
      <c r="C170" s="212" t="s">
        <v>454</v>
      </c>
      <c r="D170" s="212" t="s">
        <v>189</v>
      </c>
      <c r="E170" s="213" t="s">
        <v>2080</v>
      </c>
      <c r="F170" s="214" t="s">
        <v>2081</v>
      </c>
      <c r="G170" s="215" t="s">
        <v>244</v>
      </c>
      <c r="H170" s="216">
        <v>11672</v>
      </c>
      <c r="I170" s="217"/>
      <c r="J170" s="218">
        <f>ROUND(I170*H170,2)</f>
        <v>0</v>
      </c>
      <c r="K170" s="214" t="s">
        <v>193</v>
      </c>
      <c r="L170" s="44"/>
      <c r="M170" s="219" t="s">
        <v>20</v>
      </c>
      <c r="N170" s="220" t="s">
        <v>47</v>
      </c>
      <c r="O170" s="84"/>
      <c r="P170" s="221">
        <f>O170*H170</f>
        <v>0</v>
      </c>
      <c r="Q170" s="221">
        <v>3E-07</v>
      </c>
      <c r="R170" s="221">
        <f>Q170*H170</f>
        <v>0.0035015999999999997</v>
      </c>
      <c r="S170" s="221">
        <v>0</v>
      </c>
      <c r="T170" s="222">
        <f>S170*H170</f>
        <v>0</v>
      </c>
      <c r="U170" s="38"/>
      <c r="V170" s="38"/>
      <c r="W170" s="38"/>
      <c r="X170" s="38"/>
      <c r="Y170" s="38"/>
      <c r="Z170" s="38"/>
      <c r="AA170" s="38"/>
      <c r="AB170" s="38"/>
      <c r="AC170" s="38"/>
      <c r="AD170" s="38"/>
      <c r="AE170" s="38"/>
      <c r="AR170" s="223" t="s">
        <v>194</v>
      </c>
      <c r="AT170" s="223" t="s">
        <v>189</v>
      </c>
      <c r="AU170" s="223" t="s">
        <v>84</v>
      </c>
      <c r="AY170" s="17" t="s">
        <v>186</v>
      </c>
      <c r="BE170" s="224">
        <f>IF(N170="základní",J170,0)</f>
        <v>0</v>
      </c>
      <c r="BF170" s="224">
        <f>IF(N170="snížená",J170,0)</f>
        <v>0</v>
      </c>
      <c r="BG170" s="224">
        <f>IF(N170="zákl. přenesená",J170,0)</f>
        <v>0</v>
      </c>
      <c r="BH170" s="224">
        <f>IF(N170="sníž. přenesená",J170,0)</f>
        <v>0</v>
      </c>
      <c r="BI170" s="224">
        <f>IF(N170="nulová",J170,0)</f>
        <v>0</v>
      </c>
      <c r="BJ170" s="17" t="s">
        <v>22</v>
      </c>
      <c r="BK170" s="224">
        <f>ROUND(I170*H170,2)</f>
        <v>0</v>
      </c>
      <c r="BL170" s="17" t="s">
        <v>194</v>
      </c>
      <c r="BM170" s="223" t="s">
        <v>2082</v>
      </c>
    </row>
    <row r="171" spans="1:47" s="2" customFormat="1" ht="12">
      <c r="A171" s="38"/>
      <c r="B171" s="39"/>
      <c r="C171" s="40"/>
      <c r="D171" s="225" t="s">
        <v>196</v>
      </c>
      <c r="E171" s="40"/>
      <c r="F171" s="226" t="s">
        <v>2083</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196</v>
      </c>
      <c r="AU171" s="17" t="s">
        <v>84</v>
      </c>
    </row>
    <row r="172" spans="1:47" s="2" customFormat="1" ht="12">
      <c r="A172" s="38"/>
      <c r="B172" s="39"/>
      <c r="C172" s="40"/>
      <c r="D172" s="225" t="s">
        <v>216</v>
      </c>
      <c r="E172" s="40"/>
      <c r="F172" s="251" t="s">
        <v>2084</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216</v>
      </c>
      <c r="AU172" s="17" t="s">
        <v>84</v>
      </c>
    </row>
    <row r="173" spans="1:65" s="2" customFormat="1" ht="24.15" customHeight="1">
      <c r="A173" s="38"/>
      <c r="B173" s="39"/>
      <c r="C173" s="212" t="s">
        <v>459</v>
      </c>
      <c r="D173" s="212" t="s">
        <v>189</v>
      </c>
      <c r="E173" s="213" t="s">
        <v>346</v>
      </c>
      <c r="F173" s="214" t="s">
        <v>347</v>
      </c>
      <c r="G173" s="215" t="s">
        <v>236</v>
      </c>
      <c r="H173" s="216">
        <v>34</v>
      </c>
      <c r="I173" s="217"/>
      <c r="J173" s="218">
        <f>ROUND(I173*H173,2)</f>
        <v>0</v>
      </c>
      <c r="K173" s="214" t="s">
        <v>193</v>
      </c>
      <c r="L173" s="44"/>
      <c r="M173" s="219" t="s">
        <v>20</v>
      </c>
      <c r="N173" s="220" t="s">
        <v>47</v>
      </c>
      <c r="O173" s="84"/>
      <c r="P173" s="221">
        <f>O173*H173</f>
        <v>0</v>
      </c>
      <c r="Q173" s="221">
        <v>0.021352</v>
      </c>
      <c r="R173" s="221">
        <f>Q173*H173</f>
        <v>0.725968</v>
      </c>
      <c r="S173" s="221">
        <v>0</v>
      </c>
      <c r="T173" s="222">
        <f>S173*H173</f>
        <v>0</v>
      </c>
      <c r="U173" s="38"/>
      <c r="V173" s="38"/>
      <c r="W173" s="38"/>
      <c r="X173" s="38"/>
      <c r="Y173" s="38"/>
      <c r="Z173" s="38"/>
      <c r="AA173" s="38"/>
      <c r="AB173" s="38"/>
      <c r="AC173" s="38"/>
      <c r="AD173" s="38"/>
      <c r="AE173" s="38"/>
      <c r="AR173" s="223" t="s">
        <v>194</v>
      </c>
      <c r="AT173" s="223" t="s">
        <v>189</v>
      </c>
      <c r="AU173" s="223" t="s">
        <v>84</v>
      </c>
      <c r="AY173" s="17" t="s">
        <v>186</v>
      </c>
      <c r="BE173" s="224">
        <f>IF(N173="základní",J173,0)</f>
        <v>0</v>
      </c>
      <c r="BF173" s="224">
        <f>IF(N173="snížená",J173,0)</f>
        <v>0</v>
      </c>
      <c r="BG173" s="224">
        <f>IF(N173="zákl. přenesená",J173,0)</f>
        <v>0</v>
      </c>
      <c r="BH173" s="224">
        <f>IF(N173="sníž. přenesená",J173,0)</f>
        <v>0</v>
      </c>
      <c r="BI173" s="224">
        <f>IF(N173="nulová",J173,0)</f>
        <v>0</v>
      </c>
      <c r="BJ173" s="17" t="s">
        <v>22</v>
      </c>
      <c r="BK173" s="224">
        <f>ROUND(I173*H173,2)</f>
        <v>0</v>
      </c>
      <c r="BL173" s="17" t="s">
        <v>194</v>
      </c>
      <c r="BM173" s="223" t="s">
        <v>2085</v>
      </c>
    </row>
    <row r="174" spans="1:47" s="2" customFormat="1" ht="12">
      <c r="A174" s="38"/>
      <c r="B174" s="39"/>
      <c r="C174" s="40"/>
      <c r="D174" s="225" t="s">
        <v>196</v>
      </c>
      <c r="E174" s="40"/>
      <c r="F174" s="226" t="s">
        <v>349</v>
      </c>
      <c r="G174" s="40"/>
      <c r="H174" s="40"/>
      <c r="I174" s="227"/>
      <c r="J174" s="40"/>
      <c r="K174" s="40"/>
      <c r="L174" s="44"/>
      <c r="M174" s="228"/>
      <c r="N174" s="229"/>
      <c r="O174" s="84"/>
      <c r="P174" s="84"/>
      <c r="Q174" s="84"/>
      <c r="R174" s="84"/>
      <c r="S174" s="84"/>
      <c r="T174" s="85"/>
      <c r="U174" s="38"/>
      <c r="V174" s="38"/>
      <c r="W174" s="38"/>
      <c r="X174" s="38"/>
      <c r="Y174" s="38"/>
      <c r="Z174" s="38"/>
      <c r="AA174" s="38"/>
      <c r="AB174" s="38"/>
      <c r="AC174" s="38"/>
      <c r="AD174" s="38"/>
      <c r="AE174" s="38"/>
      <c r="AT174" s="17" t="s">
        <v>196</v>
      </c>
      <c r="AU174" s="17" t="s">
        <v>84</v>
      </c>
    </row>
    <row r="175" spans="1:47" s="2" customFormat="1" ht="12">
      <c r="A175" s="38"/>
      <c r="B175" s="39"/>
      <c r="C175" s="40"/>
      <c r="D175" s="225" t="s">
        <v>216</v>
      </c>
      <c r="E175" s="40"/>
      <c r="F175" s="251" t="s">
        <v>2086</v>
      </c>
      <c r="G175" s="40"/>
      <c r="H175" s="40"/>
      <c r="I175" s="227"/>
      <c r="J175" s="40"/>
      <c r="K175" s="40"/>
      <c r="L175" s="44"/>
      <c r="M175" s="228"/>
      <c r="N175" s="229"/>
      <c r="O175" s="84"/>
      <c r="P175" s="84"/>
      <c r="Q175" s="84"/>
      <c r="R175" s="84"/>
      <c r="S175" s="84"/>
      <c r="T175" s="85"/>
      <c r="U175" s="38"/>
      <c r="V175" s="38"/>
      <c r="W175" s="38"/>
      <c r="X175" s="38"/>
      <c r="Y175" s="38"/>
      <c r="Z175" s="38"/>
      <c r="AA175" s="38"/>
      <c r="AB175" s="38"/>
      <c r="AC175" s="38"/>
      <c r="AD175" s="38"/>
      <c r="AE175" s="38"/>
      <c r="AT175" s="17" t="s">
        <v>216</v>
      </c>
      <c r="AU175" s="17" t="s">
        <v>84</v>
      </c>
    </row>
    <row r="176" spans="1:65" s="2" customFormat="1" ht="24.15" customHeight="1">
      <c r="A176" s="38"/>
      <c r="B176" s="39"/>
      <c r="C176" s="212" t="s">
        <v>461</v>
      </c>
      <c r="D176" s="212" t="s">
        <v>189</v>
      </c>
      <c r="E176" s="213" t="s">
        <v>2087</v>
      </c>
      <c r="F176" s="214" t="s">
        <v>2088</v>
      </c>
      <c r="G176" s="215" t="s">
        <v>244</v>
      </c>
      <c r="H176" s="216">
        <v>725</v>
      </c>
      <c r="I176" s="217"/>
      <c r="J176" s="218">
        <f>ROUND(I176*H176,2)</f>
        <v>0</v>
      </c>
      <c r="K176" s="214" t="s">
        <v>193</v>
      </c>
      <c r="L176" s="44"/>
      <c r="M176" s="219" t="s">
        <v>20</v>
      </c>
      <c r="N176" s="220" t="s">
        <v>47</v>
      </c>
      <c r="O176" s="84"/>
      <c r="P176" s="221">
        <f>O176*H176</f>
        <v>0</v>
      </c>
      <c r="Q176" s="221">
        <v>0</v>
      </c>
      <c r="R176" s="221">
        <f>Q176*H176</f>
        <v>0</v>
      </c>
      <c r="S176" s="221">
        <v>0</v>
      </c>
      <c r="T176" s="222">
        <f>S176*H176</f>
        <v>0</v>
      </c>
      <c r="U176" s="38"/>
      <c r="V176" s="38"/>
      <c r="W176" s="38"/>
      <c r="X176" s="38"/>
      <c r="Y176" s="38"/>
      <c r="Z176" s="38"/>
      <c r="AA176" s="38"/>
      <c r="AB176" s="38"/>
      <c r="AC176" s="38"/>
      <c r="AD176" s="38"/>
      <c r="AE176" s="38"/>
      <c r="AR176" s="223" t="s">
        <v>194</v>
      </c>
      <c r="AT176" s="223" t="s">
        <v>189</v>
      </c>
      <c r="AU176" s="223" t="s">
        <v>84</v>
      </c>
      <c r="AY176" s="17" t="s">
        <v>186</v>
      </c>
      <c r="BE176" s="224">
        <f>IF(N176="základní",J176,0)</f>
        <v>0</v>
      </c>
      <c r="BF176" s="224">
        <f>IF(N176="snížená",J176,0)</f>
        <v>0</v>
      </c>
      <c r="BG176" s="224">
        <f>IF(N176="zákl. přenesená",J176,0)</f>
        <v>0</v>
      </c>
      <c r="BH176" s="224">
        <f>IF(N176="sníž. přenesená",J176,0)</f>
        <v>0</v>
      </c>
      <c r="BI176" s="224">
        <f>IF(N176="nulová",J176,0)</f>
        <v>0</v>
      </c>
      <c r="BJ176" s="17" t="s">
        <v>22</v>
      </c>
      <c r="BK176" s="224">
        <f>ROUND(I176*H176,2)</f>
        <v>0</v>
      </c>
      <c r="BL176" s="17" t="s">
        <v>194</v>
      </c>
      <c r="BM176" s="223" t="s">
        <v>2089</v>
      </c>
    </row>
    <row r="177" spans="1:47" s="2" customFormat="1" ht="12">
      <c r="A177" s="38"/>
      <c r="B177" s="39"/>
      <c r="C177" s="40"/>
      <c r="D177" s="225" t="s">
        <v>196</v>
      </c>
      <c r="E177" s="40"/>
      <c r="F177" s="226" t="s">
        <v>2090</v>
      </c>
      <c r="G177" s="40"/>
      <c r="H177" s="40"/>
      <c r="I177" s="227"/>
      <c r="J177" s="40"/>
      <c r="K177" s="40"/>
      <c r="L177" s="44"/>
      <c r="M177" s="228"/>
      <c r="N177" s="229"/>
      <c r="O177" s="84"/>
      <c r="P177" s="84"/>
      <c r="Q177" s="84"/>
      <c r="R177" s="84"/>
      <c r="S177" s="84"/>
      <c r="T177" s="85"/>
      <c r="U177" s="38"/>
      <c r="V177" s="38"/>
      <c r="W177" s="38"/>
      <c r="X177" s="38"/>
      <c r="Y177" s="38"/>
      <c r="Z177" s="38"/>
      <c r="AA177" s="38"/>
      <c r="AB177" s="38"/>
      <c r="AC177" s="38"/>
      <c r="AD177" s="38"/>
      <c r="AE177" s="38"/>
      <c r="AT177" s="17" t="s">
        <v>196</v>
      </c>
      <c r="AU177" s="17" t="s">
        <v>84</v>
      </c>
    </row>
    <row r="178" spans="1:47" s="2" customFormat="1" ht="12">
      <c r="A178" s="38"/>
      <c r="B178" s="39"/>
      <c r="C178" s="40"/>
      <c r="D178" s="225" t="s">
        <v>216</v>
      </c>
      <c r="E178" s="40"/>
      <c r="F178" s="251" t="s">
        <v>2091</v>
      </c>
      <c r="G178" s="40"/>
      <c r="H178" s="40"/>
      <c r="I178" s="227"/>
      <c r="J178" s="40"/>
      <c r="K178" s="40"/>
      <c r="L178" s="44"/>
      <c r="M178" s="228"/>
      <c r="N178" s="229"/>
      <c r="O178" s="84"/>
      <c r="P178" s="84"/>
      <c r="Q178" s="84"/>
      <c r="R178" s="84"/>
      <c r="S178" s="84"/>
      <c r="T178" s="85"/>
      <c r="U178" s="38"/>
      <c r="V178" s="38"/>
      <c r="W178" s="38"/>
      <c r="X178" s="38"/>
      <c r="Y178" s="38"/>
      <c r="Z178" s="38"/>
      <c r="AA178" s="38"/>
      <c r="AB178" s="38"/>
      <c r="AC178" s="38"/>
      <c r="AD178" s="38"/>
      <c r="AE178" s="38"/>
      <c r="AT178" s="17" t="s">
        <v>216</v>
      </c>
      <c r="AU178" s="17" t="s">
        <v>84</v>
      </c>
    </row>
    <row r="179" spans="1:65" s="2" customFormat="1" ht="14.4" customHeight="1">
      <c r="A179" s="38"/>
      <c r="B179" s="39"/>
      <c r="C179" s="260" t="s">
        <v>463</v>
      </c>
      <c r="D179" s="260" t="s">
        <v>921</v>
      </c>
      <c r="E179" s="261" t="s">
        <v>2092</v>
      </c>
      <c r="F179" s="262" t="s">
        <v>2093</v>
      </c>
      <c r="G179" s="263" t="s">
        <v>192</v>
      </c>
      <c r="H179" s="264">
        <v>72.5</v>
      </c>
      <c r="I179" s="265"/>
      <c r="J179" s="266">
        <f>ROUND(I179*H179,2)</f>
        <v>0</v>
      </c>
      <c r="K179" s="262" t="s">
        <v>193</v>
      </c>
      <c r="L179" s="267"/>
      <c r="M179" s="268" t="s">
        <v>20</v>
      </c>
      <c r="N179" s="269" t="s">
        <v>47</v>
      </c>
      <c r="O179" s="84"/>
      <c r="P179" s="221">
        <f>O179*H179</f>
        <v>0</v>
      </c>
      <c r="Q179" s="221">
        <v>0.2</v>
      </c>
      <c r="R179" s="221">
        <f>Q179*H179</f>
        <v>14.5</v>
      </c>
      <c r="S179" s="221">
        <v>0</v>
      </c>
      <c r="T179" s="222">
        <f>S179*H179</f>
        <v>0</v>
      </c>
      <c r="U179" s="38"/>
      <c r="V179" s="38"/>
      <c r="W179" s="38"/>
      <c r="X179" s="38"/>
      <c r="Y179" s="38"/>
      <c r="Z179" s="38"/>
      <c r="AA179" s="38"/>
      <c r="AB179" s="38"/>
      <c r="AC179" s="38"/>
      <c r="AD179" s="38"/>
      <c r="AE179" s="38"/>
      <c r="AR179" s="223" t="s">
        <v>279</v>
      </c>
      <c r="AT179" s="223" t="s">
        <v>921</v>
      </c>
      <c r="AU179" s="223" t="s">
        <v>84</v>
      </c>
      <c r="AY179" s="17" t="s">
        <v>186</v>
      </c>
      <c r="BE179" s="224">
        <f>IF(N179="základní",J179,0)</f>
        <v>0</v>
      </c>
      <c r="BF179" s="224">
        <f>IF(N179="snížená",J179,0)</f>
        <v>0</v>
      </c>
      <c r="BG179" s="224">
        <f>IF(N179="zákl. přenesená",J179,0)</f>
        <v>0</v>
      </c>
      <c r="BH179" s="224">
        <f>IF(N179="sníž. přenesená",J179,0)</f>
        <v>0</v>
      </c>
      <c r="BI179" s="224">
        <f>IF(N179="nulová",J179,0)</f>
        <v>0</v>
      </c>
      <c r="BJ179" s="17" t="s">
        <v>22</v>
      </c>
      <c r="BK179" s="224">
        <f>ROUND(I179*H179,2)</f>
        <v>0</v>
      </c>
      <c r="BL179" s="17" t="s">
        <v>194</v>
      </c>
      <c r="BM179" s="223" t="s">
        <v>2094</v>
      </c>
    </row>
    <row r="180" spans="1:47" s="2" customFormat="1" ht="12">
      <c r="A180" s="38"/>
      <c r="B180" s="39"/>
      <c r="C180" s="40"/>
      <c r="D180" s="225" t="s">
        <v>196</v>
      </c>
      <c r="E180" s="40"/>
      <c r="F180" s="226" t="s">
        <v>2093</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196</v>
      </c>
      <c r="AU180" s="17" t="s">
        <v>84</v>
      </c>
    </row>
    <row r="181" spans="1:47" s="2" customFormat="1" ht="12">
      <c r="A181" s="38"/>
      <c r="B181" s="39"/>
      <c r="C181" s="40"/>
      <c r="D181" s="225" t="s">
        <v>216</v>
      </c>
      <c r="E181" s="40"/>
      <c r="F181" s="251" t="s">
        <v>2095</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216</v>
      </c>
      <c r="AU181" s="17" t="s">
        <v>84</v>
      </c>
    </row>
    <row r="182" spans="1:51" s="14" customFormat="1" ht="12">
      <c r="A182" s="14"/>
      <c r="B182" s="240"/>
      <c r="C182" s="241"/>
      <c r="D182" s="225" t="s">
        <v>198</v>
      </c>
      <c r="E182" s="242" t="s">
        <v>2096</v>
      </c>
      <c r="F182" s="243" t="s">
        <v>2097</v>
      </c>
      <c r="G182" s="241"/>
      <c r="H182" s="244">
        <v>72.5</v>
      </c>
      <c r="I182" s="245"/>
      <c r="J182" s="241"/>
      <c r="K182" s="241"/>
      <c r="L182" s="246"/>
      <c r="M182" s="247"/>
      <c r="N182" s="248"/>
      <c r="O182" s="248"/>
      <c r="P182" s="248"/>
      <c r="Q182" s="248"/>
      <c r="R182" s="248"/>
      <c r="S182" s="248"/>
      <c r="T182" s="249"/>
      <c r="U182" s="14"/>
      <c r="V182" s="14"/>
      <c r="W182" s="14"/>
      <c r="X182" s="14"/>
      <c r="Y182" s="14"/>
      <c r="Z182" s="14"/>
      <c r="AA182" s="14"/>
      <c r="AB182" s="14"/>
      <c r="AC182" s="14"/>
      <c r="AD182" s="14"/>
      <c r="AE182" s="14"/>
      <c r="AT182" s="250" t="s">
        <v>198</v>
      </c>
      <c r="AU182" s="250" t="s">
        <v>84</v>
      </c>
      <c r="AV182" s="14" t="s">
        <v>84</v>
      </c>
      <c r="AW182" s="14" t="s">
        <v>37</v>
      </c>
      <c r="AX182" s="14" t="s">
        <v>22</v>
      </c>
      <c r="AY182" s="250" t="s">
        <v>186</v>
      </c>
    </row>
    <row r="183" spans="1:63" s="12" customFormat="1" ht="22.8" customHeight="1">
      <c r="A183" s="12"/>
      <c r="B183" s="196"/>
      <c r="C183" s="197"/>
      <c r="D183" s="198" t="s">
        <v>75</v>
      </c>
      <c r="E183" s="210" t="s">
        <v>467</v>
      </c>
      <c r="F183" s="210" t="s">
        <v>468</v>
      </c>
      <c r="G183" s="197"/>
      <c r="H183" s="197"/>
      <c r="I183" s="200"/>
      <c r="J183" s="211">
        <f>BK183</f>
        <v>0</v>
      </c>
      <c r="K183" s="197"/>
      <c r="L183" s="202"/>
      <c r="M183" s="203"/>
      <c r="N183" s="204"/>
      <c r="O183" s="204"/>
      <c r="P183" s="205">
        <f>SUM(P184:P185)</f>
        <v>0</v>
      </c>
      <c r="Q183" s="204"/>
      <c r="R183" s="205">
        <f>SUM(R184:R185)</f>
        <v>0</v>
      </c>
      <c r="S183" s="204"/>
      <c r="T183" s="206">
        <f>SUM(T184:T185)</f>
        <v>0</v>
      </c>
      <c r="U183" s="12"/>
      <c r="V183" s="12"/>
      <c r="W183" s="12"/>
      <c r="X183" s="12"/>
      <c r="Y183" s="12"/>
      <c r="Z183" s="12"/>
      <c r="AA183" s="12"/>
      <c r="AB183" s="12"/>
      <c r="AC183" s="12"/>
      <c r="AD183" s="12"/>
      <c r="AE183" s="12"/>
      <c r="AR183" s="207" t="s">
        <v>22</v>
      </c>
      <c r="AT183" s="208" t="s">
        <v>75</v>
      </c>
      <c r="AU183" s="208" t="s">
        <v>22</v>
      </c>
      <c r="AY183" s="207" t="s">
        <v>186</v>
      </c>
      <c r="BK183" s="209">
        <f>SUM(BK184:BK185)</f>
        <v>0</v>
      </c>
    </row>
    <row r="184" spans="1:65" s="2" customFormat="1" ht="24.15" customHeight="1">
      <c r="A184" s="38"/>
      <c r="B184" s="39"/>
      <c r="C184" s="212" t="s">
        <v>469</v>
      </c>
      <c r="D184" s="212" t="s">
        <v>189</v>
      </c>
      <c r="E184" s="213" t="s">
        <v>470</v>
      </c>
      <c r="F184" s="214" t="s">
        <v>471</v>
      </c>
      <c r="G184" s="215" t="s">
        <v>213</v>
      </c>
      <c r="H184" s="216">
        <v>145.345</v>
      </c>
      <c r="I184" s="217"/>
      <c r="J184" s="218">
        <f>ROUND(I184*H184,2)</f>
        <v>0</v>
      </c>
      <c r="K184" s="214" t="s">
        <v>193</v>
      </c>
      <c r="L184" s="44"/>
      <c r="M184" s="219" t="s">
        <v>20</v>
      </c>
      <c r="N184" s="220" t="s">
        <v>47</v>
      </c>
      <c r="O184" s="84"/>
      <c r="P184" s="221">
        <f>O184*H184</f>
        <v>0</v>
      </c>
      <c r="Q184" s="221">
        <v>0</v>
      </c>
      <c r="R184" s="221">
        <f>Q184*H184</f>
        <v>0</v>
      </c>
      <c r="S184" s="221">
        <v>0</v>
      </c>
      <c r="T184" s="222">
        <f>S184*H184</f>
        <v>0</v>
      </c>
      <c r="U184" s="38"/>
      <c r="V184" s="38"/>
      <c r="W184" s="38"/>
      <c r="X184" s="38"/>
      <c r="Y184" s="38"/>
      <c r="Z184" s="38"/>
      <c r="AA184" s="38"/>
      <c r="AB184" s="38"/>
      <c r="AC184" s="38"/>
      <c r="AD184" s="38"/>
      <c r="AE184" s="38"/>
      <c r="AR184" s="223" t="s">
        <v>194</v>
      </c>
      <c r="AT184" s="223" t="s">
        <v>189</v>
      </c>
      <c r="AU184" s="223" t="s">
        <v>84</v>
      </c>
      <c r="AY184" s="17" t="s">
        <v>186</v>
      </c>
      <c r="BE184" s="224">
        <f>IF(N184="základní",J184,0)</f>
        <v>0</v>
      </c>
      <c r="BF184" s="224">
        <f>IF(N184="snížená",J184,0)</f>
        <v>0</v>
      </c>
      <c r="BG184" s="224">
        <f>IF(N184="zákl. přenesená",J184,0)</f>
        <v>0</v>
      </c>
      <c r="BH184" s="224">
        <f>IF(N184="sníž. přenesená",J184,0)</f>
        <v>0</v>
      </c>
      <c r="BI184" s="224">
        <f>IF(N184="nulová",J184,0)</f>
        <v>0</v>
      </c>
      <c r="BJ184" s="17" t="s">
        <v>22</v>
      </c>
      <c r="BK184" s="224">
        <f>ROUND(I184*H184,2)</f>
        <v>0</v>
      </c>
      <c r="BL184" s="17" t="s">
        <v>194</v>
      </c>
      <c r="BM184" s="223" t="s">
        <v>2098</v>
      </c>
    </row>
    <row r="185" spans="1:47" s="2" customFormat="1" ht="12">
      <c r="A185" s="38"/>
      <c r="B185" s="39"/>
      <c r="C185" s="40"/>
      <c r="D185" s="225" t="s">
        <v>196</v>
      </c>
      <c r="E185" s="40"/>
      <c r="F185" s="226" t="s">
        <v>473</v>
      </c>
      <c r="G185" s="40"/>
      <c r="H185" s="40"/>
      <c r="I185" s="227"/>
      <c r="J185" s="40"/>
      <c r="K185" s="40"/>
      <c r="L185" s="44"/>
      <c r="M185" s="255"/>
      <c r="N185" s="256"/>
      <c r="O185" s="257"/>
      <c r="P185" s="257"/>
      <c r="Q185" s="257"/>
      <c r="R185" s="257"/>
      <c r="S185" s="257"/>
      <c r="T185" s="258"/>
      <c r="U185" s="38"/>
      <c r="V185" s="38"/>
      <c r="W185" s="38"/>
      <c r="X185" s="38"/>
      <c r="Y185" s="38"/>
      <c r="Z185" s="38"/>
      <c r="AA185" s="38"/>
      <c r="AB185" s="38"/>
      <c r="AC185" s="38"/>
      <c r="AD185" s="38"/>
      <c r="AE185" s="38"/>
      <c r="AT185" s="17" t="s">
        <v>196</v>
      </c>
      <c r="AU185" s="17" t="s">
        <v>84</v>
      </c>
    </row>
    <row r="186" spans="1:31" s="2" customFormat="1" ht="6.95" customHeight="1">
      <c r="A186" s="38"/>
      <c r="B186" s="59"/>
      <c r="C186" s="60"/>
      <c r="D186" s="60"/>
      <c r="E186" s="60"/>
      <c r="F186" s="60"/>
      <c r="G186" s="60"/>
      <c r="H186" s="60"/>
      <c r="I186" s="60"/>
      <c r="J186" s="60"/>
      <c r="K186" s="60"/>
      <c r="L186" s="44"/>
      <c r="M186" s="38"/>
      <c r="O186" s="38"/>
      <c r="P186" s="38"/>
      <c r="Q186" s="38"/>
      <c r="R186" s="38"/>
      <c r="S186" s="38"/>
      <c r="T186" s="38"/>
      <c r="U186" s="38"/>
      <c r="V186" s="38"/>
      <c r="W186" s="38"/>
      <c r="X186" s="38"/>
      <c r="Y186" s="38"/>
      <c r="Z186" s="38"/>
      <c r="AA186" s="38"/>
      <c r="AB186" s="38"/>
      <c r="AC186" s="38"/>
      <c r="AD186" s="38"/>
      <c r="AE186" s="38"/>
    </row>
  </sheetData>
  <sheetProtection password="CC35" sheet="1" objects="1" scenarios="1" formatColumns="0" formatRows="0" autoFilter="0"/>
  <autoFilter ref="C81:K185"/>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159</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1:31" s="2" customFormat="1" ht="12" customHeight="1">
      <c r="A8" s="38"/>
      <c r="B8" s="44"/>
      <c r="C8" s="38"/>
      <c r="D8" s="142" t="s">
        <v>161</v>
      </c>
      <c r="E8" s="38"/>
      <c r="F8" s="38"/>
      <c r="G8" s="38"/>
      <c r="H8" s="38"/>
      <c r="I8" s="38"/>
      <c r="J8" s="38"/>
      <c r="K8" s="38"/>
      <c r="L8" s="144"/>
      <c r="S8" s="38"/>
      <c r="T8" s="38"/>
      <c r="U8" s="38"/>
      <c r="V8" s="38"/>
      <c r="W8" s="38"/>
      <c r="X8" s="38"/>
      <c r="Y8" s="38"/>
      <c r="Z8" s="38"/>
      <c r="AA8" s="38"/>
      <c r="AB8" s="38"/>
      <c r="AC8" s="38"/>
      <c r="AD8" s="38"/>
      <c r="AE8" s="38"/>
    </row>
    <row r="9" spans="1:31" s="2" customFormat="1" ht="16.5" customHeight="1">
      <c r="A9" s="38"/>
      <c r="B9" s="44"/>
      <c r="C9" s="38"/>
      <c r="D9" s="38"/>
      <c r="E9" s="145" t="s">
        <v>2099</v>
      </c>
      <c r="F9" s="38"/>
      <c r="G9" s="38"/>
      <c r="H9" s="38"/>
      <c r="I9" s="38"/>
      <c r="J9" s="38"/>
      <c r="K9" s="38"/>
      <c r="L9" s="14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44"/>
      <c r="S10" s="38"/>
      <c r="T10" s="38"/>
      <c r="U10" s="38"/>
      <c r="V10" s="38"/>
      <c r="W10" s="38"/>
      <c r="X10" s="38"/>
      <c r="Y10" s="38"/>
      <c r="Z10" s="38"/>
      <c r="AA10" s="38"/>
      <c r="AB10" s="38"/>
      <c r="AC10" s="38"/>
      <c r="AD10" s="38"/>
      <c r="AE10" s="38"/>
    </row>
    <row r="11" spans="1:31" s="2" customFormat="1" ht="12" customHeight="1">
      <c r="A11" s="38"/>
      <c r="B11" s="44"/>
      <c r="C11" s="38"/>
      <c r="D11" s="142" t="s">
        <v>19</v>
      </c>
      <c r="E11" s="38"/>
      <c r="F11" s="133" t="s">
        <v>20</v>
      </c>
      <c r="G11" s="38"/>
      <c r="H11" s="38"/>
      <c r="I11" s="142" t="s">
        <v>21</v>
      </c>
      <c r="J11" s="133" t="s">
        <v>20</v>
      </c>
      <c r="K11" s="38"/>
      <c r="L11" s="144"/>
      <c r="S11" s="38"/>
      <c r="T11" s="38"/>
      <c r="U11" s="38"/>
      <c r="V11" s="38"/>
      <c r="W11" s="38"/>
      <c r="X11" s="38"/>
      <c r="Y11" s="38"/>
      <c r="Z11" s="38"/>
      <c r="AA11" s="38"/>
      <c r="AB11" s="38"/>
      <c r="AC11" s="38"/>
      <c r="AD11" s="38"/>
      <c r="AE11" s="38"/>
    </row>
    <row r="12" spans="1:31" s="2" customFormat="1" ht="12" customHeight="1">
      <c r="A12" s="38"/>
      <c r="B12" s="44"/>
      <c r="C12" s="38"/>
      <c r="D12" s="142" t="s">
        <v>23</v>
      </c>
      <c r="E12" s="38"/>
      <c r="F12" s="133" t="s">
        <v>24</v>
      </c>
      <c r="G12" s="38"/>
      <c r="H12" s="38"/>
      <c r="I12" s="142" t="s">
        <v>25</v>
      </c>
      <c r="J12" s="146" t="str">
        <f>'Rekapitulace stavby'!AN8</f>
        <v>27. 8. 2020</v>
      </c>
      <c r="K12" s="38"/>
      <c r="L12" s="14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44"/>
      <c r="S13" s="38"/>
      <c r="T13" s="38"/>
      <c r="U13" s="38"/>
      <c r="V13" s="38"/>
      <c r="W13" s="38"/>
      <c r="X13" s="38"/>
      <c r="Y13" s="38"/>
      <c r="Z13" s="38"/>
      <c r="AA13" s="38"/>
      <c r="AB13" s="38"/>
      <c r="AC13" s="38"/>
      <c r="AD13" s="38"/>
      <c r="AE13" s="38"/>
    </row>
    <row r="14" spans="1:31" s="2" customFormat="1" ht="12" customHeight="1">
      <c r="A14" s="38"/>
      <c r="B14" s="44"/>
      <c r="C14" s="38"/>
      <c r="D14" s="142" t="s">
        <v>29</v>
      </c>
      <c r="E14" s="38"/>
      <c r="F14" s="38"/>
      <c r="G14" s="38"/>
      <c r="H14" s="38"/>
      <c r="I14" s="142" t="s">
        <v>30</v>
      </c>
      <c r="J14" s="133" t="s">
        <v>20</v>
      </c>
      <c r="K14" s="38"/>
      <c r="L14" s="144"/>
      <c r="S14" s="38"/>
      <c r="T14" s="38"/>
      <c r="U14" s="38"/>
      <c r="V14" s="38"/>
      <c r="W14" s="38"/>
      <c r="X14" s="38"/>
      <c r="Y14" s="38"/>
      <c r="Z14" s="38"/>
      <c r="AA14" s="38"/>
      <c r="AB14" s="38"/>
      <c r="AC14" s="38"/>
      <c r="AD14" s="38"/>
      <c r="AE14" s="38"/>
    </row>
    <row r="15" spans="1:31" s="2" customFormat="1" ht="18" customHeight="1">
      <c r="A15" s="38"/>
      <c r="B15" s="44"/>
      <c r="C15" s="38"/>
      <c r="D15" s="38"/>
      <c r="E15" s="133" t="s">
        <v>31</v>
      </c>
      <c r="F15" s="38"/>
      <c r="G15" s="38"/>
      <c r="H15" s="38"/>
      <c r="I15" s="142" t="s">
        <v>32</v>
      </c>
      <c r="J15" s="133" t="s">
        <v>20</v>
      </c>
      <c r="K15" s="38"/>
      <c r="L15" s="14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44"/>
      <c r="S16" s="38"/>
      <c r="T16" s="38"/>
      <c r="U16" s="38"/>
      <c r="V16" s="38"/>
      <c r="W16" s="38"/>
      <c r="X16" s="38"/>
      <c r="Y16" s="38"/>
      <c r="Z16" s="38"/>
      <c r="AA16" s="38"/>
      <c r="AB16" s="38"/>
      <c r="AC16" s="38"/>
      <c r="AD16" s="38"/>
      <c r="AE16" s="38"/>
    </row>
    <row r="17" spans="1:31" s="2" customFormat="1" ht="12" customHeight="1">
      <c r="A17" s="38"/>
      <c r="B17" s="44"/>
      <c r="C17" s="38"/>
      <c r="D17" s="142" t="s">
        <v>33</v>
      </c>
      <c r="E17" s="38"/>
      <c r="F17" s="38"/>
      <c r="G17" s="38"/>
      <c r="H17" s="38"/>
      <c r="I17" s="142" t="s">
        <v>30</v>
      </c>
      <c r="J17" s="33" t="str">
        <f>'Rekapitulace stavby'!AN13</f>
        <v>Vyplň údaj</v>
      </c>
      <c r="K17" s="38"/>
      <c r="L17" s="14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3"/>
      <c r="G18" s="133"/>
      <c r="H18" s="133"/>
      <c r="I18" s="142" t="s">
        <v>32</v>
      </c>
      <c r="J18" s="33" t="str">
        <f>'Rekapitulace stavby'!AN14</f>
        <v>Vyplň údaj</v>
      </c>
      <c r="K18" s="38"/>
      <c r="L18" s="14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44"/>
      <c r="S19" s="38"/>
      <c r="T19" s="38"/>
      <c r="U19" s="38"/>
      <c r="V19" s="38"/>
      <c r="W19" s="38"/>
      <c r="X19" s="38"/>
      <c r="Y19" s="38"/>
      <c r="Z19" s="38"/>
      <c r="AA19" s="38"/>
      <c r="AB19" s="38"/>
      <c r="AC19" s="38"/>
      <c r="AD19" s="38"/>
      <c r="AE19" s="38"/>
    </row>
    <row r="20" spans="1:31" s="2" customFormat="1" ht="12" customHeight="1">
      <c r="A20" s="38"/>
      <c r="B20" s="44"/>
      <c r="C20" s="38"/>
      <c r="D20" s="142" t="s">
        <v>35</v>
      </c>
      <c r="E20" s="38"/>
      <c r="F20" s="38"/>
      <c r="G20" s="38"/>
      <c r="H20" s="38"/>
      <c r="I20" s="142" t="s">
        <v>30</v>
      </c>
      <c r="J20" s="133" t="s">
        <v>20</v>
      </c>
      <c r="K20" s="38"/>
      <c r="L20" s="144"/>
      <c r="S20" s="38"/>
      <c r="T20" s="38"/>
      <c r="U20" s="38"/>
      <c r="V20" s="38"/>
      <c r="W20" s="38"/>
      <c r="X20" s="38"/>
      <c r="Y20" s="38"/>
      <c r="Z20" s="38"/>
      <c r="AA20" s="38"/>
      <c r="AB20" s="38"/>
      <c r="AC20" s="38"/>
      <c r="AD20" s="38"/>
      <c r="AE20" s="38"/>
    </row>
    <row r="21" spans="1:31" s="2" customFormat="1" ht="18" customHeight="1">
      <c r="A21" s="38"/>
      <c r="B21" s="44"/>
      <c r="C21" s="38"/>
      <c r="D21" s="38"/>
      <c r="E21" s="133" t="s">
        <v>36</v>
      </c>
      <c r="F21" s="38"/>
      <c r="G21" s="38"/>
      <c r="H21" s="38"/>
      <c r="I21" s="142" t="s">
        <v>32</v>
      </c>
      <c r="J21" s="133" t="s">
        <v>20</v>
      </c>
      <c r="K21" s="38"/>
      <c r="L21" s="14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44"/>
      <c r="S22" s="38"/>
      <c r="T22" s="38"/>
      <c r="U22" s="38"/>
      <c r="V22" s="38"/>
      <c r="W22" s="38"/>
      <c r="X22" s="38"/>
      <c r="Y22" s="38"/>
      <c r="Z22" s="38"/>
      <c r="AA22" s="38"/>
      <c r="AB22" s="38"/>
      <c r="AC22" s="38"/>
      <c r="AD22" s="38"/>
      <c r="AE22" s="38"/>
    </row>
    <row r="23" spans="1:31" s="2" customFormat="1" ht="12" customHeight="1">
      <c r="A23" s="38"/>
      <c r="B23" s="44"/>
      <c r="C23" s="38"/>
      <c r="D23" s="142" t="s">
        <v>38</v>
      </c>
      <c r="E23" s="38"/>
      <c r="F23" s="38"/>
      <c r="G23" s="38"/>
      <c r="H23" s="38"/>
      <c r="I23" s="142" t="s">
        <v>30</v>
      </c>
      <c r="J23" s="133" t="str">
        <f>IF('Rekapitulace stavby'!AN19="","",'Rekapitulace stavby'!AN19)</f>
        <v/>
      </c>
      <c r="K23" s="38"/>
      <c r="L23" s="144"/>
      <c r="S23" s="38"/>
      <c r="T23" s="38"/>
      <c r="U23" s="38"/>
      <c r="V23" s="38"/>
      <c r="W23" s="38"/>
      <c r="X23" s="38"/>
      <c r="Y23" s="38"/>
      <c r="Z23" s="38"/>
      <c r="AA23" s="38"/>
      <c r="AB23" s="38"/>
      <c r="AC23" s="38"/>
      <c r="AD23" s="38"/>
      <c r="AE23" s="38"/>
    </row>
    <row r="24" spans="1:31" s="2" customFormat="1" ht="18" customHeight="1">
      <c r="A24" s="38"/>
      <c r="B24" s="44"/>
      <c r="C24" s="38"/>
      <c r="D24" s="38"/>
      <c r="E24" s="133" t="str">
        <f>IF('Rekapitulace stavby'!E20="","",'Rekapitulace stavby'!E20)</f>
        <v xml:space="preserve"> </v>
      </c>
      <c r="F24" s="38"/>
      <c r="G24" s="38"/>
      <c r="H24" s="38"/>
      <c r="I24" s="142" t="s">
        <v>32</v>
      </c>
      <c r="J24" s="133" t="str">
        <f>IF('Rekapitulace stavby'!AN20="","",'Rekapitulace stavby'!AN20)</f>
        <v/>
      </c>
      <c r="K24" s="38"/>
      <c r="L24" s="14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44"/>
      <c r="S25" s="38"/>
      <c r="T25" s="38"/>
      <c r="U25" s="38"/>
      <c r="V25" s="38"/>
      <c r="W25" s="38"/>
      <c r="X25" s="38"/>
      <c r="Y25" s="38"/>
      <c r="Z25" s="38"/>
      <c r="AA25" s="38"/>
      <c r="AB25" s="38"/>
      <c r="AC25" s="38"/>
      <c r="AD25" s="38"/>
      <c r="AE25" s="38"/>
    </row>
    <row r="26" spans="1:31" s="2" customFormat="1" ht="12" customHeight="1">
      <c r="A26" s="38"/>
      <c r="B26" s="44"/>
      <c r="C26" s="38"/>
      <c r="D26" s="142" t="s">
        <v>40</v>
      </c>
      <c r="E26" s="38"/>
      <c r="F26" s="38"/>
      <c r="G26" s="38"/>
      <c r="H26" s="38"/>
      <c r="I26" s="38"/>
      <c r="J26" s="38"/>
      <c r="K26" s="38"/>
      <c r="L26" s="144"/>
      <c r="S26" s="38"/>
      <c r="T26" s="38"/>
      <c r="U26" s="38"/>
      <c r="V26" s="38"/>
      <c r="W26" s="38"/>
      <c r="X26" s="38"/>
      <c r="Y26" s="38"/>
      <c r="Z26" s="38"/>
      <c r="AA26" s="38"/>
      <c r="AB26" s="38"/>
      <c r="AC26" s="38"/>
      <c r="AD26" s="38"/>
      <c r="AE26" s="38"/>
    </row>
    <row r="27" spans="1:31" s="8" customFormat="1" ht="16.5" customHeight="1">
      <c r="A27" s="147"/>
      <c r="B27" s="148"/>
      <c r="C27" s="147"/>
      <c r="D27" s="147"/>
      <c r="E27" s="149" t="s">
        <v>20</v>
      </c>
      <c r="F27" s="149"/>
      <c r="G27" s="149"/>
      <c r="H27" s="149"/>
      <c r="I27" s="147"/>
      <c r="J27" s="147"/>
      <c r="K27" s="147"/>
      <c r="L27" s="150"/>
      <c r="S27" s="147"/>
      <c r="T27" s="147"/>
      <c r="U27" s="147"/>
      <c r="V27" s="147"/>
      <c r="W27" s="147"/>
      <c r="X27" s="147"/>
      <c r="Y27" s="147"/>
      <c r="Z27" s="147"/>
      <c r="AA27" s="147"/>
      <c r="AB27" s="147"/>
      <c r="AC27" s="147"/>
      <c r="AD27" s="147"/>
      <c r="AE27" s="147"/>
    </row>
    <row r="28" spans="1:31" s="2" customFormat="1" ht="6.95" customHeight="1">
      <c r="A28" s="38"/>
      <c r="B28" s="44"/>
      <c r="C28" s="38"/>
      <c r="D28" s="38"/>
      <c r="E28" s="38"/>
      <c r="F28" s="38"/>
      <c r="G28" s="38"/>
      <c r="H28" s="38"/>
      <c r="I28" s="38"/>
      <c r="J28" s="38"/>
      <c r="K28" s="38"/>
      <c r="L28" s="144"/>
      <c r="S28" s="38"/>
      <c r="T28" s="38"/>
      <c r="U28" s="38"/>
      <c r="V28" s="38"/>
      <c r="W28" s="38"/>
      <c r="X28" s="38"/>
      <c r="Y28" s="38"/>
      <c r="Z28" s="38"/>
      <c r="AA28" s="38"/>
      <c r="AB28" s="38"/>
      <c r="AC28" s="38"/>
      <c r="AD28" s="38"/>
      <c r="AE28" s="38"/>
    </row>
    <row r="29" spans="1:31" s="2" customFormat="1" ht="6.95" customHeight="1">
      <c r="A29" s="38"/>
      <c r="B29" s="44"/>
      <c r="C29" s="38"/>
      <c r="D29" s="151"/>
      <c r="E29" s="151"/>
      <c r="F29" s="151"/>
      <c r="G29" s="151"/>
      <c r="H29" s="151"/>
      <c r="I29" s="151"/>
      <c r="J29" s="151"/>
      <c r="K29" s="151"/>
      <c r="L29" s="144"/>
      <c r="S29" s="38"/>
      <c r="T29" s="38"/>
      <c r="U29" s="38"/>
      <c r="V29" s="38"/>
      <c r="W29" s="38"/>
      <c r="X29" s="38"/>
      <c r="Y29" s="38"/>
      <c r="Z29" s="38"/>
      <c r="AA29" s="38"/>
      <c r="AB29" s="38"/>
      <c r="AC29" s="38"/>
      <c r="AD29" s="38"/>
      <c r="AE29" s="38"/>
    </row>
    <row r="30" spans="1:31" s="2" customFormat="1" ht="25.4" customHeight="1">
      <c r="A30" s="38"/>
      <c r="B30" s="44"/>
      <c r="C30" s="38"/>
      <c r="D30" s="152" t="s">
        <v>42</v>
      </c>
      <c r="E30" s="38"/>
      <c r="F30" s="38"/>
      <c r="G30" s="38"/>
      <c r="H30" s="38"/>
      <c r="I30" s="38"/>
      <c r="J30" s="153">
        <f>ROUND(J85,2)</f>
        <v>0</v>
      </c>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14.4" customHeight="1">
      <c r="A32" s="38"/>
      <c r="B32" s="44"/>
      <c r="C32" s="38"/>
      <c r="D32" s="38"/>
      <c r="E32" s="38"/>
      <c r="F32" s="154" t="s">
        <v>44</v>
      </c>
      <c r="G32" s="38"/>
      <c r="H32" s="38"/>
      <c r="I32" s="154" t="s">
        <v>43</v>
      </c>
      <c r="J32" s="154" t="s">
        <v>45</v>
      </c>
      <c r="K32" s="38"/>
      <c r="L32" s="144"/>
      <c r="S32" s="38"/>
      <c r="T32" s="38"/>
      <c r="U32" s="38"/>
      <c r="V32" s="38"/>
      <c r="W32" s="38"/>
      <c r="X32" s="38"/>
      <c r="Y32" s="38"/>
      <c r="Z32" s="38"/>
      <c r="AA32" s="38"/>
      <c r="AB32" s="38"/>
      <c r="AC32" s="38"/>
      <c r="AD32" s="38"/>
      <c r="AE32" s="38"/>
    </row>
    <row r="33" spans="1:31" s="2" customFormat="1" ht="14.4" customHeight="1">
      <c r="A33" s="38"/>
      <c r="B33" s="44"/>
      <c r="C33" s="38"/>
      <c r="D33" s="155" t="s">
        <v>46</v>
      </c>
      <c r="E33" s="142" t="s">
        <v>47</v>
      </c>
      <c r="F33" s="156">
        <f>ROUND((SUM(BE85:BE126)),2)</f>
        <v>0</v>
      </c>
      <c r="G33" s="38"/>
      <c r="H33" s="38"/>
      <c r="I33" s="157">
        <v>0.21</v>
      </c>
      <c r="J33" s="156">
        <f>ROUND(((SUM(BE85:BE126))*I33),2)</f>
        <v>0</v>
      </c>
      <c r="K33" s="38"/>
      <c r="L33" s="144"/>
      <c r="S33" s="38"/>
      <c r="T33" s="38"/>
      <c r="U33" s="38"/>
      <c r="V33" s="38"/>
      <c r="W33" s="38"/>
      <c r="X33" s="38"/>
      <c r="Y33" s="38"/>
      <c r="Z33" s="38"/>
      <c r="AA33" s="38"/>
      <c r="AB33" s="38"/>
      <c r="AC33" s="38"/>
      <c r="AD33" s="38"/>
      <c r="AE33" s="38"/>
    </row>
    <row r="34" spans="1:31" s="2" customFormat="1" ht="14.4" customHeight="1">
      <c r="A34" s="38"/>
      <c r="B34" s="44"/>
      <c r="C34" s="38"/>
      <c r="D34" s="38"/>
      <c r="E34" s="142" t="s">
        <v>48</v>
      </c>
      <c r="F34" s="156">
        <f>ROUND((SUM(BF85:BF126)),2)</f>
        <v>0</v>
      </c>
      <c r="G34" s="38"/>
      <c r="H34" s="38"/>
      <c r="I34" s="157">
        <v>0.15</v>
      </c>
      <c r="J34" s="156">
        <f>ROUND(((SUM(BF85:BF126))*I34),2)</f>
        <v>0</v>
      </c>
      <c r="K34" s="38"/>
      <c r="L34" s="144"/>
      <c r="S34" s="38"/>
      <c r="T34" s="38"/>
      <c r="U34" s="38"/>
      <c r="V34" s="38"/>
      <c r="W34" s="38"/>
      <c r="X34" s="38"/>
      <c r="Y34" s="38"/>
      <c r="Z34" s="38"/>
      <c r="AA34" s="38"/>
      <c r="AB34" s="38"/>
      <c r="AC34" s="38"/>
      <c r="AD34" s="38"/>
      <c r="AE34" s="38"/>
    </row>
    <row r="35" spans="1:31" s="2" customFormat="1" ht="14.4" customHeight="1" hidden="1">
      <c r="A35" s="38"/>
      <c r="B35" s="44"/>
      <c r="C35" s="38"/>
      <c r="D35" s="38"/>
      <c r="E35" s="142" t="s">
        <v>49</v>
      </c>
      <c r="F35" s="156">
        <f>ROUND((SUM(BG85:BG126)),2)</f>
        <v>0</v>
      </c>
      <c r="G35" s="38"/>
      <c r="H35" s="38"/>
      <c r="I35" s="157">
        <v>0.21</v>
      </c>
      <c r="J35" s="156">
        <f>0</f>
        <v>0</v>
      </c>
      <c r="K35" s="38"/>
      <c r="L35" s="144"/>
      <c r="S35" s="38"/>
      <c r="T35" s="38"/>
      <c r="U35" s="38"/>
      <c r="V35" s="38"/>
      <c r="W35" s="38"/>
      <c r="X35" s="38"/>
      <c r="Y35" s="38"/>
      <c r="Z35" s="38"/>
      <c r="AA35" s="38"/>
      <c r="AB35" s="38"/>
      <c r="AC35" s="38"/>
      <c r="AD35" s="38"/>
      <c r="AE35" s="38"/>
    </row>
    <row r="36" spans="1:31" s="2" customFormat="1" ht="14.4" customHeight="1" hidden="1">
      <c r="A36" s="38"/>
      <c r="B36" s="44"/>
      <c r="C36" s="38"/>
      <c r="D36" s="38"/>
      <c r="E36" s="142" t="s">
        <v>50</v>
      </c>
      <c r="F36" s="156">
        <f>ROUND((SUM(BH85:BH126)),2)</f>
        <v>0</v>
      </c>
      <c r="G36" s="38"/>
      <c r="H36" s="38"/>
      <c r="I36" s="157">
        <v>0.15</v>
      </c>
      <c r="J36" s="156">
        <f>0</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51</v>
      </c>
      <c r="F37" s="156">
        <f>ROUND((SUM(BI85:BI126)),2)</f>
        <v>0</v>
      </c>
      <c r="G37" s="38"/>
      <c r="H37" s="38"/>
      <c r="I37" s="157">
        <v>0</v>
      </c>
      <c r="J37" s="156">
        <f>0</f>
        <v>0</v>
      </c>
      <c r="K37" s="38"/>
      <c r="L37" s="14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44"/>
      <c r="S38" s="38"/>
      <c r="T38" s="38"/>
      <c r="U38" s="38"/>
      <c r="V38" s="38"/>
      <c r="W38" s="38"/>
      <c r="X38" s="38"/>
      <c r="Y38" s="38"/>
      <c r="Z38" s="38"/>
      <c r="AA38" s="38"/>
      <c r="AB38" s="38"/>
      <c r="AC38" s="38"/>
      <c r="AD38" s="38"/>
      <c r="AE38" s="38"/>
    </row>
    <row r="39" spans="1:31" s="2" customFormat="1" ht="25.4" customHeight="1">
      <c r="A39" s="38"/>
      <c r="B39" s="44"/>
      <c r="C39" s="158"/>
      <c r="D39" s="159" t="s">
        <v>52</v>
      </c>
      <c r="E39" s="160"/>
      <c r="F39" s="160"/>
      <c r="G39" s="161" t="s">
        <v>53</v>
      </c>
      <c r="H39" s="162" t="s">
        <v>54</v>
      </c>
      <c r="I39" s="160"/>
      <c r="J39" s="163">
        <f>SUM(J30:J37)</f>
        <v>0</v>
      </c>
      <c r="K39" s="164"/>
      <c r="L39" s="144"/>
      <c r="S39" s="38"/>
      <c r="T39" s="38"/>
      <c r="U39" s="38"/>
      <c r="V39" s="38"/>
      <c r="W39" s="38"/>
      <c r="X39" s="38"/>
      <c r="Y39" s="38"/>
      <c r="Z39" s="38"/>
      <c r="AA39" s="38"/>
      <c r="AB39" s="38"/>
      <c r="AC39" s="38"/>
      <c r="AD39" s="38"/>
      <c r="AE39" s="38"/>
    </row>
    <row r="40" spans="1:31" s="2" customFormat="1" ht="14.4" customHeight="1">
      <c r="A40" s="38"/>
      <c r="B40" s="165"/>
      <c r="C40" s="166"/>
      <c r="D40" s="166"/>
      <c r="E40" s="166"/>
      <c r="F40" s="166"/>
      <c r="G40" s="166"/>
      <c r="H40" s="166"/>
      <c r="I40" s="166"/>
      <c r="J40" s="166"/>
      <c r="K40" s="166"/>
      <c r="L40" s="144"/>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8"/>
      <c r="J44" s="168"/>
      <c r="K44" s="168"/>
      <c r="L44" s="144"/>
      <c r="S44" s="38"/>
      <c r="T44" s="38"/>
      <c r="U44" s="38"/>
      <c r="V44" s="38"/>
      <c r="W44" s="38"/>
      <c r="X44" s="38"/>
      <c r="Y44" s="38"/>
      <c r="Z44" s="38"/>
      <c r="AA44" s="38"/>
      <c r="AB44" s="38"/>
      <c r="AC44" s="38"/>
      <c r="AD44" s="38"/>
      <c r="AE44" s="38"/>
    </row>
    <row r="45" spans="1:31" s="2" customFormat="1" ht="24.95" customHeight="1">
      <c r="A45" s="38"/>
      <c r="B45" s="39"/>
      <c r="C45" s="23" t="s">
        <v>165</v>
      </c>
      <c r="D45" s="40"/>
      <c r="E45" s="40"/>
      <c r="F45" s="40"/>
      <c r="G45" s="40"/>
      <c r="H45" s="40"/>
      <c r="I45" s="40"/>
      <c r="J45" s="40"/>
      <c r="K45" s="40"/>
      <c r="L45" s="14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4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16.5" customHeight="1">
      <c r="A48" s="38"/>
      <c r="B48" s="39"/>
      <c r="C48" s="40"/>
      <c r="D48" s="40"/>
      <c r="E48" s="169" t="str">
        <f>E7</f>
        <v>Úprava bezmotorové komunikace A2 a A26</v>
      </c>
      <c r="F48" s="32"/>
      <c r="G48" s="32"/>
      <c r="H48" s="32"/>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161</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69" t="str">
        <f>E9</f>
        <v>VON - Vedlejší a ostatní náklady</v>
      </c>
      <c r="F50" s="40"/>
      <c r="G50" s="40"/>
      <c r="H50" s="40"/>
      <c r="I50" s="40"/>
      <c r="J50" s="40"/>
      <c r="K50" s="40"/>
      <c r="L50" s="14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44"/>
      <c r="S51" s="38"/>
      <c r="T51" s="38"/>
      <c r="U51" s="38"/>
      <c r="V51" s="38"/>
      <c r="W51" s="38"/>
      <c r="X51" s="38"/>
      <c r="Y51" s="38"/>
      <c r="Z51" s="38"/>
      <c r="AA51" s="38"/>
      <c r="AB51" s="38"/>
      <c r="AC51" s="38"/>
      <c r="AD51" s="38"/>
      <c r="AE51" s="38"/>
    </row>
    <row r="52" spans="1:31" s="2" customFormat="1" ht="12" customHeight="1">
      <c r="A52" s="38"/>
      <c r="B52" s="39"/>
      <c r="C52" s="32" t="s">
        <v>23</v>
      </c>
      <c r="D52" s="40"/>
      <c r="E52" s="40"/>
      <c r="F52" s="27" t="str">
        <f>F12</f>
        <v>k. ú. Libeň [730891]</v>
      </c>
      <c r="G52" s="40"/>
      <c r="H52" s="40"/>
      <c r="I52" s="32" t="s">
        <v>25</v>
      </c>
      <c r="J52" s="72" t="str">
        <f>IF(J12="","",J12)</f>
        <v>27. 8. 2020</v>
      </c>
      <c r="K52" s="40"/>
      <c r="L52" s="14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25.65" customHeight="1">
      <c r="A54" s="38"/>
      <c r="B54" s="39"/>
      <c r="C54" s="32" t="s">
        <v>29</v>
      </c>
      <c r="D54" s="40"/>
      <c r="E54" s="40"/>
      <c r="F54" s="27" t="str">
        <f>E15</f>
        <v>Městská část Praha 8</v>
      </c>
      <c r="G54" s="40"/>
      <c r="H54" s="40"/>
      <c r="I54" s="32" t="s">
        <v>35</v>
      </c>
      <c r="J54" s="36" t="str">
        <f>E21</f>
        <v>Atelier PROMIKA s.r.o.</v>
      </c>
      <c r="K54" s="40"/>
      <c r="L54" s="144"/>
      <c r="S54" s="38"/>
      <c r="T54" s="38"/>
      <c r="U54" s="38"/>
      <c r="V54" s="38"/>
      <c r="W54" s="38"/>
      <c r="X54" s="38"/>
      <c r="Y54" s="38"/>
      <c r="Z54" s="38"/>
      <c r="AA54" s="38"/>
      <c r="AB54" s="38"/>
      <c r="AC54" s="38"/>
      <c r="AD54" s="38"/>
      <c r="AE54" s="38"/>
    </row>
    <row r="55" spans="1:31" s="2" customFormat="1" ht="15.15" customHeight="1">
      <c r="A55" s="38"/>
      <c r="B55" s="39"/>
      <c r="C55" s="32" t="s">
        <v>33</v>
      </c>
      <c r="D55" s="40"/>
      <c r="E55" s="40"/>
      <c r="F55" s="27" t="str">
        <f>IF(E18="","",E18)</f>
        <v>Vyplň údaj</v>
      </c>
      <c r="G55" s="40"/>
      <c r="H55" s="40"/>
      <c r="I55" s="32" t="s">
        <v>38</v>
      </c>
      <c r="J55" s="36" t="str">
        <f>E24</f>
        <v xml:space="preserve"> </v>
      </c>
      <c r="K55" s="40"/>
      <c r="L55" s="14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44"/>
      <c r="S56" s="38"/>
      <c r="T56" s="38"/>
      <c r="U56" s="38"/>
      <c r="V56" s="38"/>
      <c r="W56" s="38"/>
      <c r="X56" s="38"/>
      <c r="Y56" s="38"/>
      <c r="Z56" s="38"/>
      <c r="AA56" s="38"/>
      <c r="AB56" s="38"/>
      <c r="AC56" s="38"/>
      <c r="AD56" s="38"/>
      <c r="AE56" s="38"/>
    </row>
    <row r="57" spans="1:31" s="2" customFormat="1" ht="29.25" customHeight="1">
      <c r="A57" s="38"/>
      <c r="B57" s="39"/>
      <c r="C57" s="170" t="s">
        <v>166</v>
      </c>
      <c r="D57" s="171"/>
      <c r="E57" s="171"/>
      <c r="F57" s="171"/>
      <c r="G57" s="171"/>
      <c r="H57" s="171"/>
      <c r="I57" s="171"/>
      <c r="J57" s="172" t="s">
        <v>167</v>
      </c>
      <c r="K57" s="171"/>
      <c r="L57" s="14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44"/>
      <c r="S58" s="38"/>
      <c r="T58" s="38"/>
      <c r="U58" s="38"/>
      <c r="V58" s="38"/>
      <c r="W58" s="38"/>
      <c r="X58" s="38"/>
      <c r="Y58" s="38"/>
      <c r="Z58" s="38"/>
      <c r="AA58" s="38"/>
      <c r="AB58" s="38"/>
      <c r="AC58" s="38"/>
      <c r="AD58" s="38"/>
      <c r="AE58" s="38"/>
    </row>
    <row r="59" spans="1:47" s="2" customFormat="1" ht="22.8" customHeight="1">
      <c r="A59" s="38"/>
      <c r="B59" s="39"/>
      <c r="C59" s="173" t="s">
        <v>74</v>
      </c>
      <c r="D59" s="40"/>
      <c r="E59" s="40"/>
      <c r="F59" s="40"/>
      <c r="G59" s="40"/>
      <c r="H59" s="40"/>
      <c r="I59" s="40"/>
      <c r="J59" s="102">
        <f>J85</f>
        <v>0</v>
      </c>
      <c r="K59" s="40"/>
      <c r="L59" s="144"/>
      <c r="S59" s="38"/>
      <c r="T59" s="38"/>
      <c r="U59" s="38"/>
      <c r="V59" s="38"/>
      <c r="W59" s="38"/>
      <c r="X59" s="38"/>
      <c r="Y59" s="38"/>
      <c r="Z59" s="38"/>
      <c r="AA59" s="38"/>
      <c r="AB59" s="38"/>
      <c r="AC59" s="38"/>
      <c r="AD59" s="38"/>
      <c r="AE59" s="38"/>
      <c r="AU59" s="17" t="s">
        <v>144</v>
      </c>
    </row>
    <row r="60" spans="1:31" s="9" customFormat="1" ht="24.95" customHeight="1">
      <c r="A60" s="9"/>
      <c r="B60" s="174"/>
      <c r="C60" s="175"/>
      <c r="D60" s="176" t="s">
        <v>1428</v>
      </c>
      <c r="E60" s="177"/>
      <c r="F60" s="177"/>
      <c r="G60" s="177"/>
      <c r="H60" s="177"/>
      <c r="I60" s="177"/>
      <c r="J60" s="178">
        <f>J86</f>
        <v>0</v>
      </c>
      <c r="K60" s="175"/>
      <c r="L60" s="179"/>
      <c r="S60" s="9"/>
      <c r="T60" s="9"/>
      <c r="U60" s="9"/>
      <c r="V60" s="9"/>
      <c r="W60" s="9"/>
      <c r="X60" s="9"/>
      <c r="Y60" s="9"/>
      <c r="Z60" s="9"/>
      <c r="AA60" s="9"/>
      <c r="AB60" s="9"/>
      <c r="AC60" s="9"/>
      <c r="AD60" s="9"/>
      <c r="AE60" s="9"/>
    </row>
    <row r="61" spans="1:31" s="10" customFormat="1" ht="19.9" customHeight="1">
      <c r="A61" s="10"/>
      <c r="B61" s="180"/>
      <c r="C61" s="125"/>
      <c r="D61" s="181" t="s">
        <v>1429</v>
      </c>
      <c r="E61" s="182"/>
      <c r="F61" s="182"/>
      <c r="G61" s="182"/>
      <c r="H61" s="182"/>
      <c r="I61" s="182"/>
      <c r="J61" s="183">
        <f>J87</f>
        <v>0</v>
      </c>
      <c r="K61" s="125"/>
      <c r="L61" s="184"/>
      <c r="S61" s="10"/>
      <c r="T61" s="10"/>
      <c r="U61" s="10"/>
      <c r="V61" s="10"/>
      <c r="W61" s="10"/>
      <c r="X61" s="10"/>
      <c r="Y61" s="10"/>
      <c r="Z61" s="10"/>
      <c r="AA61" s="10"/>
      <c r="AB61" s="10"/>
      <c r="AC61" s="10"/>
      <c r="AD61" s="10"/>
      <c r="AE61" s="10"/>
    </row>
    <row r="62" spans="1:31" s="10" customFormat="1" ht="19.9" customHeight="1">
      <c r="A62" s="10"/>
      <c r="B62" s="180"/>
      <c r="C62" s="125"/>
      <c r="D62" s="181" t="s">
        <v>1430</v>
      </c>
      <c r="E62" s="182"/>
      <c r="F62" s="182"/>
      <c r="G62" s="182"/>
      <c r="H62" s="182"/>
      <c r="I62" s="182"/>
      <c r="J62" s="183">
        <f>J108</f>
        <v>0</v>
      </c>
      <c r="K62" s="125"/>
      <c r="L62" s="184"/>
      <c r="S62" s="10"/>
      <c r="T62" s="10"/>
      <c r="U62" s="10"/>
      <c r="V62" s="10"/>
      <c r="W62" s="10"/>
      <c r="X62" s="10"/>
      <c r="Y62" s="10"/>
      <c r="Z62" s="10"/>
      <c r="AA62" s="10"/>
      <c r="AB62" s="10"/>
      <c r="AC62" s="10"/>
      <c r="AD62" s="10"/>
      <c r="AE62" s="10"/>
    </row>
    <row r="63" spans="1:31" s="10" customFormat="1" ht="19.9" customHeight="1">
      <c r="A63" s="10"/>
      <c r="B63" s="180"/>
      <c r="C63" s="125"/>
      <c r="D63" s="181" t="s">
        <v>1431</v>
      </c>
      <c r="E63" s="182"/>
      <c r="F63" s="182"/>
      <c r="G63" s="182"/>
      <c r="H63" s="182"/>
      <c r="I63" s="182"/>
      <c r="J63" s="183">
        <f>J115</f>
        <v>0</v>
      </c>
      <c r="K63" s="125"/>
      <c r="L63" s="184"/>
      <c r="S63" s="10"/>
      <c r="T63" s="10"/>
      <c r="U63" s="10"/>
      <c r="V63" s="10"/>
      <c r="W63" s="10"/>
      <c r="X63" s="10"/>
      <c r="Y63" s="10"/>
      <c r="Z63" s="10"/>
      <c r="AA63" s="10"/>
      <c r="AB63" s="10"/>
      <c r="AC63" s="10"/>
      <c r="AD63" s="10"/>
      <c r="AE63" s="10"/>
    </row>
    <row r="64" spans="1:31" s="10" customFormat="1" ht="19.9" customHeight="1">
      <c r="A64" s="10"/>
      <c r="B64" s="180"/>
      <c r="C64" s="125"/>
      <c r="D64" s="181" t="s">
        <v>2100</v>
      </c>
      <c r="E64" s="182"/>
      <c r="F64" s="182"/>
      <c r="G64" s="182"/>
      <c r="H64" s="182"/>
      <c r="I64" s="182"/>
      <c r="J64" s="183">
        <f>J119</f>
        <v>0</v>
      </c>
      <c r="K64" s="125"/>
      <c r="L64" s="184"/>
      <c r="S64" s="10"/>
      <c r="T64" s="10"/>
      <c r="U64" s="10"/>
      <c r="V64" s="10"/>
      <c r="W64" s="10"/>
      <c r="X64" s="10"/>
      <c r="Y64" s="10"/>
      <c r="Z64" s="10"/>
      <c r="AA64" s="10"/>
      <c r="AB64" s="10"/>
      <c r="AC64" s="10"/>
      <c r="AD64" s="10"/>
      <c r="AE64" s="10"/>
    </row>
    <row r="65" spans="1:31" s="10" customFormat="1" ht="19.9" customHeight="1">
      <c r="A65" s="10"/>
      <c r="B65" s="180"/>
      <c r="C65" s="125"/>
      <c r="D65" s="181" t="s">
        <v>2101</v>
      </c>
      <c r="E65" s="182"/>
      <c r="F65" s="182"/>
      <c r="G65" s="182"/>
      <c r="H65" s="182"/>
      <c r="I65" s="182"/>
      <c r="J65" s="183">
        <f>J123</f>
        <v>0</v>
      </c>
      <c r="K65" s="125"/>
      <c r="L65" s="184"/>
      <c r="S65" s="10"/>
      <c r="T65" s="10"/>
      <c r="U65" s="10"/>
      <c r="V65" s="10"/>
      <c r="W65" s="10"/>
      <c r="X65" s="10"/>
      <c r="Y65" s="10"/>
      <c r="Z65" s="10"/>
      <c r="AA65" s="10"/>
      <c r="AB65" s="10"/>
      <c r="AC65" s="10"/>
      <c r="AD65" s="10"/>
      <c r="AE65" s="10"/>
    </row>
    <row r="66" spans="1:31" s="2" customFormat="1" ht="21.8" customHeight="1">
      <c r="A66" s="38"/>
      <c r="B66" s="39"/>
      <c r="C66" s="40"/>
      <c r="D66" s="40"/>
      <c r="E66" s="40"/>
      <c r="F66" s="40"/>
      <c r="G66" s="40"/>
      <c r="H66" s="40"/>
      <c r="I66" s="40"/>
      <c r="J66" s="40"/>
      <c r="K66" s="40"/>
      <c r="L66" s="144"/>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60"/>
      <c r="J67" s="60"/>
      <c r="K67" s="60"/>
      <c r="L67" s="144"/>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62"/>
      <c r="J71" s="62"/>
      <c r="K71" s="62"/>
      <c r="L71" s="144"/>
      <c r="S71" s="38"/>
      <c r="T71" s="38"/>
      <c r="U71" s="38"/>
      <c r="V71" s="38"/>
      <c r="W71" s="38"/>
      <c r="X71" s="38"/>
      <c r="Y71" s="38"/>
      <c r="Z71" s="38"/>
      <c r="AA71" s="38"/>
      <c r="AB71" s="38"/>
      <c r="AC71" s="38"/>
      <c r="AD71" s="38"/>
      <c r="AE71" s="38"/>
    </row>
    <row r="72" spans="1:31" s="2" customFormat="1" ht="24.95" customHeight="1">
      <c r="A72" s="38"/>
      <c r="B72" s="39"/>
      <c r="C72" s="23" t="s">
        <v>171</v>
      </c>
      <c r="D72" s="40"/>
      <c r="E72" s="40"/>
      <c r="F72" s="40"/>
      <c r="G72" s="40"/>
      <c r="H72" s="40"/>
      <c r="I72" s="40"/>
      <c r="J72" s="40"/>
      <c r="K72" s="40"/>
      <c r="L72" s="144"/>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16.5" customHeight="1">
      <c r="A75" s="38"/>
      <c r="B75" s="39"/>
      <c r="C75" s="40"/>
      <c r="D75" s="40"/>
      <c r="E75" s="169" t="str">
        <f>E7</f>
        <v>Úprava bezmotorové komunikace A2 a A26</v>
      </c>
      <c r="F75" s="32"/>
      <c r="G75" s="32"/>
      <c r="H75" s="32"/>
      <c r="I75" s="40"/>
      <c r="J75" s="40"/>
      <c r="K75" s="40"/>
      <c r="L75" s="144"/>
      <c r="S75" s="38"/>
      <c r="T75" s="38"/>
      <c r="U75" s="38"/>
      <c r="V75" s="38"/>
      <c r="W75" s="38"/>
      <c r="X75" s="38"/>
      <c r="Y75" s="38"/>
      <c r="Z75" s="38"/>
      <c r="AA75" s="38"/>
      <c r="AB75" s="38"/>
      <c r="AC75" s="38"/>
      <c r="AD75" s="38"/>
      <c r="AE75" s="38"/>
    </row>
    <row r="76" spans="1:31" s="2" customFormat="1" ht="12" customHeight="1">
      <c r="A76" s="38"/>
      <c r="B76" s="39"/>
      <c r="C76" s="32" t="s">
        <v>161</v>
      </c>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6.5" customHeight="1">
      <c r="A77" s="38"/>
      <c r="B77" s="39"/>
      <c r="C77" s="40"/>
      <c r="D77" s="40"/>
      <c r="E77" s="69" t="str">
        <f>E9</f>
        <v>VON - Vedlejší a ostatní náklady</v>
      </c>
      <c r="F77" s="40"/>
      <c r="G77" s="40"/>
      <c r="H77" s="40"/>
      <c r="I77" s="40"/>
      <c r="J77" s="40"/>
      <c r="K77" s="40"/>
      <c r="L77" s="144"/>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40"/>
      <c r="J78" s="40"/>
      <c r="K78" s="40"/>
      <c r="L78" s="144"/>
      <c r="S78" s="38"/>
      <c r="T78" s="38"/>
      <c r="U78" s="38"/>
      <c r="V78" s="38"/>
      <c r="W78" s="38"/>
      <c r="X78" s="38"/>
      <c r="Y78" s="38"/>
      <c r="Z78" s="38"/>
      <c r="AA78" s="38"/>
      <c r="AB78" s="38"/>
      <c r="AC78" s="38"/>
      <c r="AD78" s="38"/>
      <c r="AE78" s="38"/>
    </row>
    <row r="79" spans="1:31" s="2" customFormat="1" ht="12" customHeight="1">
      <c r="A79" s="38"/>
      <c r="B79" s="39"/>
      <c r="C79" s="32" t="s">
        <v>23</v>
      </c>
      <c r="D79" s="40"/>
      <c r="E79" s="40"/>
      <c r="F79" s="27" t="str">
        <f>F12</f>
        <v>k. ú. Libeň [730891]</v>
      </c>
      <c r="G79" s="40"/>
      <c r="H79" s="40"/>
      <c r="I79" s="32" t="s">
        <v>25</v>
      </c>
      <c r="J79" s="72" t="str">
        <f>IF(J12="","",J12)</f>
        <v>27. 8. 2020</v>
      </c>
      <c r="K79" s="40"/>
      <c r="L79" s="144"/>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25.65" customHeight="1">
      <c r="A81" s="38"/>
      <c r="B81" s="39"/>
      <c r="C81" s="32" t="s">
        <v>29</v>
      </c>
      <c r="D81" s="40"/>
      <c r="E81" s="40"/>
      <c r="F81" s="27" t="str">
        <f>E15</f>
        <v>Městská část Praha 8</v>
      </c>
      <c r="G81" s="40"/>
      <c r="H81" s="40"/>
      <c r="I81" s="32" t="s">
        <v>35</v>
      </c>
      <c r="J81" s="36" t="str">
        <f>E21</f>
        <v>Atelier PROMIKA s.r.o.</v>
      </c>
      <c r="K81" s="40"/>
      <c r="L81" s="144"/>
      <c r="S81" s="38"/>
      <c r="T81" s="38"/>
      <c r="U81" s="38"/>
      <c r="V81" s="38"/>
      <c r="W81" s="38"/>
      <c r="X81" s="38"/>
      <c r="Y81" s="38"/>
      <c r="Z81" s="38"/>
      <c r="AA81" s="38"/>
      <c r="AB81" s="38"/>
      <c r="AC81" s="38"/>
      <c r="AD81" s="38"/>
      <c r="AE81" s="38"/>
    </row>
    <row r="82" spans="1:31" s="2" customFormat="1" ht="15.15" customHeight="1">
      <c r="A82" s="38"/>
      <c r="B82" s="39"/>
      <c r="C82" s="32" t="s">
        <v>33</v>
      </c>
      <c r="D82" s="40"/>
      <c r="E82" s="40"/>
      <c r="F82" s="27" t="str">
        <f>IF(E18="","",E18)</f>
        <v>Vyplň údaj</v>
      </c>
      <c r="G82" s="40"/>
      <c r="H82" s="40"/>
      <c r="I82" s="32" t="s">
        <v>38</v>
      </c>
      <c r="J82" s="36" t="str">
        <f>E24</f>
        <v xml:space="preserve"> </v>
      </c>
      <c r="K82" s="40"/>
      <c r="L82" s="144"/>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11" customFormat="1" ht="29.25" customHeight="1">
      <c r="A84" s="185"/>
      <c r="B84" s="186"/>
      <c r="C84" s="187" t="s">
        <v>172</v>
      </c>
      <c r="D84" s="188" t="s">
        <v>61</v>
      </c>
      <c r="E84" s="188" t="s">
        <v>57</v>
      </c>
      <c r="F84" s="188" t="s">
        <v>58</v>
      </c>
      <c r="G84" s="188" t="s">
        <v>173</v>
      </c>
      <c r="H84" s="188" t="s">
        <v>174</v>
      </c>
      <c r="I84" s="188" t="s">
        <v>175</v>
      </c>
      <c r="J84" s="188" t="s">
        <v>167</v>
      </c>
      <c r="K84" s="189" t="s">
        <v>176</v>
      </c>
      <c r="L84" s="190"/>
      <c r="M84" s="92" t="s">
        <v>20</v>
      </c>
      <c r="N84" s="93" t="s">
        <v>46</v>
      </c>
      <c r="O84" s="93" t="s">
        <v>177</v>
      </c>
      <c r="P84" s="93" t="s">
        <v>178</v>
      </c>
      <c r="Q84" s="93" t="s">
        <v>179</v>
      </c>
      <c r="R84" s="93" t="s">
        <v>180</v>
      </c>
      <c r="S84" s="93" t="s">
        <v>181</v>
      </c>
      <c r="T84" s="94" t="s">
        <v>182</v>
      </c>
      <c r="U84" s="185"/>
      <c r="V84" s="185"/>
      <c r="W84" s="185"/>
      <c r="X84" s="185"/>
      <c r="Y84" s="185"/>
      <c r="Z84" s="185"/>
      <c r="AA84" s="185"/>
      <c r="AB84" s="185"/>
      <c r="AC84" s="185"/>
      <c r="AD84" s="185"/>
      <c r="AE84" s="185"/>
    </row>
    <row r="85" spans="1:63" s="2" customFormat="1" ht="22.8" customHeight="1">
      <c r="A85" s="38"/>
      <c r="B85" s="39"/>
      <c r="C85" s="99" t="s">
        <v>183</v>
      </c>
      <c r="D85" s="40"/>
      <c r="E85" s="40"/>
      <c r="F85" s="40"/>
      <c r="G85" s="40"/>
      <c r="H85" s="40"/>
      <c r="I85" s="40"/>
      <c r="J85" s="191">
        <f>BK85</f>
        <v>0</v>
      </c>
      <c r="K85" s="40"/>
      <c r="L85" s="44"/>
      <c r="M85" s="95"/>
      <c r="N85" s="192"/>
      <c r="O85" s="96"/>
      <c r="P85" s="193">
        <f>P86</f>
        <v>0</v>
      </c>
      <c r="Q85" s="96"/>
      <c r="R85" s="193">
        <f>R86</f>
        <v>0</v>
      </c>
      <c r="S85" s="96"/>
      <c r="T85" s="194">
        <f>T86</f>
        <v>0</v>
      </c>
      <c r="U85" s="38"/>
      <c r="V85" s="38"/>
      <c r="W85" s="38"/>
      <c r="X85" s="38"/>
      <c r="Y85" s="38"/>
      <c r="Z85" s="38"/>
      <c r="AA85" s="38"/>
      <c r="AB85" s="38"/>
      <c r="AC85" s="38"/>
      <c r="AD85" s="38"/>
      <c r="AE85" s="38"/>
      <c r="AT85" s="17" t="s">
        <v>75</v>
      </c>
      <c r="AU85" s="17" t="s">
        <v>144</v>
      </c>
      <c r="BK85" s="195">
        <f>BK86</f>
        <v>0</v>
      </c>
    </row>
    <row r="86" spans="1:63" s="12" customFormat="1" ht="25.9" customHeight="1">
      <c r="A86" s="12"/>
      <c r="B86" s="196"/>
      <c r="C86" s="197"/>
      <c r="D86" s="198" t="s">
        <v>75</v>
      </c>
      <c r="E86" s="199" t="s">
        <v>1432</v>
      </c>
      <c r="F86" s="199" t="s">
        <v>1433</v>
      </c>
      <c r="G86" s="197"/>
      <c r="H86" s="197"/>
      <c r="I86" s="200"/>
      <c r="J86" s="201">
        <f>BK86</f>
        <v>0</v>
      </c>
      <c r="K86" s="197"/>
      <c r="L86" s="202"/>
      <c r="M86" s="203"/>
      <c r="N86" s="204"/>
      <c r="O86" s="204"/>
      <c r="P86" s="205">
        <f>P87+P108+P115+P119+P123</f>
        <v>0</v>
      </c>
      <c r="Q86" s="204"/>
      <c r="R86" s="205">
        <f>R87+R108+R115+R119+R123</f>
        <v>0</v>
      </c>
      <c r="S86" s="204"/>
      <c r="T86" s="206">
        <f>T87+T108+T115+T119+T123</f>
        <v>0</v>
      </c>
      <c r="U86" s="12"/>
      <c r="V86" s="12"/>
      <c r="W86" s="12"/>
      <c r="X86" s="12"/>
      <c r="Y86" s="12"/>
      <c r="Z86" s="12"/>
      <c r="AA86" s="12"/>
      <c r="AB86" s="12"/>
      <c r="AC86" s="12"/>
      <c r="AD86" s="12"/>
      <c r="AE86" s="12"/>
      <c r="AR86" s="207" t="s">
        <v>223</v>
      </c>
      <c r="AT86" s="208" t="s">
        <v>75</v>
      </c>
      <c r="AU86" s="208" t="s">
        <v>76</v>
      </c>
      <c r="AY86" s="207" t="s">
        <v>186</v>
      </c>
      <c r="BK86" s="209">
        <f>BK87+BK108+BK115+BK119+BK123</f>
        <v>0</v>
      </c>
    </row>
    <row r="87" spans="1:63" s="12" customFormat="1" ht="22.8" customHeight="1">
      <c r="A87" s="12"/>
      <c r="B87" s="196"/>
      <c r="C87" s="197"/>
      <c r="D87" s="198" t="s">
        <v>75</v>
      </c>
      <c r="E87" s="210" t="s">
        <v>1434</v>
      </c>
      <c r="F87" s="210" t="s">
        <v>1435</v>
      </c>
      <c r="G87" s="197"/>
      <c r="H87" s="197"/>
      <c r="I87" s="200"/>
      <c r="J87" s="211">
        <f>BK87</f>
        <v>0</v>
      </c>
      <c r="K87" s="197"/>
      <c r="L87" s="202"/>
      <c r="M87" s="203"/>
      <c r="N87" s="204"/>
      <c r="O87" s="204"/>
      <c r="P87" s="205">
        <f>SUM(P88:P107)</f>
        <v>0</v>
      </c>
      <c r="Q87" s="204"/>
      <c r="R87" s="205">
        <f>SUM(R88:R107)</f>
        <v>0</v>
      </c>
      <c r="S87" s="204"/>
      <c r="T87" s="206">
        <f>SUM(T88:T107)</f>
        <v>0</v>
      </c>
      <c r="U87" s="12"/>
      <c r="V87" s="12"/>
      <c r="W87" s="12"/>
      <c r="X87" s="12"/>
      <c r="Y87" s="12"/>
      <c r="Z87" s="12"/>
      <c r="AA87" s="12"/>
      <c r="AB87" s="12"/>
      <c r="AC87" s="12"/>
      <c r="AD87" s="12"/>
      <c r="AE87" s="12"/>
      <c r="AR87" s="207" t="s">
        <v>223</v>
      </c>
      <c r="AT87" s="208" t="s">
        <v>75</v>
      </c>
      <c r="AU87" s="208" t="s">
        <v>22</v>
      </c>
      <c r="AY87" s="207" t="s">
        <v>186</v>
      </c>
      <c r="BK87" s="209">
        <f>SUM(BK88:BK107)</f>
        <v>0</v>
      </c>
    </row>
    <row r="88" spans="1:65" s="2" customFormat="1" ht="14.4" customHeight="1">
      <c r="A88" s="38"/>
      <c r="B88" s="39"/>
      <c r="C88" s="212" t="s">
        <v>22</v>
      </c>
      <c r="D88" s="212" t="s">
        <v>189</v>
      </c>
      <c r="E88" s="213" t="s">
        <v>2102</v>
      </c>
      <c r="F88" s="214" t="s">
        <v>2103</v>
      </c>
      <c r="G88" s="215" t="s">
        <v>1438</v>
      </c>
      <c r="H88" s="216">
        <v>1</v>
      </c>
      <c r="I88" s="217"/>
      <c r="J88" s="218">
        <f>ROUND(I88*H88,2)</f>
        <v>0</v>
      </c>
      <c r="K88" s="214" t="s">
        <v>193</v>
      </c>
      <c r="L88" s="44"/>
      <c r="M88" s="219" t="s">
        <v>20</v>
      </c>
      <c r="N88" s="220" t="s">
        <v>47</v>
      </c>
      <c r="O88" s="84"/>
      <c r="P88" s="221">
        <f>O88*H88</f>
        <v>0</v>
      </c>
      <c r="Q88" s="221">
        <v>0</v>
      </c>
      <c r="R88" s="221">
        <f>Q88*H88</f>
        <v>0</v>
      </c>
      <c r="S88" s="221">
        <v>0</v>
      </c>
      <c r="T88" s="222">
        <f>S88*H88</f>
        <v>0</v>
      </c>
      <c r="U88" s="38"/>
      <c r="V88" s="38"/>
      <c r="W88" s="38"/>
      <c r="X88" s="38"/>
      <c r="Y88" s="38"/>
      <c r="Z88" s="38"/>
      <c r="AA88" s="38"/>
      <c r="AB88" s="38"/>
      <c r="AC88" s="38"/>
      <c r="AD88" s="38"/>
      <c r="AE88" s="38"/>
      <c r="AR88" s="223" t="s">
        <v>1439</v>
      </c>
      <c r="AT88" s="223" t="s">
        <v>189</v>
      </c>
      <c r="AU88" s="223" t="s">
        <v>84</v>
      </c>
      <c r="AY88" s="17" t="s">
        <v>186</v>
      </c>
      <c r="BE88" s="224">
        <f>IF(N88="základní",J88,0)</f>
        <v>0</v>
      </c>
      <c r="BF88" s="224">
        <f>IF(N88="snížená",J88,0)</f>
        <v>0</v>
      </c>
      <c r="BG88" s="224">
        <f>IF(N88="zákl. přenesená",J88,0)</f>
        <v>0</v>
      </c>
      <c r="BH88" s="224">
        <f>IF(N88="sníž. přenesená",J88,0)</f>
        <v>0</v>
      </c>
      <c r="BI88" s="224">
        <f>IF(N88="nulová",J88,0)</f>
        <v>0</v>
      </c>
      <c r="BJ88" s="17" t="s">
        <v>22</v>
      </c>
      <c r="BK88" s="224">
        <f>ROUND(I88*H88,2)</f>
        <v>0</v>
      </c>
      <c r="BL88" s="17" t="s">
        <v>1439</v>
      </c>
      <c r="BM88" s="223" t="s">
        <v>2104</v>
      </c>
    </row>
    <row r="89" spans="1:47" s="2" customFormat="1" ht="12">
      <c r="A89" s="38"/>
      <c r="B89" s="39"/>
      <c r="C89" s="40"/>
      <c r="D89" s="225" t="s">
        <v>196</v>
      </c>
      <c r="E89" s="40"/>
      <c r="F89" s="226" t="s">
        <v>2103</v>
      </c>
      <c r="G89" s="40"/>
      <c r="H89" s="40"/>
      <c r="I89" s="227"/>
      <c r="J89" s="40"/>
      <c r="K89" s="40"/>
      <c r="L89" s="44"/>
      <c r="M89" s="228"/>
      <c r="N89" s="229"/>
      <c r="O89" s="84"/>
      <c r="P89" s="84"/>
      <c r="Q89" s="84"/>
      <c r="R89" s="84"/>
      <c r="S89" s="84"/>
      <c r="T89" s="85"/>
      <c r="U89" s="38"/>
      <c r="V89" s="38"/>
      <c r="W89" s="38"/>
      <c r="X89" s="38"/>
      <c r="Y89" s="38"/>
      <c r="Z89" s="38"/>
      <c r="AA89" s="38"/>
      <c r="AB89" s="38"/>
      <c r="AC89" s="38"/>
      <c r="AD89" s="38"/>
      <c r="AE89" s="38"/>
      <c r="AT89" s="17" t="s">
        <v>196</v>
      </c>
      <c r="AU89" s="17" t="s">
        <v>84</v>
      </c>
    </row>
    <row r="90" spans="1:47" s="2" customFormat="1" ht="12">
      <c r="A90" s="38"/>
      <c r="B90" s="39"/>
      <c r="C90" s="40"/>
      <c r="D90" s="225" t="s">
        <v>216</v>
      </c>
      <c r="E90" s="40"/>
      <c r="F90" s="251" t="s">
        <v>2105</v>
      </c>
      <c r="G90" s="40"/>
      <c r="H90" s="40"/>
      <c r="I90" s="227"/>
      <c r="J90" s="40"/>
      <c r="K90" s="40"/>
      <c r="L90" s="44"/>
      <c r="M90" s="228"/>
      <c r="N90" s="229"/>
      <c r="O90" s="84"/>
      <c r="P90" s="84"/>
      <c r="Q90" s="84"/>
      <c r="R90" s="84"/>
      <c r="S90" s="84"/>
      <c r="T90" s="85"/>
      <c r="U90" s="38"/>
      <c r="V90" s="38"/>
      <c r="W90" s="38"/>
      <c r="X90" s="38"/>
      <c r="Y90" s="38"/>
      <c r="Z90" s="38"/>
      <c r="AA90" s="38"/>
      <c r="AB90" s="38"/>
      <c r="AC90" s="38"/>
      <c r="AD90" s="38"/>
      <c r="AE90" s="38"/>
      <c r="AT90" s="17" t="s">
        <v>216</v>
      </c>
      <c r="AU90" s="17" t="s">
        <v>84</v>
      </c>
    </row>
    <row r="91" spans="1:65" s="2" customFormat="1" ht="14.4" customHeight="1">
      <c r="A91" s="38"/>
      <c r="B91" s="39"/>
      <c r="C91" s="212" t="s">
        <v>84</v>
      </c>
      <c r="D91" s="212" t="s">
        <v>189</v>
      </c>
      <c r="E91" s="213" t="s">
        <v>2106</v>
      </c>
      <c r="F91" s="214" t="s">
        <v>2107</v>
      </c>
      <c r="G91" s="215" t="s">
        <v>1438</v>
      </c>
      <c r="H91" s="216">
        <v>1</v>
      </c>
      <c r="I91" s="217"/>
      <c r="J91" s="218">
        <f>ROUND(I91*H91,2)</f>
        <v>0</v>
      </c>
      <c r="K91" s="214" t="s">
        <v>193</v>
      </c>
      <c r="L91" s="44"/>
      <c r="M91" s="219" t="s">
        <v>20</v>
      </c>
      <c r="N91" s="220" t="s">
        <v>47</v>
      </c>
      <c r="O91" s="84"/>
      <c r="P91" s="221">
        <f>O91*H91</f>
        <v>0</v>
      </c>
      <c r="Q91" s="221">
        <v>0</v>
      </c>
      <c r="R91" s="221">
        <f>Q91*H91</f>
        <v>0</v>
      </c>
      <c r="S91" s="221">
        <v>0</v>
      </c>
      <c r="T91" s="222">
        <f>S91*H91</f>
        <v>0</v>
      </c>
      <c r="U91" s="38"/>
      <c r="V91" s="38"/>
      <c r="W91" s="38"/>
      <c r="X91" s="38"/>
      <c r="Y91" s="38"/>
      <c r="Z91" s="38"/>
      <c r="AA91" s="38"/>
      <c r="AB91" s="38"/>
      <c r="AC91" s="38"/>
      <c r="AD91" s="38"/>
      <c r="AE91" s="38"/>
      <c r="AR91" s="223" t="s">
        <v>1439</v>
      </c>
      <c r="AT91" s="223" t="s">
        <v>189</v>
      </c>
      <c r="AU91" s="223" t="s">
        <v>84</v>
      </c>
      <c r="AY91" s="17" t="s">
        <v>186</v>
      </c>
      <c r="BE91" s="224">
        <f>IF(N91="základní",J91,0)</f>
        <v>0</v>
      </c>
      <c r="BF91" s="224">
        <f>IF(N91="snížená",J91,0)</f>
        <v>0</v>
      </c>
      <c r="BG91" s="224">
        <f>IF(N91="zákl. přenesená",J91,0)</f>
        <v>0</v>
      </c>
      <c r="BH91" s="224">
        <f>IF(N91="sníž. přenesená",J91,0)</f>
        <v>0</v>
      </c>
      <c r="BI91" s="224">
        <f>IF(N91="nulová",J91,0)</f>
        <v>0</v>
      </c>
      <c r="BJ91" s="17" t="s">
        <v>22</v>
      </c>
      <c r="BK91" s="224">
        <f>ROUND(I91*H91,2)</f>
        <v>0</v>
      </c>
      <c r="BL91" s="17" t="s">
        <v>1439</v>
      </c>
      <c r="BM91" s="223" t="s">
        <v>2108</v>
      </c>
    </row>
    <row r="92" spans="1:47" s="2" customFormat="1" ht="12">
      <c r="A92" s="38"/>
      <c r="B92" s="39"/>
      <c r="C92" s="40"/>
      <c r="D92" s="225" t="s">
        <v>196</v>
      </c>
      <c r="E92" s="40"/>
      <c r="F92" s="226" t="s">
        <v>2107</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196</v>
      </c>
      <c r="AU92" s="17" t="s">
        <v>84</v>
      </c>
    </row>
    <row r="93" spans="1:47" s="2" customFormat="1" ht="12">
      <c r="A93" s="38"/>
      <c r="B93" s="39"/>
      <c r="C93" s="40"/>
      <c r="D93" s="225" t="s">
        <v>216</v>
      </c>
      <c r="E93" s="40"/>
      <c r="F93" s="251" t="s">
        <v>2109</v>
      </c>
      <c r="G93" s="40"/>
      <c r="H93" s="40"/>
      <c r="I93" s="227"/>
      <c r="J93" s="40"/>
      <c r="K93" s="40"/>
      <c r="L93" s="44"/>
      <c r="M93" s="228"/>
      <c r="N93" s="229"/>
      <c r="O93" s="84"/>
      <c r="P93" s="84"/>
      <c r="Q93" s="84"/>
      <c r="R93" s="84"/>
      <c r="S93" s="84"/>
      <c r="T93" s="85"/>
      <c r="U93" s="38"/>
      <c r="V93" s="38"/>
      <c r="W93" s="38"/>
      <c r="X93" s="38"/>
      <c r="Y93" s="38"/>
      <c r="Z93" s="38"/>
      <c r="AA93" s="38"/>
      <c r="AB93" s="38"/>
      <c r="AC93" s="38"/>
      <c r="AD93" s="38"/>
      <c r="AE93" s="38"/>
      <c r="AT93" s="17" t="s">
        <v>216</v>
      </c>
      <c r="AU93" s="17" t="s">
        <v>84</v>
      </c>
    </row>
    <row r="94" spans="1:65" s="2" customFormat="1" ht="14.4" customHeight="1">
      <c r="A94" s="38"/>
      <c r="B94" s="39"/>
      <c r="C94" s="212" t="s">
        <v>210</v>
      </c>
      <c r="D94" s="212" t="s">
        <v>189</v>
      </c>
      <c r="E94" s="213" t="s">
        <v>2110</v>
      </c>
      <c r="F94" s="214" t="s">
        <v>2111</v>
      </c>
      <c r="G94" s="215" t="s">
        <v>2112</v>
      </c>
      <c r="H94" s="216">
        <v>24</v>
      </c>
      <c r="I94" s="217"/>
      <c r="J94" s="218">
        <f>ROUND(I94*H94,2)</f>
        <v>0</v>
      </c>
      <c r="K94" s="214" t="s">
        <v>193</v>
      </c>
      <c r="L94" s="44"/>
      <c r="M94" s="219" t="s">
        <v>20</v>
      </c>
      <c r="N94" s="220" t="s">
        <v>47</v>
      </c>
      <c r="O94" s="84"/>
      <c r="P94" s="221">
        <f>O94*H94</f>
        <v>0</v>
      </c>
      <c r="Q94" s="221">
        <v>0</v>
      </c>
      <c r="R94" s="221">
        <f>Q94*H94</f>
        <v>0</v>
      </c>
      <c r="S94" s="221">
        <v>0</v>
      </c>
      <c r="T94" s="222">
        <f>S94*H94</f>
        <v>0</v>
      </c>
      <c r="U94" s="38"/>
      <c r="V94" s="38"/>
      <c r="W94" s="38"/>
      <c r="X94" s="38"/>
      <c r="Y94" s="38"/>
      <c r="Z94" s="38"/>
      <c r="AA94" s="38"/>
      <c r="AB94" s="38"/>
      <c r="AC94" s="38"/>
      <c r="AD94" s="38"/>
      <c r="AE94" s="38"/>
      <c r="AR94" s="223" t="s">
        <v>1439</v>
      </c>
      <c r="AT94" s="223" t="s">
        <v>189</v>
      </c>
      <c r="AU94" s="223" t="s">
        <v>84</v>
      </c>
      <c r="AY94" s="17" t="s">
        <v>186</v>
      </c>
      <c r="BE94" s="224">
        <f>IF(N94="základní",J94,0)</f>
        <v>0</v>
      </c>
      <c r="BF94" s="224">
        <f>IF(N94="snížená",J94,0)</f>
        <v>0</v>
      </c>
      <c r="BG94" s="224">
        <f>IF(N94="zákl. přenesená",J94,0)</f>
        <v>0</v>
      </c>
      <c r="BH94" s="224">
        <f>IF(N94="sníž. přenesená",J94,0)</f>
        <v>0</v>
      </c>
      <c r="BI94" s="224">
        <f>IF(N94="nulová",J94,0)</f>
        <v>0</v>
      </c>
      <c r="BJ94" s="17" t="s">
        <v>22</v>
      </c>
      <c r="BK94" s="224">
        <f>ROUND(I94*H94,2)</f>
        <v>0</v>
      </c>
      <c r="BL94" s="17" t="s">
        <v>1439</v>
      </c>
      <c r="BM94" s="223" t="s">
        <v>2113</v>
      </c>
    </row>
    <row r="95" spans="1:47" s="2" customFormat="1" ht="12">
      <c r="A95" s="38"/>
      <c r="B95" s="39"/>
      <c r="C95" s="40"/>
      <c r="D95" s="225" t="s">
        <v>196</v>
      </c>
      <c r="E95" s="40"/>
      <c r="F95" s="226" t="s">
        <v>2111</v>
      </c>
      <c r="G95" s="40"/>
      <c r="H95" s="40"/>
      <c r="I95" s="227"/>
      <c r="J95" s="40"/>
      <c r="K95" s="40"/>
      <c r="L95" s="44"/>
      <c r="M95" s="228"/>
      <c r="N95" s="229"/>
      <c r="O95" s="84"/>
      <c r="P95" s="84"/>
      <c r="Q95" s="84"/>
      <c r="R95" s="84"/>
      <c r="S95" s="84"/>
      <c r="T95" s="85"/>
      <c r="U95" s="38"/>
      <c r="V95" s="38"/>
      <c r="W95" s="38"/>
      <c r="X95" s="38"/>
      <c r="Y95" s="38"/>
      <c r="Z95" s="38"/>
      <c r="AA95" s="38"/>
      <c r="AB95" s="38"/>
      <c r="AC95" s="38"/>
      <c r="AD95" s="38"/>
      <c r="AE95" s="38"/>
      <c r="AT95" s="17" t="s">
        <v>196</v>
      </c>
      <c r="AU95" s="17" t="s">
        <v>84</v>
      </c>
    </row>
    <row r="96" spans="1:47" s="2" customFormat="1" ht="12">
      <c r="A96" s="38"/>
      <c r="B96" s="39"/>
      <c r="C96" s="40"/>
      <c r="D96" s="225" t="s">
        <v>216</v>
      </c>
      <c r="E96" s="40"/>
      <c r="F96" s="251" t="s">
        <v>2114</v>
      </c>
      <c r="G96" s="40"/>
      <c r="H96" s="40"/>
      <c r="I96" s="227"/>
      <c r="J96" s="40"/>
      <c r="K96" s="40"/>
      <c r="L96" s="44"/>
      <c r="M96" s="228"/>
      <c r="N96" s="229"/>
      <c r="O96" s="84"/>
      <c r="P96" s="84"/>
      <c r="Q96" s="84"/>
      <c r="R96" s="84"/>
      <c r="S96" s="84"/>
      <c r="T96" s="85"/>
      <c r="U96" s="38"/>
      <c r="V96" s="38"/>
      <c r="W96" s="38"/>
      <c r="X96" s="38"/>
      <c r="Y96" s="38"/>
      <c r="Z96" s="38"/>
      <c r="AA96" s="38"/>
      <c r="AB96" s="38"/>
      <c r="AC96" s="38"/>
      <c r="AD96" s="38"/>
      <c r="AE96" s="38"/>
      <c r="AT96" s="17" t="s">
        <v>216</v>
      </c>
      <c r="AU96" s="17" t="s">
        <v>84</v>
      </c>
    </row>
    <row r="97" spans="1:65" s="2" customFormat="1" ht="14.4" customHeight="1">
      <c r="A97" s="38"/>
      <c r="B97" s="39"/>
      <c r="C97" s="212" t="s">
        <v>194</v>
      </c>
      <c r="D97" s="212" t="s">
        <v>189</v>
      </c>
      <c r="E97" s="213" t="s">
        <v>2115</v>
      </c>
      <c r="F97" s="214" t="s">
        <v>2116</v>
      </c>
      <c r="G97" s="215" t="s">
        <v>1438</v>
      </c>
      <c r="H97" s="216">
        <v>1</v>
      </c>
      <c r="I97" s="217"/>
      <c r="J97" s="218">
        <f>ROUND(I97*H97,2)</f>
        <v>0</v>
      </c>
      <c r="K97" s="214" t="s">
        <v>193</v>
      </c>
      <c r="L97" s="44"/>
      <c r="M97" s="219" t="s">
        <v>20</v>
      </c>
      <c r="N97" s="220" t="s">
        <v>47</v>
      </c>
      <c r="O97" s="84"/>
      <c r="P97" s="221">
        <f>O97*H97</f>
        <v>0</v>
      </c>
      <c r="Q97" s="221">
        <v>0</v>
      </c>
      <c r="R97" s="221">
        <f>Q97*H97</f>
        <v>0</v>
      </c>
      <c r="S97" s="221">
        <v>0</v>
      </c>
      <c r="T97" s="222">
        <f>S97*H97</f>
        <v>0</v>
      </c>
      <c r="U97" s="38"/>
      <c r="V97" s="38"/>
      <c r="W97" s="38"/>
      <c r="X97" s="38"/>
      <c r="Y97" s="38"/>
      <c r="Z97" s="38"/>
      <c r="AA97" s="38"/>
      <c r="AB97" s="38"/>
      <c r="AC97" s="38"/>
      <c r="AD97" s="38"/>
      <c r="AE97" s="38"/>
      <c r="AR97" s="223" t="s">
        <v>1439</v>
      </c>
      <c r="AT97" s="223" t="s">
        <v>189</v>
      </c>
      <c r="AU97" s="223" t="s">
        <v>84</v>
      </c>
      <c r="AY97" s="17" t="s">
        <v>186</v>
      </c>
      <c r="BE97" s="224">
        <f>IF(N97="základní",J97,0)</f>
        <v>0</v>
      </c>
      <c r="BF97" s="224">
        <f>IF(N97="snížená",J97,0)</f>
        <v>0</v>
      </c>
      <c r="BG97" s="224">
        <f>IF(N97="zákl. přenesená",J97,0)</f>
        <v>0</v>
      </c>
      <c r="BH97" s="224">
        <f>IF(N97="sníž. přenesená",J97,0)</f>
        <v>0</v>
      </c>
      <c r="BI97" s="224">
        <f>IF(N97="nulová",J97,0)</f>
        <v>0</v>
      </c>
      <c r="BJ97" s="17" t="s">
        <v>22</v>
      </c>
      <c r="BK97" s="224">
        <f>ROUND(I97*H97,2)</f>
        <v>0</v>
      </c>
      <c r="BL97" s="17" t="s">
        <v>1439</v>
      </c>
      <c r="BM97" s="223" t="s">
        <v>2117</v>
      </c>
    </row>
    <row r="98" spans="1:47" s="2" customFormat="1" ht="12">
      <c r="A98" s="38"/>
      <c r="B98" s="39"/>
      <c r="C98" s="40"/>
      <c r="D98" s="225" t="s">
        <v>196</v>
      </c>
      <c r="E98" s="40"/>
      <c r="F98" s="226" t="s">
        <v>2116</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196</v>
      </c>
      <c r="AU98" s="17" t="s">
        <v>84</v>
      </c>
    </row>
    <row r="99" spans="1:47" s="2" customFormat="1" ht="12">
      <c r="A99" s="38"/>
      <c r="B99" s="39"/>
      <c r="C99" s="40"/>
      <c r="D99" s="225" t="s">
        <v>216</v>
      </c>
      <c r="E99" s="40"/>
      <c r="F99" s="251" t="s">
        <v>2118</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216</v>
      </c>
      <c r="AU99" s="17" t="s">
        <v>84</v>
      </c>
    </row>
    <row r="100" spans="1:65" s="2" customFormat="1" ht="14.4" customHeight="1">
      <c r="A100" s="38"/>
      <c r="B100" s="39"/>
      <c r="C100" s="212" t="s">
        <v>223</v>
      </c>
      <c r="D100" s="212" t="s">
        <v>189</v>
      </c>
      <c r="E100" s="213" t="s">
        <v>2119</v>
      </c>
      <c r="F100" s="214" t="s">
        <v>2120</v>
      </c>
      <c r="G100" s="215" t="s">
        <v>1438</v>
      </c>
      <c r="H100" s="216">
        <v>1</v>
      </c>
      <c r="I100" s="217"/>
      <c r="J100" s="218">
        <f>ROUND(I100*H100,2)</f>
        <v>0</v>
      </c>
      <c r="K100" s="214" t="s">
        <v>193</v>
      </c>
      <c r="L100" s="44"/>
      <c r="M100" s="219" t="s">
        <v>20</v>
      </c>
      <c r="N100" s="220" t="s">
        <v>47</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1439</v>
      </c>
      <c r="AT100" s="223" t="s">
        <v>189</v>
      </c>
      <c r="AU100" s="223" t="s">
        <v>84</v>
      </c>
      <c r="AY100" s="17" t="s">
        <v>186</v>
      </c>
      <c r="BE100" s="224">
        <f>IF(N100="základní",J100,0)</f>
        <v>0</v>
      </c>
      <c r="BF100" s="224">
        <f>IF(N100="snížená",J100,0)</f>
        <v>0</v>
      </c>
      <c r="BG100" s="224">
        <f>IF(N100="zákl. přenesená",J100,0)</f>
        <v>0</v>
      </c>
      <c r="BH100" s="224">
        <f>IF(N100="sníž. přenesená",J100,0)</f>
        <v>0</v>
      </c>
      <c r="BI100" s="224">
        <f>IF(N100="nulová",J100,0)</f>
        <v>0</v>
      </c>
      <c r="BJ100" s="17" t="s">
        <v>22</v>
      </c>
      <c r="BK100" s="224">
        <f>ROUND(I100*H100,2)</f>
        <v>0</v>
      </c>
      <c r="BL100" s="17" t="s">
        <v>1439</v>
      </c>
      <c r="BM100" s="223" t="s">
        <v>2121</v>
      </c>
    </row>
    <row r="101" spans="1:47" s="2" customFormat="1" ht="12">
      <c r="A101" s="38"/>
      <c r="B101" s="39"/>
      <c r="C101" s="40"/>
      <c r="D101" s="225" t="s">
        <v>196</v>
      </c>
      <c r="E101" s="40"/>
      <c r="F101" s="226" t="s">
        <v>2120</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196</v>
      </c>
      <c r="AU101" s="17" t="s">
        <v>84</v>
      </c>
    </row>
    <row r="102" spans="1:47" s="2" customFormat="1" ht="12">
      <c r="A102" s="38"/>
      <c r="B102" s="39"/>
      <c r="C102" s="40"/>
      <c r="D102" s="225" t="s">
        <v>216</v>
      </c>
      <c r="E102" s="40"/>
      <c r="F102" s="251" t="s">
        <v>2122</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216</v>
      </c>
      <c r="AU102" s="17" t="s">
        <v>84</v>
      </c>
    </row>
    <row r="103" spans="1:65" s="2" customFormat="1" ht="14.4" customHeight="1">
      <c r="A103" s="38"/>
      <c r="B103" s="39"/>
      <c r="C103" s="212" t="s">
        <v>267</v>
      </c>
      <c r="D103" s="212" t="s">
        <v>189</v>
      </c>
      <c r="E103" s="213" t="s">
        <v>2123</v>
      </c>
      <c r="F103" s="214" t="s">
        <v>2124</v>
      </c>
      <c r="G103" s="215" t="s">
        <v>1438</v>
      </c>
      <c r="H103" s="216">
        <v>1</v>
      </c>
      <c r="I103" s="217"/>
      <c r="J103" s="218">
        <f>ROUND(I103*H103,2)</f>
        <v>0</v>
      </c>
      <c r="K103" s="214" t="s">
        <v>193</v>
      </c>
      <c r="L103" s="44"/>
      <c r="M103" s="219" t="s">
        <v>20</v>
      </c>
      <c r="N103" s="220" t="s">
        <v>47</v>
      </c>
      <c r="O103" s="84"/>
      <c r="P103" s="221">
        <f>O103*H103</f>
        <v>0</v>
      </c>
      <c r="Q103" s="221">
        <v>0</v>
      </c>
      <c r="R103" s="221">
        <f>Q103*H103</f>
        <v>0</v>
      </c>
      <c r="S103" s="221">
        <v>0</v>
      </c>
      <c r="T103" s="222">
        <f>S103*H103</f>
        <v>0</v>
      </c>
      <c r="U103" s="38"/>
      <c r="V103" s="38"/>
      <c r="W103" s="38"/>
      <c r="X103" s="38"/>
      <c r="Y103" s="38"/>
      <c r="Z103" s="38"/>
      <c r="AA103" s="38"/>
      <c r="AB103" s="38"/>
      <c r="AC103" s="38"/>
      <c r="AD103" s="38"/>
      <c r="AE103" s="38"/>
      <c r="AR103" s="223" t="s">
        <v>1439</v>
      </c>
      <c r="AT103" s="223" t="s">
        <v>189</v>
      </c>
      <c r="AU103" s="223" t="s">
        <v>84</v>
      </c>
      <c r="AY103" s="17" t="s">
        <v>186</v>
      </c>
      <c r="BE103" s="224">
        <f>IF(N103="základní",J103,0)</f>
        <v>0</v>
      </c>
      <c r="BF103" s="224">
        <f>IF(N103="snížená",J103,0)</f>
        <v>0</v>
      </c>
      <c r="BG103" s="224">
        <f>IF(N103="zákl. přenesená",J103,0)</f>
        <v>0</v>
      </c>
      <c r="BH103" s="224">
        <f>IF(N103="sníž. přenesená",J103,0)</f>
        <v>0</v>
      </c>
      <c r="BI103" s="224">
        <f>IF(N103="nulová",J103,0)</f>
        <v>0</v>
      </c>
      <c r="BJ103" s="17" t="s">
        <v>22</v>
      </c>
      <c r="BK103" s="224">
        <f>ROUND(I103*H103,2)</f>
        <v>0</v>
      </c>
      <c r="BL103" s="17" t="s">
        <v>1439</v>
      </c>
      <c r="BM103" s="223" t="s">
        <v>2125</v>
      </c>
    </row>
    <row r="104" spans="1:47" s="2" customFormat="1" ht="12">
      <c r="A104" s="38"/>
      <c r="B104" s="39"/>
      <c r="C104" s="40"/>
      <c r="D104" s="225" t="s">
        <v>196</v>
      </c>
      <c r="E104" s="40"/>
      <c r="F104" s="226" t="s">
        <v>2124</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196</v>
      </c>
      <c r="AU104" s="17" t="s">
        <v>84</v>
      </c>
    </row>
    <row r="105" spans="1:65" s="2" customFormat="1" ht="14.4" customHeight="1">
      <c r="A105" s="38"/>
      <c r="B105" s="39"/>
      <c r="C105" s="212" t="s">
        <v>273</v>
      </c>
      <c r="D105" s="212" t="s">
        <v>189</v>
      </c>
      <c r="E105" s="213" t="s">
        <v>2126</v>
      </c>
      <c r="F105" s="214" t="s">
        <v>2127</v>
      </c>
      <c r="G105" s="215" t="s">
        <v>1438</v>
      </c>
      <c r="H105" s="216">
        <v>1</v>
      </c>
      <c r="I105" s="217"/>
      <c r="J105" s="218">
        <f>ROUND(I105*H105,2)</f>
        <v>0</v>
      </c>
      <c r="K105" s="214" t="s">
        <v>193</v>
      </c>
      <c r="L105" s="44"/>
      <c r="M105" s="219" t="s">
        <v>20</v>
      </c>
      <c r="N105" s="220" t="s">
        <v>47</v>
      </c>
      <c r="O105" s="84"/>
      <c r="P105" s="221">
        <f>O105*H105</f>
        <v>0</v>
      </c>
      <c r="Q105" s="221">
        <v>0</v>
      </c>
      <c r="R105" s="221">
        <f>Q105*H105</f>
        <v>0</v>
      </c>
      <c r="S105" s="221">
        <v>0</v>
      </c>
      <c r="T105" s="222">
        <f>S105*H105</f>
        <v>0</v>
      </c>
      <c r="U105" s="38"/>
      <c r="V105" s="38"/>
      <c r="W105" s="38"/>
      <c r="X105" s="38"/>
      <c r="Y105" s="38"/>
      <c r="Z105" s="38"/>
      <c r="AA105" s="38"/>
      <c r="AB105" s="38"/>
      <c r="AC105" s="38"/>
      <c r="AD105" s="38"/>
      <c r="AE105" s="38"/>
      <c r="AR105" s="223" t="s">
        <v>1439</v>
      </c>
      <c r="AT105" s="223" t="s">
        <v>189</v>
      </c>
      <c r="AU105" s="223" t="s">
        <v>84</v>
      </c>
      <c r="AY105" s="17" t="s">
        <v>186</v>
      </c>
      <c r="BE105" s="224">
        <f>IF(N105="základní",J105,0)</f>
        <v>0</v>
      </c>
      <c r="BF105" s="224">
        <f>IF(N105="snížená",J105,0)</f>
        <v>0</v>
      </c>
      <c r="BG105" s="224">
        <f>IF(N105="zákl. přenesená",J105,0)</f>
        <v>0</v>
      </c>
      <c r="BH105" s="224">
        <f>IF(N105="sníž. přenesená",J105,0)</f>
        <v>0</v>
      </c>
      <c r="BI105" s="224">
        <f>IF(N105="nulová",J105,0)</f>
        <v>0</v>
      </c>
      <c r="BJ105" s="17" t="s">
        <v>22</v>
      </c>
      <c r="BK105" s="224">
        <f>ROUND(I105*H105,2)</f>
        <v>0</v>
      </c>
      <c r="BL105" s="17" t="s">
        <v>1439</v>
      </c>
      <c r="BM105" s="223" t="s">
        <v>2128</v>
      </c>
    </row>
    <row r="106" spans="1:47" s="2" customFormat="1" ht="12">
      <c r="A106" s="38"/>
      <c r="B106" s="39"/>
      <c r="C106" s="40"/>
      <c r="D106" s="225" t="s">
        <v>196</v>
      </c>
      <c r="E106" s="40"/>
      <c r="F106" s="226" t="s">
        <v>2127</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196</v>
      </c>
      <c r="AU106" s="17" t="s">
        <v>84</v>
      </c>
    </row>
    <row r="107" spans="1:47" s="2" customFormat="1" ht="12">
      <c r="A107" s="38"/>
      <c r="B107" s="39"/>
      <c r="C107" s="40"/>
      <c r="D107" s="225" t="s">
        <v>216</v>
      </c>
      <c r="E107" s="40"/>
      <c r="F107" s="251" t="s">
        <v>2129</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216</v>
      </c>
      <c r="AU107" s="17" t="s">
        <v>84</v>
      </c>
    </row>
    <row r="108" spans="1:63" s="12" customFormat="1" ht="22.8" customHeight="1">
      <c r="A108" s="12"/>
      <c r="B108" s="196"/>
      <c r="C108" s="197"/>
      <c r="D108" s="198" t="s">
        <v>75</v>
      </c>
      <c r="E108" s="210" t="s">
        <v>1442</v>
      </c>
      <c r="F108" s="210" t="s">
        <v>1443</v>
      </c>
      <c r="G108" s="197"/>
      <c r="H108" s="197"/>
      <c r="I108" s="200"/>
      <c r="J108" s="211">
        <f>BK108</f>
        <v>0</v>
      </c>
      <c r="K108" s="197"/>
      <c r="L108" s="202"/>
      <c r="M108" s="203"/>
      <c r="N108" s="204"/>
      <c r="O108" s="204"/>
      <c r="P108" s="205">
        <f>SUM(P109:P114)</f>
        <v>0</v>
      </c>
      <c r="Q108" s="204"/>
      <c r="R108" s="205">
        <f>SUM(R109:R114)</f>
        <v>0</v>
      </c>
      <c r="S108" s="204"/>
      <c r="T108" s="206">
        <f>SUM(T109:T114)</f>
        <v>0</v>
      </c>
      <c r="U108" s="12"/>
      <c r="V108" s="12"/>
      <c r="W108" s="12"/>
      <c r="X108" s="12"/>
      <c r="Y108" s="12"/>
      <c r="Z108" s="12"/>
      <c r="AA108" s="12"/>
      <c r="AB108" s="12"/>
      <c r="AC108" s="12"/>
      <c r="AD108" s="12"/>
      <c r="AE108" s="12"/>
      <c r="AR108" s="207" t="s">
        <v>223</v>
      </c>
      <c r="AT108" s="208" t="s">
        <v>75</v>
      </c>
      <c r="AU108" s="208" t="s">
        <v>22</v>
      </c>
      <c r="AY108" s="207" t="s">
        <v>186</v>
      </c>
      <c r="BK108" s="209">
        <f>SUM(BK109:BK114)</f>
        <v>0</v>
      </c>
    </row>
    <row r="109" spans="1:65" s="2" customFormat="1" ht="14.4" customHeight="1">
      <c r="A109" s="38"/>
      <c r="B109" s="39"/>
      <c r="C109" s="212" t="s">
        <v>279</v>
      </c>
      <c r="D109" s="212" t="s">
        <v>189</v>
      </c>
      <c r="E109" s="213" t="s">
        <v>2130</v>
      </c>
      <c r="F109" s="214" t="s">
        <v>1443</v>
      </c>
      <c r="G109" s="215" t="s">
        <v>1438</v>
      </c>
      <c r="H109" s="216">
        <v>1</v>
      </c>
      <c r="I109" s="217"/>
      <c r="J109" s="218">
        <f>ROUND(I109*H109,2)</f>
        <v>0</v>
      </c>
      <c r="K109" s="214" t="s">
        <v>193</v>
      </c>
      <c r="L109" s="44"/>
      <c r="M109" s="219" t="s">
        <v>20</v>
      </c>
      <c r="N109" s="220" t="s">
        <v>47</v>
      </c>
      <c r="O109" s="84"/>
      <c r="P109" s="221">
        <f>O109*H109</f>
        <v>0</v>
      </c>
      <c r="Q109" s="221">
        <v>0</v>
      </c>
      <c r="R109" s="221">
        <f>Q109*H109</f>
        <v>0</v>
      </c>
      <c r="S109" s="221">
        <v>0</v>
      </c>
      <c r="T109" s="222">
        <f>S109*H109</f>
        <v>0</v>
      </c>
      <c r="U109" s="38"/>
      <c r="V109" s="38"/>
      <c r="W109" s="38"/>
      <c r="X109" s="38"/>
      <c r="Y109" s="38"/>
      <c r="Z109" s="38"/>
      <c r="AA109" s="38"/>
      <c r="AB109" s="38"/>
      <c r="AC109" s="38"/>
      <c r="AD109" s="38"/>
      <c r="AE109" s="38"/>
      <c r="AR109" s="223" t="s">
        <v>1439</v>
      </c>
      <c r="AT109" s="223" t="s">
        <v>189</v>
      </c>
      <c r="AU109" s="223" t="s">
        <v>84</v>
      </c>
      <c r="AY109" s="17" t="s">
        <v>186</v>
      </c>
      <c r="BE109" s="224">
        <f>IF(N109="základní",J109,0)</f>
        <v>0</v>
      </c>
      <c r="BF109" s="224">
        <f>IF(N109="snížená",J109,0)</f>
        <v>0</v>
      </c>
      <c r="BG109" s="224">
        <f>IF(N109="zákl. přenesená",J109,0)</f>
        <v>0</v>
      </c>
      <c r="BH109" s="224">
        <f>IF(N109="sníž. přenesená",J109,0)</f>
        <v>0</v>
      </c>
      <c r="BI109" s="224">
        <f>IF(N109="nulová",J109,0)</f>
        <v>0</v>
      </c>
      <c r="BJ109" s="17" t="s">
        <v>22</v>
      </c>
      <c r="BK109" s="224">
        <f>ROUND(I109*H109,2)</f>
        <v>0</v>
      </c>
      <c r="BL109" s="17" t="s">
        <v>1439</v>
      </c>
      <c r="BM109" s="223" t="s">
        <v>2131</v>
      </c>
    </row>
    <row r="110" spans="1:47" s="2" customFormat="1" ht="12">
      <c r="A110" s="38"/>
      <c r="B110" s="39"/>
      <c r="C110" s="40"/>
      <c r="D110" s="225" t="s">
        <v>196</v>
      </c>
      <c r="E110" s="40"/>
      <c r="F110" s="226" t="s">
        <v>1443</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196</v>
      </c>
      <c r="AU110" s="17" t="s">
        <v>84</v>
      </c>
    </row>
    <row r="111" spans="1:47" s="2" customFormat="1" ht="12">
      <c r="A111" s="38"/>
      <c r="B111" s="39"/>
      <c r="C111" s="40"/>
      <c r="D111" s="225" t="s">
        <v>216</v>
      </c>
      <c r="E111" s="40"/>
      <c r="F111" s="251" t="s">
        <v>2132</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216</v>
      </c>
      <c r="AU111" s="17" t="s">
        <v>84</v>
      </c>
    </row>
    <row r="112" spans="1:65" s="2" customFormat="1" ht="14.4" customHeight="1">
      <c r="A112" s="38"/>
      <c r="B112" s="39"/>
      <c r="C112" s="212" t="s">
        <v>187</v>
      </c>
      <c r="D112" s="212" t="s">
        <v>189</v>
      </c>
      <c r="E112" s="213" t="s">
        <v>2133</v>
      </c>
      <c r="F112" s="214" t="s">
        <v>2134</v>
      </c>
      <c r="G112" s="215" t="s">
        <v>1438</v>
      </c>
      <c r="H112" s="216">
        <v>1</v>
      </c>
      <c r="I112" s="217"/>
      <c r="J112" s="218">
        <f>ROUND(I112*H112,2)</f>
        <v>0</v>
      </c>
      <c r="K112" s="214" t="s">
        <v>193</v>
      </c>
      <c r="L112" s="44"/>
      <c r="M112" s="219" t="s">
        <v>20</v>
      </c>
      <c r="N112" s="220" t="s">
        <v>47</v>
      </c>
      <c r="O112" s="84"/>
      <c r="P112" s="221">
        <f>O112*H112</f>
        <v>0</v>
      </c>
      <c r="Q112" s="221">
        <v>0</v>
      </c>
      <c r="R112" s="221">
        <f>Q112*H112</f>
        <v>0</v>
      </c>
      <c r="S112" s="221">
        <v>0</v>
      </c>
      <c r="T112" s="222">
        <f>S112*H112</f>
        <v>0</v>
      </c>
      <c r="U112" s="38"/>
      <c r="V112" s="38"/>
      <c r="W112" s="38"/>
      <c r="X112" s="38"/>
      <c r="Y112" s="38"/>
      <c r="Z112" s="38"/>
      <c r="AA112" s="38"/>
      <c r="AB112" s="38"/>
      <c r="AC112" s="38"/>
      <c r="AD112" s="38"/>
      <c r="AE112" s="38"/>
      <c r="AR112" s="223" t="s">
        <v>1439</v>
      </c>
      <c r="AT112" s="223" t="s">
        <v>189</v>
      </c>
      <c r="AU112" s="223" t="s">
        <v>84</v>
      </c>
      <c r="AY112" s="17" t="s">
        <v>186</v>
      </c>
      <c r="BE112" s="224">
        <f>IF(N112="základní",J112,0)</f>
        <v>0</v>
      </c>
      <c r="BF112" s="224">
        <f>IF(N112="snížená",J112,0)</f>
        <v>0</v>
      </c>
      <c r="BG112" s="224">
        <f>IF(N112="zákl. přenesená",J112,0)</f>
        <v>0</v>
      </c>
      <c r="BH112" s="224">
        <f>IF(N112="sníž. přenesená",J112,0)</f>
        <v>0</v>
      </c>
      <c r="BI112" s="224">
        <f>IF(N112="nulová",J112,0)</f>
        <v>0</v>
      </c>
      <c r="BJ112" s="17" t="s">
        <v>22</v>
      </c>
      <c r="BK112" s="224">
        <f>ROUND(I112*H112,2)</f>
        <v>0</v>
      </c>
      <c r="BL112" s="17" t="s">
        <v>1439</v>
      </c>
      <c r="BM112" s="223" t="s">
        <v>2135</v>
      </c>
    </row>
    <row r="113" spans="1:47" s="2" customFormat="1" ht="12">
      <c r="A113" s="38"/>
      <c r="B113" s="39"/>
      <c r="C113" s="40"/>
      <c r="D113" s="225" t="s">
        <v>196</v>
      </c>
      <c r="E113" s="40"/>
      <c r="F113" s="226" t="s">
        <v>2134</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196</v>
      </c>
      <c r="AU113" s="17" t="s">
        <v>84</v>
      </c>
    </row>
    <row r="114" spans="1:47" s="2" customFormat="1" ht="12">
      <c r="A114" s="38"/>
      <c r="B114" s="39"/>
      <c r="C114" s="40"/>
      <c r="D114" s="225" t="s">
        <v>216</v>
      </c>
      <c r="E114" s="40"/>
      <c r="F114" s="251" t="s">
        <v>2136</v>
      </c>
      <c r="G114" s="40"/>
      <c r="H114" s="40"/>
      <c r="I114" s="227"/>
      <c r="J114" s="40"/>
      <c r="K114" s="40"/>
      <c r="L114" s="44"/>
      <c r="M114" s="228"/>
      <c r="N114" s="229"/>
      <c r="O114" s="84"/>
      <c r="P114" s="84"/>
      <c r="Q114" s="84"/>
      <c r="R114" s="84"/>
      <c r="S114" s="84"/>
      <c r="T114" s="85"/>
      <c r="U114" s="38"/>
      <c r="V114" s="38"/>
      <c r="W114" s="38"/>
      <c r="X114" s="38"/>
      <c r="Y114" s="38"/>
      <c r="Z114" s="38"/>
      <c r="AA114" s="38"/>
      <c r="AB114" s="38"/>
      <c r="AC114" s="38"/>
      <c r="AD114" s="38"/>
      <c r="AE114" s="38"/>
      <c r="AT114" s="17" t="s">
        <v>216</v>
      </c>
      <c r="AU114" s="17" t="s">
        <v>84</v>
      </c>
    </row>
    <row r="115" spans="1:63" s="12" customFormat="1" ht="22.8" customHeight="1">
      <c r="A115" s="12"/>
      <c r="B115" s="196"/>
      <c r="C115" s="197"/>
      <c r="D115" s="198" t="s">
        <v>75</v>
      </c>
      <c r="E115" s="210" t="s">
        <v>1448</v>
      </c>
      <c r="F115" s="210" t="s">
        <v>1449</v>
      </c>
      <c r="G115" s="197"/>
      <c r="H115" s="197"/>
      <c r="I115" s="200"/>
      <c r="J115" s="211">
        <f>BK115</f>
        <v>0</v>
      </c>
      <c r="K115" s="197"/>
      <c r="L115" s="202"/>
      <c r="M115" s="203"/>
      <c r="N115" s="204"/>
      <c r="O115" s="204"/>
      <c r="P115" s="205">
        <f>SUM(P116:P118)</f>
        <v>0</v>
      </c>
      <c r="Q115" s="204"/>
      <c r="R115" s="205">
        <f>SUM(R116:R118)</f>
        <v>0</v>
      </c>
      <c r="S115" s="204"/>
      <c r="T115" s="206">
        <f>SUM(T116:T118)</f>
        <v>0</v>
      </c>
      <c r="U115" s="12"/>
      <c r="V115" s="12"/>
      <c r="W115" s="12"/>
      <c r="X115" s="12"/>
      <c r="Y115" s="12"/>
      <c r="Z115" s="12"/>
      <c r="AA115" s="12"/>
      <c r="AB115" s="12"/>
      <c r="AC115" s="12"/>
      <c r="AD115" s="12"/>
      <c r="AE115" s="12"/>
      <c r="AR115" s="207" t="s">
        <v>223</v>
      </c>
      <c r="AT115" s="208" t="s">
        <v>75</v>
      </c>
      <c r="AU115" s="208" t="s">
        <v>22</v>
      </c>
      <c r="AY115" s="207" t="s">
        <v>186</v>
      </c>
      <c r="BK115" s="209">
        <f>SUM(BK116:BK118)</f>
        <v>0</v>
      </c>
    </row>
    <row r="116" spans="1:65" s="2" customFormat="1" ht="14.4" customHeight="1">
      <c r="A116" s="38"/>
      <c r="B116" s="39"/>
      <c r="C116" s="212" t="s">
        <v>27</v>
      </c>
      <c r="D116" s="212" t="s">
        <v>189</v>
      </c>
      <c r="E116" s="213" t="s">
        <v>2137</v>
      </c>
      <c r="F116" s="214" t="s">
        <v>2138</v>
      </c>
      <c r="G116" s="215" t="s">
        <v>1438</v>
      </c>
      <c r="H116" s="216">
        <v>1</v>
      </c>
      <c r="I116" s="217"/>
      <c r="J116" s="218">
        <f>ROUND(I116*H116,2)</f>
        <v>0</v>
      </c>
      <c r="K116" s="214" t="s">
        <v>193</v>
      </c>
      <c r="L116" s="44"/>
      <c r="M116" s="219" t="s">
        <v>20</v>
      </c>
      <c r="N116" s="220" t="s">
        <v>47</v>
      </c>
      <c r="O116" s="84"/>
      <c r="P116" s="221">
        <f>O116*H116</f>
        <v>0</v>
      </c>
      <c r="Q116" s="221">
        <v>0</v>
      </c>
      <c r="R116" s="221">
        <f>Q116*H116</f>
        <v>0</v>
      </c>
      <c r="S116" s="221">
        <v>0</v>
      </c>
      <c r="T116" s="222">
        <f>S116*H116</f>
        <v>0</v>
      </c>
      <c r="U116" s="38"/>
      <c r="V116" s="38"/>
      <c r="W116" s="38"/>
      <c r="X116" s="38"/>
      <c r="Y116" s="38"/>
      <c r="Z116" s="38"/>
      <c r="AA116" s="38"/>
      <c r="AB116" s="38"/>
      <c r="AC116" s="38"/>
      <c r="AD116" s="38"/>
      <c r="AE116" s="38"/>
      <c r="AR116" s="223" t="s">
        <v>1439</v>
      </c>
      <c r="AT116" s="223" t="s">
        <v>189</v>
      </c>
      <c r="AU116" s="223" t="s">
        <v>84</v>
      </c>
      <c r="AY116" s="17" t="s">
        <v>186</v>
      </c>
      <c r="BE116" s="224">
        <f>IF(N116="základní",J116,0)</f>
        <v>0</v>
      </c>
      <c r="BF116" s="224">
        <f>IF(N116="snížená",J116,0)</f>
        <v>0</v>
      </c>
      <c r="BG116" s="224">
        <f>IF(N116="zákl. přenesená",J116,0)</f>
        <v>0</v>
      </c>
      <c r="BH116" s="224">
        <f>IF(N116="sníž. přenesená",J116,0)</f>
        <v>0</v>
      </c>
      <c r="BI116" s="224">
        <f>IF(N116="nulová",J116,0)</f>
        <v>0</v>
      </c>
      <c r="BJ116" s="17" t="s">
        <v>22</v>
      </c>
      <c r="BK116" s="224">
        <f>ROUND(I116*H116,2)</f>
        <v>0</v>
      </c>
      <c r="BL116" s="17" t="s">
        <v>1439</v>
      </c>
      <c r="BM116" s="223" t="s">
        <v>2139</v>
      </c>
    </row>
    <row r="117" spans="1:47" s="2" customFormat="1" ht="12">
      <c r="A117" s="38"/>
      <c r="B117" s="39"/>
      <c r="C117" s="40"/>
      <c r="D117" s="225" t="s">
        <v>196</v>
      </c>
      <c r="E117" s="40"/>
      <c r="F117" s="226" t="s">
        <v>2138</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196</v>
      </c>
      <c r="AU117" s="17" t="s">
        <v>84</v>
      </c>
    </row>
    <row r="118" spans="1:47" s="2" customFormat="1" ht="12">
      <c r="A118" s="38"/>
      <c r="B118" s="39"/>
      <c r="C118" s="40"/>
      <c r="D118" s="225" t="s">
        <v>216</v>
      </c>
      <c r="E118" s="40"/>
      <c r="F118" s="251" t="s">
        <v>2140</v>
      </c>
      <c r="G118" s="40"/>
      <c r="H118" s="40"/>
      <c r="I118" s="227"/>
      <c r="J118" s="40"/>
      <c r="K118" s="40"/>
      <c r="L118" s="44"/>
      <c r="M118" s="228"/>
      <c r="N118" s="229"/>
      <c r="O118" s="84"/>
      <c r="P118" s="84"/>
      <c r="Q118" s="84"/>
      <c r="R118" s="84"/>
      <c r="S118" s="84"/>
      <c r="T118" s="85"/>
      <c r="U118" s="38"/>
      <c r="V118" s="38"/>
      <c r="W118" s="38"/>
      <c r="X118" s="38"/>
      <c r="Y118" s="38"/>
      <c r="Z118" s="38"/>
      <c r="AA118" s="38"/>
      <c r="AB118" s="38"/>
      <c r="AC118" s="38"/>
      <c r="AD118" s="38"/>
      <c r="AE118" s="38"/>
      <c r="AT118" s="17" t="s">
        <v>216</v>
      </c>
      <c r="AU118" s="17" t="s">
        <v>84</v>
      </c>
    </row>
    <row r="119" spans="1:63" s="12" customFormat="1" ht="22.8" customHeight="1">
      <c r="A119" s="12"/>
      <c r="B119" s="196"/>
      <c r="C119" s="197"/>
      <c r="D119" s="198" t="s">
        <v>75</v>
      </c>
      <c r="E119" s="210" t="s">
        <v>2141</v>
      </c>
      <c r="F119" s="210" t="s">
        <v>2142</v>
      </c>
      <c r="G119" s="197"/>
      <c r="H119" s="197"/>
      <c r="I119" s="200"/>
      <c r="J119" s="211">
        <f>BK119</f>
        <v>0</v>
      </c>
      <c r="K119" s="197"/>
      <c r="L119" s="202"/>
      <c r="M119" s="203"/>
      <c r="N119" s="204"/>
      <c r="O119" s="204"/>
      <c r="P119" s="205">
        <f>SUM(P120:P122)</f>
        <v>0</v>
      </c>
      <c r="Q119" s="204"/>
      <c r="R119" s="205">
        <f>SUM(R120:R122)</f>
        <v>0</v>
      </c>
      <c r="S119" s="204"/>
      <c r="T119" s="206">
        <f>SUM(T120:T122)</f>
        <v>0</v>
      </c>
      <c r="U119" s="12"/>
      <c r="V119" s="12"/>
      <c r="W119" s="12"/>
      <c r="X119" s="12"/>
      <c r="Y119" s="12"/>
      <c r="Z119" s="12"/>
      <c r="AA119" s="12"/>
      <c r="AB119" s="12"/>
      <c r="AC119" s="12"/>
      <c r="AD119" s="12"/>
      <c r="AE119" s="12"/>
      <c r="AR119" s="207" t="s">
        <v>223</v>
      </c>
      <c r="AT119" s="208" t="s">
        <v>75</v>
      </c>
      <c r="AU119" s="208" t="s">
        <v>22</v>
      </c>
      <c r="AY119" s="207" t="s">
        <v>186</v>
      </c>
      <c r="BK119" s="209">
        <f>SUM(BK120:BK122)</f>
        <v>0</v>
      </c>
    </row>
    <row r="120" spans="1:65" s="2" customFormat="1" ht="14.4" customHeight="1">
      <c r="A120" s="38"/>
      <c r="B120" s="39"/>
      <c r="C120" s="212" t="s">
        <v>296</v>
      </c>
      <c r="D120" s="212" t="s">
        <v>189</v>
      </c>
      <c r="E120" s="213" t="s">
        <v>2143</v>
      </c>
      <c r="F120" s="214" t="s">
        <v>2142</v>
      </c>
      <c r="G120" s="215" t="s">
        <v>1438</v>
      </c>
      <c r="H120" s="216">
        <v>1</v>
      </c>
      <c r="I120" s="217"/>
      <c r="J120" s="218">
        <f>ROUND(I120*H120,2)</f>
        <v>0</v>
      </c>
      <c r="K120" s="214" t="s">
        <v>193</v>
      </c>
      <c r="L120" s="44"/>
      <c r="M120" s="219" t="s">
        <v>20</v>
      </c>
      <c r="N120" s="220" t="s">
        <v>47</v>
      </c>
      <c r="O120" s="84"/>
      <c r="P120" s="221">
        <f>O120*H120</f>
        <v>0</v>
      </c>
      <c r="Q120" s="221">
        <v>0</v>
      </c>
      <c r="R120" s="221">
        <f>Q120*H120</f>
        <v>0</v>
      </c>
      <c r="S120" s="221">
        <v>0</v>
      </c>
      <c r="T120" s="222">
        <f>S120*H120</f>
        <v>0</v>
      </c>
      <c r="U120" s="38"/>
      <c r="V120" s="38"/>
      <c r="W120" s="38"/>
      <c r="X120" s="38"/>
      <c r="Y120" s="38"/>
      <c r="Z120" s="38"/>
      <c r="AA120" s="38"/>
      <c r="AB120" s="38"/>
      <c r="AC120" s="38"/>
      <c r="AD120" s="38"/>
      <c r="AE120" s="38"/>
      <c r="AR120" s="223" t="s">
        <v>1439</v>
      </c>
      <c r="AT120" s="223" t="s">
        <v>189</v>
      </c>
      <c r="AU120" s="223" t="s">
        <v>84</v>
      </c>
      <c r="AY120" s="17" t="s">
        <v>186</v>
      </c>
      <c r="BE120" s="224">
        <f>IF(N120="základní",J120,0)</f>
        <v>0</v>
      </c>
      <c r="BF120" s="224">
        <f>IF(N120="snížená",J120,0)</f>
        <v>0</v>
      </c>
      <c r="BG120" s="224">
        <f>IF(N120="zákl. přenesená",J120,0)</f>
        <v>0</v>
      </c>
      <c r="BH120" s="224">
        <f>IF(N120="sníž. přenesená",J120,0)</f>
        <v>0</v>
      </c>
      <c r="BI120" s="224">
        <f>IF(N120="nulová",J120,0)</f>
        <v>0</v>
      </c>
      <c r="BJ120" s="17" t="s">
        <v>22</v>
      </c>
      <c r="BK120" s="224">
        <f>ROUND(I120*H120,2)</f>
        <v>0</v>
      </c>
      <c r="BL120" s="17" t="s">
        <v>1439</v>
      </c>
      <c r="BM120" s="223" t="s">
        <v>2144</v>
      </c>
    </row>
    <row r="121" spans="1:47" s="2" customFormat="1" ht="12">
      <c r="A121" s="38"/>
      <c r="B121" s="39"/>
      <c r="C121" s="40"/>
      <c r="D121" s="225" t="s">
        <v>196</v>
      </c>
      <c r="E121" s="40"/>
      <c r="F121" s="226" t="s">
        <v>2142</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196</v>
      </c>
      <c r="AU121" s="17" t="s">
        <v>84</v>
      </c>
    </row>
    <row r="122" spans="1:47" s="2" customFormat="1" ht="12">
      <c r="A122" s="38"/>
      <c r="B122" s="39"/>
      <c r="C122" s="40"/>
      <c r="D122" s="225" t="s">
        <v>216</v>
      </c>
      <c r="E122" s="40"/>
      <c r="F122" s="251" t="s">
        <v>2145</v>
      </c>
      <c r="G122" s="40"/>
      <c r="H122" s="40"/>
      <c r="I122" s="227"/>
      <c r="J122" s="40"/>
      <c r="K122" s="40"/>
      <c r="L122" s="44"/>
      <c r="M122" s="228"/>
      <c r="N122" s="229"/>
      <c r="O122" s="84"/>
      <c r="P122" s="84"/>
      <c r="Q122" s="84"/>
      <c r="R122" s="84"/>
      <c r="S122" s="84"/>
      <c r="T122" s="85"/>
      <c r="U122" s="38"/>
      <c r="V122" s="38"/>
      <c r="W122" s="38"/>
      <c r="X122" s="38"/>
      <c r="Y122" s="38"/>
      <c r="Z122" s="38"/>
      <c r="AA122" s="38"/>
      <c r="AB122" s="38"/>
      <c r="AC122" s="38"/>
      <c r="AD122" s="38"/>
      <c r="AE122" s="38"/>
      <c r="AT122" s="17" t="s">
        <v>216</v>
      </c>
      <c r="AU122" s="17" t="s">
        <v>84</v>
      </c>
    </row>
    <row r="123" spans="1:63" s="12" customFormat="1" ht="22.8" customHeight="1">
      <c r="A123" s="12"/>
      <c r="B123" s="196"/>
      <c r="C123" s="197"/>
      <c r="D123" s="198" t="s">
        <v>75</v>
      </c>
      <c r="E123" s="210" t="s">
        <v>2146</v>
      </c>
      <c r="F123" s="210" t="s">
        <v>2147</v>
      </c>
      <c r="G123" s="197"/>
      <c r="H123" s="197"/>
      <c r="I123" s="200"/>
      <c r="J123" s="211">
        <f>BK123</f>
        <v>0</v>
      </c>
      <c r="K123" s="197"/>
      <c r="L123" s="202"/>
      <c r="M123" s="203"/>
      <c r="N123" s="204"/>
      <c r="O123" s="204"/>
      <c r="P123" s="205">
        <f>SUM(P124:P126)</f>
        <v>0</v>
      </c>
      <c r="Q123" s="204"/>
      <c r="R123" s="205">
        <f>SUM(R124:R126)</f>
        <v>0</v>
      </c>
      <c r="S123" s="204"/>
      <c r="T123" s="206">
        <f>SUM(T124:T126)</f>
        <v>0</v>
      </c>
      <c r="U123" s="12"/>
      <c r="V123" s="12"/>
      <c r="W123" s="12"/>
      <c r="X123" s="12"/>
      <c r="Y123" s="12"/>
      <c r="Z123" s="12"/>
      <c r="AA123" s="12"/>
      <c r="AB123" s="12"/>
      <c r="AC123" s="12"/>
      <c r="AD123" s="12"/>
      <c r="AE123" s="12"/>
      <c r="AR123" s="207" t="s">
        <v>223</v>
      </c>
      <c r="AT123" s="208" t="s">
        <v>75</v>
      </c>
      <c r="AU123" s="208" t="s">
        <v>22</v>
      </c>
      <c r="AY123" s="207" t="s">
        <v>186</v>
      </c>
      <c r="BK123" s="209">
        <f>SUM(BK124:BK126)</f>
        <v>0</v>
      </c>
    </row>
    <row r="124" spans="1:65" s="2" customFormat="1" ht="14.4" customHeight="1">
      <c r="A124" s="38"/>
      <c r="B124" s="39"/>
      <c r="C124" s="212" t="s">
        <v>303</v>
      </c>
      <c r="D124" s="212" t="s">
        <v>189</v>
      </c>
      <c r="E124" s="213" t="s">
        <v>2148</v>
      </c>
      <c r="F124" s="214" t="s">
        <v>2147</v>
      </c>
      <c r="G124" s="215" t="s">
        <v>1438</v>
      </c>
      <c r="H124" s="216">
        <v>1</v>
      </c>
      <c r="I124" s="217"/>
      <c r="J124" s="218">
        <f>ROUND(I124*H124,2)</f>
        <v>0</v>
      </c>
      <c r="K124" s="214" t="s">
        <v>193</v>
      </c>
      <c r="L124" s="44"/>
      <c r="M124" s="219" t="s">
        <v>20</v>
      </c>
      <c r="N124" s="220" t="s">
        <v>47</v>
      </c>
      <c r="O124" s="84"/>
      <c r="P124" s="221">
        <f>O124*H124</f>
        <v>0</v>
      </c>
      <c r="Q124" s="221">
        <v>0</v>
      </c>
      <c r="R124" s="221">
        <f>Q124*H124</f>
        <v>0</v>
      </c>
      <c r="S124" s="221">
        <v>0</v>
      </c>
      <c r="T124" s="222">
        <f>S124*H124</f>
        <v>0</v>
      </c>
      <c r="U124" s="38"/>
      <c r="V124" s="38"/>
      <c r="W124" s="38"/>
      <c r="X124" s="38"/>
      <c r="Y124" s="38"/>
      <c r="Z124" s="38"/>
      <c r="AA124" s="38"/>
      <c r="AB124" s="38"/>
      <c r="AC124" s="38"/>
      <c r="AD124" s="38"/>
      <c r="AE124" s="38"/>
      <c r="AR124" s="223" t="s">
        <v>1439</v>
      </c>
      <c r="AT124" s="223" t="s">
        <v>189</v>
      </c>
      <c r="AU124" s="223" t="s">
        <v>84</v>
      </c>
      <c r="AY124" s="17" t="s">
        <v>186</v>
      </c>
      <c r="BE124" s="224">
        <f>IF(N124="základní",J124,0)</f>
        <v>0</v>
      </c>
      <c r="BF124" s="224">
        <f>IF(N124="snížená",J124,0)</f>
        <v>0</v>
      </c>
      <c r="BG124" s="224">
        <f>IF(N124="zákl. přenesená",J124,0)</f>
        <v>0</v>
      </c>
      <c r="BH124" s="224">
        <f>IF(N124="sníž. přenesená",J124,0)</f>
        <v>0</v>
      </c>
      <c r="BI124" s="224">
        <f>IF(N124="nulová",J124,0)</f>
        <v>0</v>
      </c>
      <c r="BJ124" s="17" t="s">
        <v>22</v>
      </c>
      <c r="BK124" s="224">
        <f>ROUND(I124*H124,2)</f>
        <v>0</v>
      </c>
      <c r="BL124" s="17" t="s">
        <v>1439</v>
      </c>
      <c r="BM124" s="223" t="s">
        <v>2149</v>
      </c>
    </row>
    <row r="125" spans="1:47" s="2" customFormat="1" ht="12">
      <c r="A125" s="38"/>
      <c r="B125" s="39"/>
      <c r="C125" s="40"/>
      <c r="D125" s="225" t="s">
        <v>196</v>
      </c>
      <c r="E125" s="40"/>
      <c r="F125" s="226" t="s">
        <v>2147</v>
      </c>
      <c r="G125" s="40"/>
      <c r="H125" s="40"/>
      <c r="I125" s="227"/>
      <c r="J125" s="40"/>
      <c r="K125" s="40"/>
      <c r="L125" s="44"/>
      <c r="M125" s="228"/>
      <c r="N125" s="229"/>
      <c r="O125" s="84"/>
      <c r="P125" s="84"/>
      <c r="Q125" s="84"/>
      <c r="R125" s="84"/>
      <c r="S125" s="84"/>
      <c r="T125" s="85"/>
      <c r="U125" s="38"/>
      <c r="V125" s="38"/>
      <c r="W125" s="38"/>
      <c r="X125" s="38"/>
      <c r="Y125" s="38"/>
      <c r="Z125" s="38"/>
      <c r="AA125" s="38"/>
      <c r="AB125" s="38"/>
      <c r="AC125" s="38"/>
      <c r="AD125" s="38"/>
      <c r="AE125" s="38"/>
      <c r="AT125" s="17" t="s">
        <v>196</v>
      </c>
      <c r="AU125" s="17" t="s">
        <v>84</v>
      </c>
    </row>
    <row r="126" spans="1:47" s="2" customFormat="1" ht="12">
      <c r="A126" s="38"/>
      <c r="B126" s="39"/>
      <c r="C126" s="40"/>
      <c r="D126" s="225" t="s">
        <v>216</v>
      </c>
      <c r="E126" s="40"/>
      <c r="F126" s="251" t="s">
        <v>2150</v>
      </c>
      <c r="G126" s="40"/>
      <c r="H126" s="40"/>
      <c r="I126" s="227"/>
      <c r="J126" s="40"/>
      <c r="K126" s="40"/>
      <c r="L126" s="44"/>
      <c r="M126" s="255"/>
      <c r="N126" s="256"/>
      <c r="O126" s="257"/>
      <c r="P126" s="257"/>
      <c r="Q126" s="257"/>
      <c r="R126" s="257"/>
      <c r="S126" s="257"/>
      <c r="T126" s="258"/>
      <c r="U126" s="38"/>
      <c r="V126" s="38"/>
      <c r="W126" s="38"/>
      <c r="X126" s="38"/>
      <c r="Y126" s="38"/>
      <c r="Z126" s="38"/>
      <c r="AA126" s="38"/>
      <c r="AB126" s="38"/>
      <c r="AC126" s="38"/>
      <c r="AD126" s="38"/>
      <c r="AE126" s="38"/>
      <c r="AT126" s="17" t="s">
        <v>216</v>
      </c>
      <c r="AU126" s="17" t="s">
        <v>84</v>
      </c>
    </row>
    <row r="127" spans="1:31" s="2" customFormat="1" ht="6.95" customHeight="1">
      <c r="A127" s="38"/>
      <c r="B127" s="59"/>
      <c r="C127" s="60"/>
      <c r="D127" s="60"/>
      <c r="E127" s="60"/>
      <c r="F127" s="60"/>
      <c r="G127" s="60"/>
      <c r="H127" s="60"/>
      <c r="I127" s="60"/>
      <c r="J127" s="60"/>
      <c r="K127" s="60"/>
      <c r="L127" s="44"/>
      <c r="M127" s="38"/>
      <c r="O127" s="38"/>
      <c r="P127" s="38"/>
      <c r="Q127" s="38"/>
      <c r="R127" s="38"/>
      <c r="S127" s="38"/>
      <c r="T127" s="38"/>
      <c r="U127" s="38"/>
      <c r="V127" s="38"/>
      <c r="W127" s="38"/>
      <c r="X127" s="38"/>
      <c r="Y127" s="38"/>
      <c r="Z127" s="38"/>
      <c r="AA127" s="38"/>
      <c r="AB127" s="38"/>
      <c r="AC127" s="38"/>
      <c r="AD127" s="38"/>
      <c r="AE127" s="38"/>
    </row>
  </sheetData>
  <sheetProtection password="CC35" sheet="1" objects="1" scenarios="1" formatColumns="0" formatRows="0" autoFilter="0"/>
  <autoFilter ref="C84:K12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3:H162"/>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38"/>
      <c r="C3" s="139"/>
      <c r="D3" s="139"/>
      <c r="E3" s="139"/>
      <c r="F3" s="139"/>
      <c r="G3" s="139"/>
      <c r="H3" s="20"/>
    </row>
    <row r="4" spans="2:8" s="1" customFormat="1" ht="24.95" customHeight="1">
      <c r="B4" s="20"/>
      <c r="C4" s="140" t="s">
        <v>2151</v>
      </c>
      <c r="H4" s="20"/>
    </row>
    <row r="5" spans="2:8" s="1" customFormat="1" ht="12" customHeight="1">
      <c r="B5" s="20"/>
      <c r="C5" s="270" t="s">
        <v>13</v>
      </c>
      <c r="D5" s="149" t="s">
        <v>14</v>
      </c>
      <c r="E5" s="1"/>
      <c r="F5" s="1"/>
      <c r="H5" s="20"/>
    </row>
    <row r="6" spans="2:8" s="1" customFormat="1" ht="36.95" customHeight="1">
      <c r="B6" s="20"/>
      <c r="C6" s="271" t="s">
        <v>16</v>
      </c>
      <c r="D6" s="272" t="s">
        <v>17</v>
      </c>
      <c r="E6" s="1"/>
      <c r="F6" s="1"/>
      <c r="H6" s="20"/>
    </row>
    <row r="7" spans="2:8" s="1" customFormat="1" ht="16.5" customHeight="1">
      <c r="B7" s="20"/>
      <c r="C7" s="142" t="s">
        <v>25</v>
      </c>
      <c r="D7" s="146" t="str">
        <f>'Rekapitulace stavby'!AN8</f>
        <v>27. 8. 2020</v>
      </c>
      <c r="H7" s="20"/>
    </row>
    <row r="8" spans="1:8" s="2" customFormat="1" ht="10.8" customHeight="1">
      <c r="A8" s="38"/>
      <c r="B8" s="44"/>
      <c r="C8" s="38"/>
      <c r="D8" s="38"/>
      <c r="E8" s="38"/>
      <c r="F8" s="38"/>
      <c r="G8" s="38"/>
      <c r="H8" s="44"/>
    </row>
    <row r="9" spans="1:8" s="11" customFormat="1" ht="29.25" customHeight="1">
      <c r="A9" s="185"/>
      <c r="B9" s="273"/>
      <c r="C9" s="274" t="s">
        <v>57</v>
      </c>
      <c r="D9" s="275" t="s">
        <v>58</v>
      </c>
      <c r="E9" s="275" t="s">
        <v>173</v>
      </c>
      <c r="F9" s="276" t="s">
        <v>2152</v>
      </c>
      <c r="G9" s="185"/>
      <c r="H9" s="273"/>
    </row>
    <row r="10" spans="1:8" s="2" customFormat="1" ht="26.4" customHeight="1">
      <c r="A10" s="38"/>
      <c r="B10" s="44"/>
      <c r="C10" s="277" t="s">
        <v>2153</v>
      </c>
      <c r="D10" s="277" t="s">
        <v>100</v>
      </c>
      <c r="E10" s="38"/>
      <c r="F10" s="38"/>
      <c r="G10" s="38"/>
      <c r="H10" s="44"/>
    </row>
    <row r="11" spans="1:8" s="2" customFormat="1" ht="16.8" customHeight="1">
      <c r="A11" s="38"/>
      <c r="B11" s="44"/>
      <c r="C11" s="278" t="s">
        <v>613</v>
      </c>
      <c r="D11" s="279" t="s">
        <v>613</v>
      </c>
      <c r="E11" s="280" t="s">
        <v>20</v>
      </c>
      <c r="F11" s="281">
        <v>238.8</v>
      </c>
      <c r="G11" s="38"/>
      <c r="H11" s="44"/>
    </row>
    <row r="12" spans="1:8" s="2" customFormat="1" ht="16.8" customHeight="1">
      <c r="A12" s="38"/>
      <c r="B12" s="44"/>
      <c r="C12" s="282" t="s">
        <v>613</v>
      </c>
      <c r="D12" s="282" t="s">
        <v>614</v>
      </c>
      <c r="E12" s="17" t="s">
        <v>20</v>
      </c>
      <c r="F12" s="283">
        <v>238.8</v>
      </c>
      <c r="G12" s="38"/>
      <c r="H12" s="44"/>
    </row>
    <row r="13" spans="1:8" s="2" customFormat="1" ht="16.8" customHeight="1">
      <c r="A13" s="38"/>
      <c r="B13" s="44"/>
      <c r="C13" s="284" t="s">
        <v>2154</v>
      </c>
      <c r="D13" s="38"/>
      <c r="E13" s="38"/>
      <c r="F13" s="38"/>
      <c r="G13" s="38"/>
      <c r="H13" s="44"/>
    </row>
    <row r="14" spans="1:8" s="2" customFormat="1" ht="16.8" customHeight="1">
      <c r="A14" s="38"/>
      <c r="B14" s="44"/>
      <c r="C14" s="282" t="s">
        <v>608</v>
      </c>
      <c r="D14" s="282" t="s">
        <v>609</v>
      </c>
      <c r="E14" s="17" t="s">
        <v>192</v>
      </c>
      <c r="F14" s="283">
        <v>344.8</v>
      </c>
      <c r="G14" s="38"/>
      <c r="H14" s="44"/>
    </row>
    <row r="15" spans="1:8" s="2" customFormat="1" ht="16.8" customHeight="1">
      <c r="A15" s="38"/>
      <c r="B15" s="44"/>
      <c r="C15" s="278" t="s">
        <v>605</v>
      </c>
      <c r="D15" s="279" t="s">
        <v>605</v>
      </c>
      <c r="E15" s="280" t="s">
        <v>20</v>
      </c>
      <c r="F15" s="281">
        <v>106</v>
      </c>
      <c r="G15" s="38"/>
      <c r="H15" s="44"/>
    </row>
    <row r="16" spans="1:8" s="2" customFormat="1" ht="16.8" customHeight="1">
      <c r="A16" s="38"/>
      <c r="B16" s="44"/>
      <c r="C16" s="282" t="s">
        <v>605</v>
      </c>
      <c r="D16" s="282" t="s">
        <v>615</v>
      </c>
      <c r="E16" s="17" t="s">
        <v>20</v>
      </c>
      <c r="F16" s="283">
        <v>106</v>
      </c>
      <c r="G16" s="38"/>
      <c r="H16" s="44"/>
    </row>
    <row r="17" spans="1:8" s="2" customFormat="1" ht="16.8" customHeight="1">
      <c r="A17" s="38"/>
      <c r="B17" s="44"/>
      <c r="C17" s="284" t="s">
        <v>2154</v>
      </c>
      <c r="D17" s="38"/>
      <c r="E17" s="38"/>
      <c r="F17" s="38"/>
      <c r="G17" s="38"/>
      <c r="H17" s="44"/>
    </row>
    <row r="18" spans="1:8" s="2" customFormat="1" ht="16.8" customHeight="1">
      <c r="A18" s="38"/>
      <c r="B18" s="44"/>
      <c r="C18" s="282" t="s">
        <v>608</v>
      </c>
      <c r="D18" s="282" t="s">
        <v>609</v>
      </c>
      <c r="E18" s="17" t="s">
        <v>192</v>
      </c>
      <c r="F18" s="283">
        <v>344.8</v>
      </c>
      <c r="G18" s="38"/>
      <c r="H18" s="44"/>
    </row>
    <row r="19" spans="1:8" s="2" customFormat="1" ht="16.8" customHeight="1">
      <c r="A19" s="38"/>
      <c r="B19" s="44"/>
      <c r="C19" s="278" t="s">
        <v>616</v>
      </c>
      <c r="D19" s="279" t="s">
        <v>616</v>
      </c>
      <c r="E19" s="280" t="s">
        <v>20</v>
      </c>
      <c r="F19" s="281">
        <v>344.8</v>
      </c>
      <c r="G19" s="38"/>
      <c r="H19" s="44"/>
    </row>
    <row r="20" spans="1:8" s="2" customFormat="1" ht="16.8" customHeight="1">
      <c r="A20" s="38"/>
      <c r="B20" s="44"/>
      <c r="C20" s="282" t="s">
        <v>616</v>
      </c>
      <c r="D20" s="282" t="s">
        <v>617</v>
      </c>
      <c r="E20" s="17" t="s">
        <v>20</v>
      </c>
      <c r="F20" s="283">
        <v>344.8</v>
      </c>
      <c r="G20" s="38"/>
      <c r="H20" s="44"/>
    </row>
    <row r="21" spans="1:8" s="2" customFormat="1" ht="26.4" customHeight="1">
      <c r="A21" s="38"/>
      <c r="B21" s="44"/>
      <c r="C21" s="277" t="s">
        <v>2155</v>
      </c>
      <c r="D21" s="277" t="s">
        <v>142</v>
      </c>
      <c r="E21" s="38"/>
      <c r="F21" s="38"/>
      <c r="G21" s="38"/>
      <c r="H21" s="44"/>
    </row>
    <row r="22" spans="1:8" s="2" customFormat="1" ht="16.8" customHeight="1">
      <c r="A22" s="38"/>
      <c r="B22" s="44"/>
      <c r="C22" s="278" t="s">
        <v>1855</v>
      </c>
      <c r="D22" s="279" t="s">
        <v>1855</v>
      </c>
      <c r="E22" s="280" t="s">
        <v>20</v>
      </c>
      <c r="F22" s="281">
        <v>168</v>
      </c>
      <c r="G22" s="38"/>
      <c r="H22" s="44"/>
    </row>
    <row r="23" spans="1:8" s="2" customFormat="1" ht="16.8" customHeight="1">
      <c r="A23" s="38"/>
      <c r="B23" s="44"/>
      <c r="C23" s="282" t="s">
        <v>1855</v>
      </c>
      <c r="D23" s="282" t="s">
        <v>1856</v>
      </c>
      <c r="E23" s="17" t="s">
        <v>20</v>
      </c>
      <c r="F23" s="283">
        <v>168</v>
      </c>
      <c r="G23" s="38"/>
      <c r="H23" s="44"/>
    </row>
    <row r="24" spans="1:8" s="2" customFormat="1" ht="16.8" customHeight="1">
      <c r="A24" s="38"/>
      <c r="B24" s="44"/>
      <c r="C24" s="278" t="s">
        <v>1834</v>
      </c>
      <c r="D24" s="279" t="s">
        <v>1834</v>
      </c>
      <c r="E24" s="280" t="s">
        <v>20</v>
      </c>
      <c r="F24" s="281">
        <v>1130</v>
      </c>
      <c r="G24" s="38"/>
      <c r="H24" s="44"/>
    </row>
    <row r="25" spans="1:8" s="2" customFormat="1" ht="16.8" customHeight="1">
      <c r="A25" s="38"/>
      <c r="B25" s="44"/>
      <c r="C25" s="282" t="s">
        <v>1834</v>
      </c>
      <c r="D25" s="282" t="s">
        <v>1835</v>
      </c>
      <c r="E25" s="17" t="s">
        <v>20</v>
      </c>
      <c r="F25" s="283">
        <v>1130</v>
      </c>
      <c r="G25" s="38"/>
      <c r="H25" s="44"/>
    </row>
    <row r="26" spans="1:8" s="2" customFormat="1" ht="16.8" customHeight="1">
      <c r="A26" s="38"/>
      <c r="B26" s="44"/>
      <c r="C26" s="278" t="s">
        <v>1807</v>
      </c>
      <c r="D26" s="279" t="s">
        <v>1807</v>
      </c>
      <c r="E26" s="280" t="s">
        <v>20</v>
      </c>
      <c r="F26" s="281">
        <v>680.5</v>
      </c>
      <c r="G26" s="38"/>
      <c r="H26" s="44"/>
    </row>
    <row r="27" spans="1:8" s="2" customFormat="1" ht="16.8" customHeight="1">
      <c r="A27" s="38"/>
      <c r="B27" s="44"/>
      <c r="C27" s="282" t="s">
        <v>1807</v>
      </c>
      <c r="D27" s="282" t="s">
        <v>1808</v>
      </c>
      <c r="E27" s="17" t="s">
        <v>20</v>
      </c>
      <c r="F27" s="283">
        <v>680.5</v>
      </c>
      <c r="G27" s="38"/>
      <c r="H27" s="44"/>
    </row>
    <row r="28" spans="1:8" s="2" customFormat="1" ht="16.8" customHeight="1">
      <c r="A28" s="38"/>
      <c r="B28" s="44"/>
      <c r="C28" s="278" t="s">
        <v>1872</v>
      </c>
      <c r="D28" s="279" t="s">
        <v>1872</v>
      </c>
      <c r="E28" s="280" t="s">
        <v>20</v>
      </c>
      <c r="F28" s="281">
        <v>56.076</v>
      </c>
      <c r="G28" s="38"/>
      <c r="H28" s="44"/>
    </row>
    <row r="29" spans="1:8" s="2" customFormat="1" ht="16.8" customHeight="1">
      <c r="A29" s="38"/>
      <c r="B29" s="44"/>
      <c r="C29" s="282" t="s">
        <v>1872</v>
      </c>
      <c r="D29" s="282" t="s">
        <v>1873</v>
      </c>
      <c r="E29" s="17" t="s">
        <v>20</v>
      </c>
      <c r="F29" s="283">
        <v>56.076</v>
      </c>
      <c r="G29" s="38"/>
      <c r="H29" s="44"/>
    </row>
    <row r="30" spans="1:8" s="2" customFormat="1" ht="16.8" customHeight="1">
      <c r="A30" s="38"/>
      <c r="B30" s="44"/>
      <c r="C30" s="278" t="s">
        <v>1862</v>
      </c>
      <c r="D30" s="279" t="s">
        <v>1862</v>
      </c>
      <c r="E30" s="280" t="s">
        <v>20</v>
      </c>
      <c r="F30" s="281">
        <v>714.525</v>
      </c>
      <c r="G30" s="38"/>
      <c r="H30" s="44"/>
    </row>
    <row r="31" spans="1:8" s="2" customFormat="1" ht="16.8" customHeight="1">
      <c r="A31" s="38"/>
      <c r="B31" s="44"/>
      <c r="C31" s="282" t="s">
        <v>1862</v>
      </c>
      <c r="D31" s="282" t="s">
        <v>1863</v>
      </c>
      <c r="E31" s="17" t="s">
        <v>20</v>
      </c>
      <c r="F31" s="283">
        <v>714.525</v>
      </c>
      <c r="G31" s="38"/>
      <c r="H31" s="44"/>
    </row>
    <row r="32" spans="1:8" s="2" customFormat="1" ht="16.8" customHeight="1">
      <c r="A32" s="38"/>
      <c r="B32" s="44"/>
      <c r="C32" s="278" t="s">
        <v>1778</v>
      </c>
      <c r="D32" s="279" t="s">
        <v>1778</v>
      </c>
      <c r="E32" s="280" t="s">
        <v>20</v>
      </c>
      <c r="F32" s="281">
        <v>28.7</v>
      </c>
      <c r="G32" s="38"/>
      <c r="H32" s="44"/>
    </row>
    <row r="33" spans="1:8" s="2" customFormat="1" ht="16.8" customHeight="1">
      <c r="A33" s="38"/>
      <c r="B33" s="44"/>
      <c r="C33" s="282" t="s">
        <v>1778</v>
      </c>
      <c r="D33" s="282" t="s">
        <v>1779</v>
      </c>
      <c r="E33" s="17" t="s">
        <v>20</v>
      </c>
      <c r="F33" s="283">
        <v>28.7</v>
      </c>
      <c r="G33" s="38"/>
      <c r="H33" s="44"/>
    </row>
    <row r="34" spans="1:8" s="2" customFormat="1" ht="16.8" customHeight="1">
      <c r="A34" s="38"/>
      <c r="B34" s="44"/>
      <c r="C34" s="284" t="s">
        <v>2154</v>
      </c>
      <c r="D34" s="38"/>
      <c r="E34" s="38"/>
      <c r="F34" s="38"/>
      <c r="G34" s="38"/>
      <c r="H34" s="44"/>
    </row>
    <row r="35" spans="1:8" s="2" customFormat="1" ht="16.8" customHeight="1">
      <c r="A35" s="38"/>
      <c r="B35" s="44"/>
      <c r="C35" s="282" t="s">
        <v>1774</v>
      </c>
      <c r="D35" s="282" t="s">
        <v>1775</v>
      </c>
      <c r="E35" s="17" t="s">
        <v>1720</v>
      </c>
      <c r="F35" s="283">
        <v>36.8</v>
      </c>
      <c r="G35" s="38"/>
      <c r="H35" s="44"/>
    </row>
    <row r="36" spans="1:8" s="2" customFormat="1" ht="16.8" customHeight="1">
      <c r="A36" s="38"/>
      <c r="B36" s="44"/>
      <c r="C36" s="278" t="s">
        <v>1735</v>
      </c>
      <c r="D36" s="279" t="s">
        <v>1735</v>
      </c>
      <c r="E36" s="280" t="s">
        <v>20</v>
      </c>
      <c r="F36" s="281">
        <v>13.5</v>
      </c>
      <c r="G36" s="38"/>
      <c r="H36" s="44"/>
    </row>
    <row r="37" spans="1:8" s="2" customFormat="1" ht="16.8" customHeight="1">
      <c r="A37" s="38"/>
      <c r="B37" s="44"/>
      <c r="C37" s="282" t="s">
        <v>1735</v>
      </c>
      <c r="D37" s="282" t="s">
        <v>1736</v>
      </c>
      <c r="E37" s="17" t="s">
        <v>20</v>
      </c>
      <c r="F37" s="283">
        <v>13.5</v>
      </c>
      <c r="G37" s="38"/>
      <c r="H37" s="44"/>
    </row>
    <row r="38" spans="1:8" s="2" customFormat="1" ht="16.8" customHeight="1">
      <c r="A38" s="38"/>
      <c r="B38" s="44"/>
      <c r="C38" s="284" t="s">
        <v>2154</v>
      </c>
      <c r="D38" s="38"/>
      <c r="E38" s="38"/>
      <c r="F38" s="38"/>
      <c r="G38" s="38"/>
      <c r="H38" s="44"/>
    </row>
    <row r="39" spans="1:8" s="2" customFormat="1" ht="16.8" customHeight="1">
      <c r="A39" s="38"/>
      <c r="B39" s="44"/>
      <c r="C39" s="282" t="s">
        <v>1731</v>
      </c>
      <c r="D39" s="282" t="s">
        <v>1732</v>
      </c>
      <c r="E39" s="17" t="s">
        <v>1720</v>
      </c>
      <c r="F39" s="283">
        <v>19.5</v>
      </c>
      <c r="G39" s="38"/>
      <c r="H39" s="44"/>
    </row>
    <row r="40" spans="1:8" s="2" customFormat="1" ht="16.8" customHeight="1">
      <c r="A40" s="38"/>
      <c r="B40" s="44"/>
      <c r="C40" s="278" t="s">
        <v>1745</v>
      </c>
      <c r="D40" s="279" t="s">
        <v>1745</v>
      </c>
      <c r="E40" s="280" t="s">
        <v>20</v>
      </c>
      <c r="F40" s="281">
        <v>100.45</v>
      </c>
      <c r="G40" s="38"/>
      <c r="H40" s="44"/>
    </row>
    <row r="41" spans="1:8" s="2" customFormat="1" ht="16.8" customHeight="1">
      <c r="A41" s="38"/>
      <c r="B41" s="44"/>
      <c r="C41" s="282" t="s">
        <v>20</v>
      </c>
      <c r="D41" s="282" t="s">
        <v>1744</v>
      </c>
      <c r="E41" s="17" t="s">
        <v>20</v>
      </c>
      <c r="F41" s="283">
        <v>0</v>
      </c>
      <c r="G41" s="38"/>
      <c r="H41" s="44"/>
    </row>
    <row r="42" spans="1:8" s="2" customFormat="1" ht="16.8" customHeight="1">
      <c r="A42" s="38"/>
      <c r="B42" s="44"/>
      <c r="C42" s="282" t="s">
        <v>1745</v>
      </c>
      <c r="D42" s="282" t="s">
        <v>1746</v>
      </c>
      <c r="E42" s="17" t="s">
        <v>20</v>
      </c>
      <c r="F42" s="283">
        <v>100.45</v>
      </c>
      <c r="G42" s="38"/>
      <c r="H42" s="44"/>
    </row>
    <row r="43" spans="1:8" s="2" customFormat="1" ht="16.8" customHeight="1">
      <c r="A43" s="38"/>
      <c r="B43" s="44"/>
      <c r="C43" s="284" t="s">
        <v>2154</v>
      </c>
      <c r="D43" s="38"/>
      <c r="E43" s="38"/>
      <c r="F43" s="38"/>
      <c r="G43" s="38"/>
      <c r="H43" s="44"/>
    </row>
    <row r="44" spans="1:8" s="2" customFormat="1" ht="16.8" customHeight="1">
      <c r="A44" s="38"/>
      <c r="B44" s="44"/>
      <c r="C44" s="282" t="s">
        <v>1740</v>
      </c>
      <c r="D44" s="282" t="s">
        <v>1741</v>
      </c>
      <c r="E44" s="17" t="s">
        <v>1720</v>
      </c>
      <c r="F44" s="283">
        <v>338.75</v>
      </c>
      <c r="G44" s="38"/>
      <c r="H44" s="44"/>
    </row>
    <row r="45" spans="1:8" s="2" customFormat="1" ht="16.8" customHeight="1">
      <c r="A45" s="38"/>
      <c r="B45" s="44"/>
      <c r="C45" s="278" t="s">
        <v>1765</v>
      </c>
      <c r="D45" s="279" t="s">
        <v>1765</v>
      </c>
      <c r="E45" s="280" t="s">
        <v>20</v>
      </c>
      <c r="F45" s="281">
        <v>2.79</v>
      </c>
      <c r="G45" s="38"/>
      <c r="H45" s="44"/>
    </row>
    <row r="46" spans="1:8" s="2" customFormat="1" ht="16.8" customHeight="1">
      <c r="A46" s="38"/>
      <c r="B46" s="44"/>
      <c r="C46" s="282" t="s">
        <v>20</v>
      </c>
      <c r="D46" s="282" t="s">
        <v>1764</v>
      </c>
      <c r="E46" s="17" t="s">
        <v>20</v>
      </c>
      <c r="F46" s="283">
        <v>0</v>
      </c>
      <c r="G46" s="38"/>
      <c r="H46" s="44"/>
    </row>
    <row r="47" spans="1:8" s="2" customFormat="1" ht="16.8" customHeight="1">
      <c r="A47" s="38"/>
      <c r="B47" s="44"/>
      <c r="C47" s="282" t="s">
        <v>1765</v>
      </c>
      <c r="D47" s="282" t="s">
        <v>1766</v>
      </c>
      <c r="E47" s="17" t="s">
        <v>20</v>
      </c>
      <c r="F47" s="283">
        <v>2.79</v>
      </c>
      <c r="G47" s="38"/>
      <c r="H47" s="44"/>
    </row>
    <row r="48" spans="1:8" s="2" customFormat="1" ht="16.8" customHeight="1">
      <c r="A48" s="38"/>
      <c r="B48" s="44"/>
      <c r="C48" s="284" t="s">
        <v>2154</v>
      </c>
      <c r="D48" s="38"/>
      <c r="E48" s="38"/>
      <c r="F48" s="38"/>
      <c r="G48" s="38"/>
      <c r="H48" s="44"/>
    </row>
    <row r="49" spans="1:8" s="2" customFormat="1" ht="16.8" customHeight="1">
      <c r="A49" s="38"/>
      <c r="B49" s="44"/>
      <c r="C49" s="282" t="s">
        <v>1761</v>
      </c>
      <c r="D49" s="282" t="s">
        <v>1762</v>
      </c>
      <c r="E49" s="17" t="s">
        <v>1720</v>
      </c>
      <c r="F49" s="283">
        <v>194.165</v>
      </c>
      <c r="G49" s="38"/>
      <c r="H49" s="44"/>
    </row>
    <row r="50" spans="1:8" s="2" customFormat="1" ht="16.8" customHeight="1">
      <c r="A50" s="38"/>
      <c r="B50" s="44"/>
      <c r="C50" s="278" t="s">
        <v>1729</v>
      </c>
      <c r="D50" s="279" t="s">
        <v>1729</v>
      </c>
      <c r="E50" s="280" t="s">
        <v>20</v>
      </c>
      <c r="F50" s="281">
        <v>165.96</v>
      </c>
      <c r="G50" s="38"/>
      <c r="H50" s="44"/>
    </row>
    <row r="51" spans="1:8" s="2" customFormat="1" ht="16.8" customHeight="1">
      <c r="A51" s="38"/>
      <c r="B51" s="44"/>
      <c r="C51" s="282" t="s">
        <v>1729</v>
      </c>
      <c r="D51" s="282" t="s">
        <v>1730</v>
      </c>
      <c r="E51" s="17" t="s">
        <v>20</v>
      </c>
      <c r="F51" s="283">
        <v>165.96</v>
      </c>
      <c r="G51" s="38"/>
      <c r="H51" s="44"/>
    </row>
    <row r="52" spans="1:8" s="2" customFormat="1" ht="16.8" customHeight="1">
      <c r="A52" s="38"/>
      <c r="B52" s="44"/>
      <c r="C52" s="278" t="s">
        <v>1760</v>
      </c>
      <c r="D52" s="279" t="s">
        <v>1760</v>
      </c>
      <c r="E52" s="280" t="s">
        <v>20</v>
      </c>
      <c r="F52" s="281">
        <v>165.96</v>
      </c>
      <c r="G52" s="38"/>
      <c r="H52" s="44"/>
    </row>
    <row r="53" spans="1:8" s="2" customFormat="1" ht="16.8" customHeight="1">
      <c r="A53" s="38"/>
      <c r="B53" s="44"/>
      <c r="C53" s="282" t="s">
        <v>20</v>
      </c>
      <c r="D53" s="282" t="s">
        <v>1705</v>
      </c>
      <c r="E53" s="17" t="s">
        <v>20</v>
      </c>
      <c r="F53" s="283">
        <v>0</v>
      </c>
      <c r="G53" s="38"/>
      <c r="H53" s="44"/>
    </row>
    <row r="54" spans="1:8" s="2" customFormat="1" ht="16.8" customHeight="1">
      <c r="A54" s="38"/>
      <c r="B54" s="44"/>
      <c r="C54" s="282" t="s">
        <v>1760</v>
      </c>
      <c r="D54" s="282" t="s">
        <v>1707</v>
      </c>
      <c r="E54" s="17" t="s">
        <v>20</v>
      </c>
      <c r="F54" s="283">
        <v>165.96</v>
      </c>
      <c r="G54" s="38"/>
      <c r="H54" s="44"/>
    </row>
    <row r="55" spans="1:8" s="2" customFormat="1" ht="16.8" customHeight="1">
      <c r="A55" s="38"/>
      <c r="B55" s="44"/>
      <c r="C55" s="278" t="s">
        <v>1723</v>
      </c>
      <c r="D55" s="279" t="s">
        <v>1723</v>
      </c>
      <c r="E55" s="280" t="s">
        <v>20</v>
      </c>
      <c r="F55" s="281">
        <v>13.65</v>
      </c>
      <c r="G55" s="38"/>
      <c r="H55" s="44"/>
    </row>
    <row r="56" spans="1:8" s="2" customFormat="1" ht="16.8" customHeight="1">
      <c r="A56" s="38"/>
      <c r="B56" s="44"/>
      <c r="C56" s="282" t="s">
        <v>1723</v>
      </c>
      <c r="D56" s="282" t="s">
        <v>1724</v>
      </c>
      <c r="E56" s="17" t="s">
        <v>20</v>
      </c>
      <c r="F56" s="283">
        <v>13.65</v>
      </c>
      <c r="G56" s="38"/>
      <c r="H56" s="44"/>
    </row>
    <row r="57" spans="1:8" s="2" customFormat="1" ht="16.8" customHeight="1">
      <c r="A57" s="38"/>
      <c r="B57" s="44"/>
      <c r="C57" s="278" t="s">
        <v>1786</v>
      </c>
      <c r="D57" s="279" t="s">
        <v>1786</v>
      </c>
      <c r="E57" s="280" t="s">
        <v>20</v>
      </c>
      <c r="F57" s="281">
        <v>17.013</v>
      </c>
      <c r="G57" s="38"/>
      <c r="H57" s="44"/>
    </row>
    <row r="58" spans="1:8" s="2" customFormat="1" ht="16.8" customHeight="1">
      <c r="A58" s="38"/>
      <c r="B58" s="44"/>
      <c r="C58" s="282" t="s">
        <v>1786</v>
      </c>
      <c r="D58" s="282" t="s">
        <v>1787</v>
      </c>
      <c r="E58" s="17" t="s">
        <v>20</v>
      </c>
      <c r="F58" s="283">
        <v>17.013</v>
      </c>
      <c r="G58" s="38"/>
      <c r="H58" s="44"/>
    </row>
    <row r="59" spans="1:8" s="2" customFormat="1" ht="16.8" customHeight="1">
      <c r="A59" s="38"/>
      <c r="B59" s="44"/>
      <c r="C59" s="278" t="s">
        <v>1792</v>
      </c>
      <c r="D59" s="279" t="s">
        <v>1792</v>
      </c>
      <c r="E59" s="280" t="s">
        <v>20</v>
      </c>
      <c r="F59" s="281">
        <v>13.65</v>
      </c>
      <c r="G59" s="38"/>
      <c r="H59" s="44"/>
    </row>
    <row r="60" spans="1:8" s="2" customFormat="1" ht="16.8" customHeight="1">
      <c r="A60" s="38"/>
      <c r="B60" s="44"/>
      <c r="C60" s="282" t="s">
        <v>1792</v>
      </c>
      <c r="D60" s="282" t="s">
        <v>1724</v>
      </c>
      <c r="E60" s="17" t="s">
        <v>20</v>
      </c>
      <c r="F60" s="283">
        <v>13.65</v>
      </c>
      <c r="G60" s="38"/>
      <c r="H60" s="44"/>
    </row>
    <row r="61" spans="1:8" s="2" customFormat="1" ht="16.8" customHeight="1">
      <c r="A61" s="38"/>
      <c r="B61" s="44"/>
      <c r="C61" s="278" t="s">
        <v>1706</v>
      </c>
      <c r="D61" s="279" t="s">
        <v>1706</v>
      </c>
      <c r="E61" s="280" t="s">
        <v>20</v>
      </c>
      <c r="F61" s="281">
        <v>165.96</v>
      </c>
      <c r="G61" s="38"/>
      <c r="H61" s="44"/>
    </row>
    <row r="62" spans="1:8" s="2" customFormat="1" ht="16.8" customHeight="1">
      <c r="A62" s="38"/>
      <c r="B62" s="44"/>
      <c r="C62" s="282" t="s">
        <v>20</v>
      </c>
      <c r="D62" s="282" t="s">
        <v>1705</v>
      </c>
      <c r="E62" s="17" t="s">
        <v>20</v>
      </c>
      <c r="F62" s="283">
        <v>0</v>
      </c>
      <c r="G62" s="38"/>
      <c r="H62" s="44"/>
    </row>
    <row r="63" spans="1:8" s="2" customFormat="1" ht="16.8" customHeight="1">
      <c r="A63" s="38"/>
      <c r="B63" s="44"/>
      <c r="C63" s="282" t="s">
        <v>1706</v>
      </c>
      <c r="D63" s="282" t="s">
        <v>1707</v>
      </c>
      <c r="E63" s="17" t="s">
        <v>20</v>
      </c>
      <c r="F63" s="283">
        <v>165.96</v>
      </c>
      <c r="G63" s="38"/>
      <c r="H63" s="44"/>
    </row>
    <row r="64" spans="1:8" s="2" customFormat="1" ht="16.8" customHeight="1">
      <c r="A64" s="38"/>
      <c r="B64" s="44"/>
      <c r="C64" s="278" t="s">
        <v>1825</v>
      </c>
      <c r="D64" s="279" t="s">
        <v>1825</v>
      </c>
      <c r="E64" s="280" t="s">
        <v>20</v>
      </c>
      <c r="F64" s="281">
        <v>42</v>
      </c>
      <c r="G64" s="38"/>
      <c r="H64" s="44"/>
    </row>
    <row r="65" spans="1:8" s="2" customFormat="1" ht="16.8" customHeight="1">
      <c r="A65" s="38"/>
      <c r="B65" s="44"/>
      <c r="C65" s="282" t="s">
        <v>1825</v>
      </c>
      <c r="D65" s="282" t="s">
        <v>1826</v>
      </c>
      <c r="E65" s="17" t="s">
        <v>20</v>
      </c>
      <c r="F65" s="283">
        <v>42</v>
      </c>
      <c r="G65" s="38"/>
      <c r="H65" s="44"/>
    </row>
    <row r="66" spans="1:8" s="2" customFormat="1" ht="16.8" customHeight="1">
      <c r="A66" s="38"/>
      <c r="B66" s="44"/>
      <c r="C66" s="284" t="s">
        <v>2154</v>
      </c>
      <c r="D66" s="38"/>
      <c r="E66" s="38"/>
      <c r="F66" s="38"/>
      <c r="G66" s="38"/>
      <c r="H66" s="44"/>
    </row>
    <row r="67" spans="1:8" s="2" customFormat="1" ht="16.8" customHeight="1">
      <c r="A67" s="38"/>
      <c r="B67" s="44"/>
      <c r="C67" s="282" t="s">
        <v>1820</v>
      </c>
      <c r="D67" s="282" t="s">
        <v>1821</v>
      </c>
      <c r="E67" s="17" t="s">
        <v>1822</v>
      </c>
      <c r="F67" s="283">
        <v>92.526</v>
      </c>
      <c r="G67" s="38"/>
      <c r="H67" s="44"/>
    </row>
    <row r="68" spans="1:8" s="2" customFormat="1" ht="16.8" customHeight="1">
      <c r="A68" s="38"/>
      <c r="B68" s="44"/>
      <c r="C68" s="278" t="s">
        <v>1846</v>
      </c>
      <c r="D68" s="279" t="s">
        <v>1846</v>
      </c>
      <c r="E68" s="280" t="s">
        <v>20</v>
      </c>
      <c r="F68" s="281">
        <v>12</v>
      </c>
      <c r="G68" s="38"/>
      <c r="H68" s="44"/>
    </row>
    <row r="69" spans="1:8" s="2" customFormat="1" ht="16.8" customHeight="1">
      <c r="A69" s="38"/>
      <c r="B69" s="44"/>
      <c r="C69" s="282" t="s">
        <v>1846</v>
      </c>
      <c r="D69" s="282" t="s">
        <v>1847</v>
      </c>
      <c r="E69" s="17" t="s">
        <v>20</v>
      </c>
      <c r="F69" s="283">
        <v>12</v>
      </c>
      <c r="G69" s="38"/>
      <c r="H69" s="44"/>
    </row>
    <row r="70" spans="1:8" s="2" customFormat="1" ht="16.8" customHeight="1">
      <c r="A70" s="38"/>
      <c r="B70" s="44"/>
      <c r="C70" s="284" t="s">
        <v>2154</v>
      </c>
      <c r="D70" s="38"/>
      <c r="E70" s="38"/>
      <c r="F70" s="38"/>
      <c r="G70" s="38"/>
      <c r="H70" s="44"/>
    </row>
    <row r="71" spans="1:8" s="2" customFormat="1" ht="16.8" customHeight="1">
      <c r="A71" s="38"/>
      <c r="B71" s="44"/>
      <c r="C71" s="282" t="s">
        <v>1842</v>
      </c>
      <c r="D71" s="282" t="s">
        <v>1843</v>
      </c>
      <c r="E71" s="17" t="s">
        <v>1796</v>
      </c>
      <c r="F71" s="283">
        <v>14</v>
      </c>
      <c r="G71" s="38"/>
      <c r="H71" s="44"/>
    </row>
    <row r="72" spans="1:8" s="2" customFormat="1" ht="16.8" customHeight="1">
      <c r="A72" s="38"/>
      <c r="B72" s="44"/>
      <c r="C72" s="278" t="s">
        <v>1799</v>
      </c>
      <c r="D72" s="279" t="s">
        <v>1799</v>
      </c>
      <c r="E72" s="280" t="s">
        <v>20</v>
      </c>
      <c r="F72" s="281">
        <v>13</v>
      </c>
      <c r="G72" s="38"/>
      <c r="H72" s="44"/>
    </row>
    <row r="73" spans="1:8" s="2" customFormat="1" ht="16.8" customHeight="1">
      <c r="A73" s="38"/>
      <c r="B73" s="44"/>
      <c r="C73" s="282" t="s">
        <v>1799</v>
      </c>
      <c r="D73" s="282" t="s">
        <v>309</v>
      </c>
      <c r="E73" s="17" t="s">
        <v>20</v>
      </c>
      <c r="F73" s="283">
        <v>13</v>
      </c>
      <c r="G73" s="38"/>
      <c r="H73" s="44"/>
    </row>
    <row r="74" spans="1:8" s="2" customFormat="1" ht="16.8" customHeight="1">
      <c r="A74" s="38"/>
      <c r="B74" s="44"/>
      <c r="C74" s="278" t="s">
        <v>1840</v>
      </c>
      <c r="D74" s="279" t="s">
        <v>1840</v>
      </c>
      <c r="E74" s="280" t="s">
        <v>20</v>
      </c>
      <c r="F74" s="281">
        <v>2160</v>
      </c>
      <c r="G74" s="38"/>
      <c r="H74" s="44"/>
    </row>
    <row r="75" spans="1:8" s="2" customFormat="1" ht="16.8" customHeight="1">
      <c r="A75" s="38"/>
      <c r="B75" s="44"/>
      <c r="C75" s="282" t="s">
        <v>1840</v>
      </c>
      <c r="D75" s="282" t="s">
        <v>1841</v>
      </c>
      <c r="E75" s="17" t="s">
        <v>20</v>
      </c>
      <c r="F75" s="283">
        <v>2160</v>
      </c>
      <c r="G75" s="38"/>
      <c r="H75" s="44"/>
    </row>
    <row r="76" spans="1:8" s="2" customFormat="1" ht="16.8" customHeight="1">
      <c r="A76" s="38"/>
      <c r="B76" s="44"/>
      <c r="C76" s="278" t="s">
        <v>1818</v>
      </c>
      <c r="D76" s="279" t="s">
        <v>1818</v>
      </c>
      <c r="E76" s="280" t="s">
        <v>20</v>
      </c>
      <c r="F76" s="281">
        <v>54</v>
      </c>
      <c r="G76" s="38"/>
      <c r="H76" s="44"/>
    </row>
    <row r="77" spans="1:8" s="2" customFormat="1" ht="16.8" customHeight="1">
      <c r="A77" s="38"/>
      <c r="B77" s="44"/>
      <c r="C77" s="282" t="s">
        <v>1818</v>
      </c>
      <c r="D77" s="282" t="s">
        <v>1819</v>
      </c>
      <c r="E77" s="17" t="s">
        <v>20</v>
      </c>
      <c r="F77" s="283">
        <v>54</v>
      </c>
      <c r="G77" s="38"/>
      <c r="H77" s="44"/>
    </row>
    <row r="78" spans="1:8" s="2" customFormat="1" ht="16.8" customHeight="1">
      <c r="A78" s="38"/>
      <c r="B78" s="44"/>
      <c r="C78" s="278" t="s">
        <v>1670</v>
      </c>
      <c r="D78" s="279" t="s">
        <v>1670</v>
      </c>
      <c r="E78" s="280" t="s">
        <v>20</v>
      </c>
      <c r="F78" s="281">
        <v>8.1</v>
      </c>
      <c r="G78" s="38"/>
      <c r="H78" s="44"/>
    </row>
    <row r="79" spans="1:8" s="2" customFormat="1" ht="16.8" customHeight="1">
      <c r="A79" s="38"/>
      <c r="B79" s="44"/>
      <c r="C79" s="282" t="s">
        <v>1670</v>
      </c>
      <c r="D79" s="282" t="s">
        <v>1780</v>
      </c>
      <c r="E79" s="17" t="s">
        <v>20</v>
      </c>
      <c r="F79" s="283">
        <v>8.1</v>
      </c>
      <c r="G79" s="38"/>
      <c r="H79" s="44"/>
    </row>
    <row r="80" spans="1:8" s="2" customFormat="1" ht="16.8" customHeight="1">
      <c r="A80" s="38"/>
      <c r="B80" s="44"/>
      <c r="C80" s="284" t="s">
        <v>2154</v>
      </c>
      <c r="D80" s="38"/>
      <c r="E80" s="38"/>
      <c r="F80" s="38"/>
      <c r="G80" s="38"/>
      <c r="H80" s="44"/>
    </row>
    <row r="81" spans="1:8" s="2" customFormat="1" ht="16.8" customHeight="1">
      <c r="A81" s="38"/>
      <c r="B81" s="44"/>
      <c r="C81" s="282" t="s">
        <v>1774</v>
      </c>
      <c r="D81" s="282" t="s">
        <v>1775</v>
      </c>
      <c r="E81" s="17" t="s">
        <v>1720</v>
      </c>
      <c r="F81" s="283">
        <v>36.8</v>
      </c>
      <c r="G81" s="38"/>
      <c r="H81" s="44"/>
    </row>
    <row r="82" spans="1:8" s="2" customFormat="1" ht="16.8" customHeight="1">
      <c r="A82" s="38"/>
      <c r="B82" s="44"/>
      <c r="C82" s="278" t="s">
        <v>1672</v>
      </c>
      <c r="D82" s="279" t="s">
        <v>1672</v>
      </c>
      <c r="E82" s="280" t="s">
        <v>20</v>
      </c>
      <c r="F82" s="281">
        <v>6</v>
      </c>
      <c r="G82" s="38"/>
      <c r="H82" s="44"/>
    </row>
    <row r="83" spans="1:8" s="2" customFormat="1" ht="16.8" customHeight="1">
      <c r="A83" s="38"/>
      <c r="B83" s="44"/>
      <c r="C83" s="282" t="s">
        <v>1672</v>
      </c>
      <c r="D83" s="282" t="s">
        <v>1737</v>
      </c>
      <c r="E83" s="17" t="s">
        <v>20</v>
      </c>
      <c r="F83" s="283">
        <v>6</v>
      </c>
      <c r="G83" s="38"/>
      <c r="H83" s="44"/>
    </row>
    <row r="84" spans="1:8" s="2" customFormat="1" ht="16.8" customHeight="1">
      <c r="A84" s="38"/>
      <c r="B84" s="44"/>
      <c r="C84" s="284" t="s">
        <v>2154</v>
      </c>
      <c r="D84" s="38"/>
      <c r="E84" s="38"/>
      <c r="F84" s="38"/>
      <c r="G84" s="38"/>
      <c r="H84" s="44"/>
    </row>
    <row r="85" spans="1:8" s="2" customFormat="1" ht="16.8" customHeight="1">
      <c r="A85" s="38"/>
      <c r="B85" s="44"/>
      <c r="C85" s="282" t="s">
        <v>1731</v>
      </c>
      <c r="D85" s="282" t="s">
        <v>1732</v>
      </c>
      <c r="E85" s="17" t="s">
        <v>1720</v>
      </c>
      <c r="F85" s="283">
        <v>19.5</v>
      </c>
      <c r="G85" s="38"/>
      <c r="H85" s="44"/>
    </row>
    <row r="86" spans="1:8" s="2" customFormat="1" ht="16.8" customHeight="1">
      <c r="A86" s="38"/>
      <c r="B86" s="44"/>
      <c r="C86" s="278" t="s">
        <v>1673</v>
      </c>
      <c r="D86" s="279" t="s">
        <v>1673</v>
      </c>
      <c r="E86" s="280" t="s">
        <v>20</v>
      </c>
      <c r="F86" s="281">
        <v>46.2</v>
      </c>
      <c r="G86" s="38"/>
      <c r="H86" s="44"/>
    </row>
    <row r="87" spans="1:8" s="2" customFormat="1" ht="16.8" customHeight="1">
      <c r="A87" s="38"/>
      <c r="B87" s="44"/>
      <c r="C87" s="282" t="s">
        <v>20</v>
      </c>
      <c r="D87" s="282" t="s">
        <v>1747</v>
      </c>
      <c r="E87" s="17" t="s">
        <v>20</v>
      </c>
      <c r="F87" s="283">
        <v>0</v>
      </c>
      <c r="G87" s="38"/>
      <c r="H87" s="44"/>
    </row>
    <row r="88" spans="1:8" s="2" customFormat="1" ht="16.8" customHeight="1">
      <c r="A88" s="38"/>
      <c r="B88" s="44"/>
      <c r="C88" s="282" t="s">
        <v>1673</v>
      </c>
      <c r="D88" s="282" t="s">
        <v>1748</v>
      </c>
      <c r="E88" s="17" t="s">
        <v>20</v>
      </c>
      <c r="F88" s="283">
        <v>46.2</v>
      </c>
      <c r="G88" s="38"/>
      <c r="H88" s="44"/>
    </row>
    <row r="89" spans="1:8" s="2" customFormat="1" ht="16.8" customHeight="1">
      <c r="A89" s="38"/>
      <c r="B89" s="44"/>
      <c r="C89" s="284" t="s">
        <v>2154</v>
      </c>
      <c r="D89" s="38"/>
      <c r="E89" s="38"/>
      <c r="F89" s="38"/>
      <c r="G89" s="38"/>
      <c r="H89" s="44"/>
    </row>
    <row r="90" spans="1:8" s="2" customFormat="1" ht="16.8" customHeight="1">
      <c r="A90" s="38"/>
      <c r="B90" s="44"/>
      <c r="C90" s="282" t="s">
        <v>1740</v>
      </c>
      <c r="D90" s="282" t="s">
        <v>1741</v>
      </c>
      <c r="E90" s="17" t="s">
        <v>1720</v>
      </c>
      <c r="F90" s="283">
        <v>338.75</v>
      </c>
      <c r="G90" s="38"/>
      <c r="H90" s="44"/>
    </row>
    <row r="91" spans="1:8" s="2" customFormat="1" ht="16.8" customHeight="1">
      <c r="A91" s="38"/>
      <c r="B91" s="44"/>
      <c r="C91" s="278" t="s">
        <v>1675</v>
      </c>
      <c r="D91" s="279" t="s">
        <v>1675</v>
      </c>
      <c r="E91" s="280" t="s">
        <v>20</v>
      </c>
      <c r="F91" s="281">
        <v>6</v>
      </c>
      <c r="G91" s="38"/>
      <c r="H91" s="44"/>
    </row>
    <row r="92" spans="1:8" s="2" customFormat="1" ht="16.8" customHeight="1">
      <c r="A92" s="38"/>
      <c r="B92" s="44"/>
      <c r="C92" s="282" t="s">
        <v>1675</v>
      </c>
      <c r="D92" s="282" t="s">
        <v>1737</v>
      </c>
      <c r="E92" s="17" t="s">
        <v>20</v>
      </c>
      <c r="F92" s="283">
        <v>6</v>
      </c>
      <c r="G92" s="38"/>
      <c r="H92" s="44"/>
    </row>
    <row r="93" spans="1:8" s="2" customFormat="1" ht="16.8" customHeight="1">
      <c r="A93" s="38"/>
      <c r="B93" s="44"/>
      <c r="C93" s="284" t="s">
        <v>2154</v>
      </c>
      <c r="D93" s="38"/>
      <c r="E93" s="38"/>
      <c r="F93" s="38"/>
      <c r="G93" s="38"/>
      <c r="H93" s="44"/>
    </row>
    <row r="94" spans="1:8" s="2" customFormat="1" ht="16.8" customHeight="1">
      <c r="A94" s="38"/>
      <c r="B94" s="44"/>
      <c r="C94" s="282" t="s">
        <v>1761</v>
      </c>
      <c r="D94" s="282" t="s">
        <v>1762</v>
      </c>
      <c r="E94" s="17" t="s">
        <v>1720</v>
      </c>
      <c r="F94" s="283">
        <v>194.165</v>
      </c>
      <c r="G94" s="38"/>
      <c r="H94" s="44"/>
    </row>
    <row r="95" spans="1:8" s="2" customFormat="1" ht="16.8" customHeight="1">
      <c r="A95" s="38"/>
      <c r="B95" s="44"/>
      <c r="C95" s="278" t="s">
        <v>1676</v>
      </c>
      <c r="D95" s="279" t="s">
        <v>1676</v>
      </c>
      <c r="E95" s="280" t="s">
        <v>20</v>
      </c>
      <c r="F95" s="281">
        <v>2.203</v>
      </c>
      <c r="G95" s="38"/>
      <c r="H95" s="44"/>
    </row>
    <row r="96" spans="1:8" s="2" customFormat="1" ht="16.8" customHeight="1">
      <c r="A96" s="38"/>
      <c r="B96" s="44"/>
      <c r="C96" s="282" t="s">
        <v>1676</v>
      </c>
      <c r="D96" s="282" t="s">
        <v>1827</v>
      </c>
      <c r="E96" s="17" t="s">
        <v>20</v>
      </c>
      <c r="F96" s="283">
        <v>2.203</v>
      </c>
      <c r="G96" s="38"/>
      <c r="H96" s="44"/>
    </row>
    <row r="97" spans="1:8" s="2" customFormat="1" ht="16.8" customHeight="1">
      <c r="A97" s="38"/>
      <c r="B97" s="44"/>
      <c r="C97" s="284" t="s">
        <v>2154</v>
      </c>
      <c r="D97" s="38"/>
      <c r="E97" s="38"/>
      <c r="F97" s="38"/>
      <c r="G97" s="38"/>
      <c r="H97" s="44"/>
    </row>
    <row r="98" spans="1:8" s="2" customFormat="1" ht="16.8" customHeight="1">
      <c r="A98" s="38"/>
      <c r="B98" s="44"/>
      <c r="C98" s="282" t="s">
        <v>1820</v>
      </c>
      <c r="D98" s="282" t="s">
        <v>1821</v>
      </c>
      <c r="E98" s="17" t="s">
        <v>1822</v>
      </c>
      <c r="F98" s="283">
        <v>92.526</v>
      </c>
      <c r="G98" s="38"/>
      <c r="H98" s="44"/>
    </row>
    <row r="99" spans="1:8" s="2" customFormat="1" ht="16.8" customHeight="1">
      <c r="A99" s="38"/>
      <c r="B99" s="44"/>
      <c r="C99" s="278" t="s">
        <v>1678</v>
      </c>
      <c r="D99" s="279" t="s">
        <v>1678</v>
      </c>
      <c r="E99" s="280" t="s">
        <v>20</v>
      </c>
      <c r="F99" s="281">
        <v>2</v>
      </c>
      <c r="G99" s="38"/>
      <c r="H99" s="44"/>
    </row>
    <row r="100" spans="1:8" s="2" customFormat="1" ht="16.8" customHeight="1">
      <c r="A100" s="38"/>
      <c r="B100" s="44"/>
      <c r="C100" s="282" t="s">
        <v>1678</v>
      </c>
      <c r="D100" s="282" t="s">
        <v>84</v>
      </c>
      <c r="E100" s="17" t="s">
        <v>20</v>
      </c>
      <c r="F100" s="283">
        <v>2</v>
      </c>
      <c r="G100" s="38"/>
      <c r="H100" s="44"/>
    </row>
    <row r="101" spans="1:8" s="2" customFormat="1" ht="16.8" customHeight="1">
      <c r="A101" s="38"/>
      <c r="B101" s="44"/>
      <c r="C101" s="284" t="s">
        <v>2154</v>
      </c>
      <c r="D101" s="38"/>
      <c r="E101" s="38"/>
      <c r="F101" s="38"/>
      <c r="G101" s="38"/>
      <c r="H101" s="44"/>
    </row>
    <row r="102" spans="1:8" s="2" customFormat="1" ht="16.8" customHeight="1">
      <c r="A102" s="38"/>
      <c r="B102" s="44"/>
      <c r="C102" s="282" t="s">
        <v>1842</v>
      </c>
      <c r="D102" s="282" t="s">
        <v>1843</v>
      </c>
      <c r="E102" s="17" t="s">
        <v>1796</v>
      </c>
      <c r="F102" s="283">
        <v>14</v>
      </c>
      <c r="G102" s="38"/>
      <c r="H102" s="44"/>
    </row>
    <row r="103" spans="1:8" s="2" customFormat="1" ht="16.8" customHeight="1">
      <c r="A103" s="38"/>
      <c r="B103" s="44"/>
      <c r="C103" s="278" t="s">
        <v>1781</v>
      </c>
      <c r="D103" s="279" t="s">
        <v>1781</v>
      </c>
      <c r="E103" s="280" t="s">
        <v>20</v>
      </c>
      <c r="F103" s="281">
        <v>36.8</v>
      </c>
      <c r="G103" s="38"/>
      <c r="H103" s="44"/>
    </row>
    <row r="104" spans="1:8" s="2" customFormat="1" ht="16.8" customHeight="1">
      <c r="A104" s="38"/>
      <c r="B104" s="44"/>
      <c r="C104" s="282" t="s">
        <v>1781</v>
      </c>
      <c r="D104" s="282" t="s">
        <v>1782</v>
      </c>
      <c r="E104" s="17" t="s">
        <v>20</v>
      </c>
      <c r="F104" s="283">
        <v>36.8</v>
      </c>
      <c r="G104" s="38"/>
      <c r="H104" s="44"/>
    </row>
    <row r="105" spans="1:8" s="2" customFormat="1" ht="16.8" customHeight="1">
      <c r="A105" s="38"/>
      <c r="B105" s="44"/>
      <c r="C105" s="278" t="s">
        <v>1738</v>
      </c>
      <c r="D105" s="279" t="s">
        <v>1738</v>
      </c>
      <c r="E105" s="280" t="s">
        <v>20</v>
      </c>
      <c r="F105" s="281">
        <v>19.5</v>
      </c>
      <c r="G105" s="38"/>
      <c r="H105" s="44"/>
    </row>
    <row r="106" spans="1:8" s="2" customFormat="1" ht="16.8" customHeight="1">
      <c r="A106" s="38"/>
      <c r="B106" s="44"/>
      <c r="C106" s="282" t="s">
        <v>1738</v>
      </c>
      <c r="D106" s="282" t="s">
        <v>1739</v>
      </c>
      <c r="E106" s="17" t="s">
        <v>20</v>
      </c>
      <c r="F106" s="283">
        <v>19.5</v>
      </c>
      <c r="G106" s="38"/>
      <c r="H106" s="44"/>
    </row>
    <row r="107" spans="1:8" s="2" customFormat="1" ht="16.8" customHeight="1">
      <c r="A107" s="38"/>
      <c r="B107" s="44"/>
      <c r="C107" s="278" t="s">
        <v>1679</v>
      </c>
      <c r="D107" s="279" t="s">
        <v>1679</v>
      </c>
      <c r="E107" s="280" t="s">
        <v>20</v>
      </c>
      <c r="F107" s="281">
        <v>113</v>
      </c>
      <c r="G107" s="38"/>
      <c r="H107" s="44"/>
    </row>
    <row r="108" spans="1:8" s="2" customFormat="1" ht="16.8" customHeight="1">
      <c r="A108" s="38"/>
      <c r="B108" s="44"/>
      <c r="C108" s="282" t="s">
        <v>20</v>
      </c>
      <c r="D108" s="282" t="s">
        <v>1749</v>
      </c>
      <c r="E108" s="17" t="s">
        <v>20</v>
      </c>
      <c r="F108" s="283">
        <v>0</v>
      </c>
      <c r="G108" s="38"/>
      <c r="H108" s="44"/>
    </row>
    <row r="109" spans="1:8" s="2" customFormat="1" ht="16.8" customHeight="1">
      <c r="A109" s="38"/>
      <c r="B109" s="44"/>
      <c r="C109" s="282" t="s">
        <v>1679</v>
      </c>
      <c r="D109" s="282" t="s">
        <v>1750</v>
      </c>
      <c r="E109" s="17" t="s">
        <v>20</v>
      </c>
      <c r="F109" s="283">
        <v>113</v>
      </c>
      <c r="G109" s="38"/>
      <c r="H109" s="44"/>
    </row>
    <row r="110" spans="1:8" s="2" customFormat="1" ht="16.8" customHeight="1">
      <c r="A110" s="38"/>
      <c r="B110" s="44"/>
      <c r="C110" s="284" t="s">
        <v>2154</v>
      </c>
      <c r="D110" s="38"/>
      <c r="E110" s="38"/>
      <c r="F110" s="38"/>
      <c r="G110" s="38"/>
      <c r="H110" s="44"/>
    </row>
    <row r="111" spans="1:8" s="2" customFormat="1" ht="16.8" customHeight="1">
      <c r="A111" s="38"/>
      <c r="B111" s="44"/>
      <c r="C111" s="282" t="s">
        <v>1740</v>
      </c>
      <c r="D111" s="282" t="s">
        <v>1741</v>
      </c>
      <c r="E111" s="17" t="s">
        <v>1720</v>
      </c>
      <c r="F111" s="283">
        <v>338.75</v>
      </c>
      <c r="G111" s="38"/>
      <c r="H111" s="44"/>
    </row>
    <row r="112" spans="1:8" s="2" customFormat="1" ht="16.8" customHeight="1">
      <c r="A112" s="38"/>
      <c r="B112" s="44"/>
      <c r="C112" s="278" t="s">
        <v>1682</v>
      </c>
      <c r="D112" s="279" t="s">
        <v>1682</v>
      </c>
      <c r="E112" s="280" t="s">
        <v>20</v>
      </c>
      <c r="F112" s="281">
        <v>28.25</v>
      </c>
      <c r="G112" s="38"/>
      <c r="H112" s="44"/>
    </row>
    <row r="113" spans="1:8" s="2" customFormat="1" ht="16.8" customHeight="1">
      <c r="A113" s="38"/>
      <c r="B113" s="44"/>
      <c r="C113" s="282" t="s">
        <v>20</v>
      </c>
      <c r="D113" s="282" t="s">
        <v>1749</v>
      </c>
      <c r="E113" s="17" t="s">
        <v>20</v>
      </c>
      <c r="F113" s="283">
        <v>0</v>
      </c>
      <c r="G113" s="38"/>
      <c r="H113" s="44"/>
    </row>
    <row r="114" spans="1:8" s="2" customFormat="1" ht="16.8" customHeight="1">
      <c r="A114" s="38"/>
      <c r="B114" s="44"/>
      <c r="C114" s="282" t="s">
        <v>1682</v>
      </c>
      <c r="D114" s="282" t="s">
        <v>1769</v>
      </c>
      <c r="E114" s="17" t="s">
        <v>20</v>
      </c>
      <c r="F114" s="283">
        <v>28.25</v>
      </c>
      <c r="G114" s="38"/>
      <c r="H114" s="44"/>
    </row>
    <row r="115" spans="1:8" s="2" customFormat="1" ht="16.8" customHeight="1">
      <c r="A115" s="38"/>
      <c r="B115" s="44"/>
      <c r="C115" s="284" t="s">
        <v>2154</v>
      </c>
      <c r="D115" s="38"/>
      <c r="E115" s="38"/>
      <c r="F115" s="38"/>
      <c r="G115" s="38"/>
      <c r="H115" s="44"/>
    </row>
    <row r="116" spans="1:8" s="2" customFormat="1" ht="16.8" customHeight="1">
      <c r="A116" s="38"/>
      <c r="B116" s="44"/>
      <c r="C116" s="282" t="s">
        <v>1761</v>
      </c>
      <c r="D116" s="282" t="s">
        <v>1762</v>
      </c>
      <c r="E116" s="17" t="s">
        <v>1720</v>
      </c>
      <c r="F116" s="283">
        <v>194.165</v>
      </c>
      <c r="G116" s="38"/>
      <c r="H116" s="44"/>
    </row>
    <row r="117" spans="1:8" s="2" customFormat="1" ht="16.8" customHeight="1">
      <c r="A117" s="38"/>
      <c r="B117" s="44"/>
      <c r="C117" s="278" t="s">
        <v>1828</v>
      </c>
      <c r="D117" s="279" t="s">
        <v>1828</v>
      </c>
      <c r="E117" s="280" t="s">
        <v>20</v>
      </c>
      <c r="F117" s="281">
        <v>92.526</v>
      </c>
      <c r="G117" s="38"/>
      <c r="H117" s="44"/>
    </row>
    <row r="118" spans="1:8" s="2" customFormat="1" ht="16.8" customHeight="1">
      <c r="A118" s="38"/>
      <c r="B118" s="44"/>
      <c r="C118" s="282" t="s">
        <v>1828</v>
      </c>
      <c r="D118" s="282" t="s">
        <v>1829</v>
      </c>
      <c r="E118" s="17" t="s">
        <v>20</v>
      </c>
      <c r="F118" s="283">
        <v>92.526</v>
      </c>
      <c r="G118" s="38"/>
      <c r="H118" s="44"/>
    </row>
    <row r="119" spans="1:8" s="2" customFormat="1" ht="16.8" customHeight="1">
      <c r="A119" s="38"/>
      <c r="B119" s="44"/>
      <c r="C119" s="278" t="s">
        <v>1848</v>
      </c>
      <c r="D119" s="279" t="s">
        <v>1848</v>
      </c>
      <c r="E119" s="280" t="s">
        <v>20</v>
      </c>
      <c r="F119" s="281">
        <v>14</v>
      </c>
      <c r="G119" s="38"/>
      <c r="H119" s="44"/>
    </row>
    <row r="120" spans="1:8" s="2" customFormat="1" ht="16.8" customHeight="1">
      <c r="A120" s="38"/>
      <c r="B120" s="44"/>
      <c r="C120" s="282" t="s">
        <v>1848</v>
      </c>
      <c r="D120" s="282" t="s">
        <v>1849</v>
      </c>
      <c r="E120" s="17" t="s">
        <v>20</v>
      </c>
      <c r="F120" s="283">
        <v>14</v>
      </c>
      <c r="G120" s="38"/>
      <c r="H120" s="44"/>
    </row>
    <row r="121" spans="1:8" s="2" customFormat="1" ht="16.8" customHeight="1">
      <c r="A121" s="38"/>
      <c r="B121" s="44"/>
      <c r="C121" s="278" t="s">
        <v>1684</v>
      </c>
      <c r="D121" s="279" t="s">
        <v>1684</v>
      </c>
      <c r="E121" s="280" t="s">
        <v>20</v>
      </c>
      <c r="F121" s="281">
        <v>45.2</v>
      </c>
      <c r="G121" s="38"/>
      <c r="H121" s="44"/>
    </row>
    <row r="122" spans="1:8" s="2" customFormat="1" ht="16.8" customHeight="1">
      <c r="A122" s="38"/>
      <c r="B122" s="44"/>
      <c r="C122" s="282" t="s">
        <v>20</v>
      </c>
      <c r="D122" s="282" t="s">
        <v>1751</v>
      </c>
      <c r="E122" s="17" t="s">
        <v>20</v>
      </c>
      <c r="F122" s="283">
        <v>0</v>
      </c>
      <c r="G122" s="38"/>
      <c r="H122" s="44"/>
    </row>
    <row r="123" spans="1:8" s="2" customFormat="1" ht="16.8" customHeight="1">
      <c r="A123" s="38"/>
      <c r="B123" s="44"/>
      <c r="C123" s="282" t="s">
        <v>1684</v>
      </c>
      <c r="D123" s="282" t="s">
        <v>1752</v>
      </c>
      <c r="E123" s="17" t="s">
        <v>20</v>
      </c>
      <c r="F123" s="283">
        <v>45.2</v>
      </c>
      <c r="G123" s="38"/>
      <c r="H123" s="44"/>
    </row>
    <row r="124" spans="1:8" s="2" customFormat="1" ht="16.8" customHeight="1">
      <c r="A124" s="38"/>
      <c r="B124" s="44"/>
      <c r="C124" s="284" t="s">
        <v>2154</v>
      </c>
      <c r="D124" s="38"/>
      <c r="E124" s="38"/>
      <c r="F124" s="38"/>
      <c r="G124" s="38"/>
      <c r="H124" s="44"/>
    </row>
    <row r="125" spans="1:8" s="2" customFormat="1" ht="16.8" customHeight="1">
      <c r="A125" s="38"/>
      <c r="B125" s="44"/>
      <c r="C125" s="282" t="s">
        <v>1740</v>
      </c>
      <c r="D125" s="282" t="s">
        <v>1741</v>
      </c>
      <c r="E125" s="17" t="s">
        <v>1720</v>
      </c>
      <c r="F125" s="283">
        <v>338.75</v>
      </c>
      <c r="G125" s="38"/>
      <c r="H125" s="44"/>
    </row>
    <row r="126" spans="1:8" s="2" customFormat="1" ht="16.8" customHeight="1">
      <c r="A126" s="38"/>
      <c r="B126" s="44"/>
      <c r="C126" s="278" t="s">
        <v>1686</v>
      </c>
      <c r="D126" s="279" t="s">
        <v>1686</v>
      </c>
      <c r="E126" s="280" t="s">
        <v>20</v>
      </c>
      <c r="F126" s="281">
        <v>56.5</v>
      </c>
      <c r="G126" s="38"/>
      <c r="H126" s="44"/>
    </row>
    <row r="127" spans="1:8" s="2" customFormat="1" ht="16.8" customHeight="1">
      <c r="A127" s="38"/>
      <c r="B127" s="44"/>
      <c r="C127" s="282" t="s">
        <v>20</v>
      </c>
      <c r="D127" s="282" t="s">
        <v>1770</v>
      </c>
      <c r="E127" s="17" t="s">
        <v>20</v>
      </c>
      <c r="F127" s="283">
        <v>0</v>
      </c>
      <c r="G127" s="38"/>
      <c r="H127" s="44"/>
    </row>
    <row r="128" spans="1:8" s="2" customFormat="1" ht="16.8" customHeight="1">
      <c r="A128" s="38"/>
      <c r="B128" s="44"/>
      <c r="C128" s="282" t="s">
        <v>1686</v>
      </c>
      <c r="D128" s="282" t="s">
        <v>1771</v>
      </c>
      <c r="E128" s="17" t="s">
        <v>20</v>
      </c>
      <c r="F128" s="283">
        <v>56.5</v>
      </c>
      <c r="G128" s="38"/>
      <c r="H128" s="44"/>
    </row>
    <row r="129" spans="1:8" s="2" customFormat="1" ht="16.8" customHeight="1">
      <c r="A129" s="38"/>
      <c r="B129" s="44"/>
      <c r="C129" s="284" t="s">
        <v>2154</v>
      </c>
      <c r="D129" s="38"/>
      <c r="E129" s="38"/>
      <c r="F129" s="38"/>
      <c r="G129" s="38"/>
      <c r="H129" s="44"/>
    </row>
    <row r="130" spans="1:8" s="2" customFormat="1" ht="16.8" customHeight="1">
      <c r="A130" s="38"/>
      <c r="B130" s="44"/>
      <c r="C130" s="282" t="s">
        <v>1761</v>
      </c>
      <c r="D130" s="282" t="s">
        <v>1762</v>
      </c>
      <c r="E130" s="17" t="s">
        <v>1720</v>
      </c>
      <c r="F130" s="283">
        <v>194.165</v>
      </c>
      <c r="G130" s="38"/>
      <c r="H130" s="44"/>
    </row>
    <row r="131" spans="1:8" s="2" customFormat="1" ht="16.8" customHeight="1">
      <c r="A131" s="38"/>
      <c r="B131" s="44"/>
      <c r="C131" s="278" t="s">
        <v>1688</v>
      </c>
      <c r="D131" s="279" t="s">
        <v>1688</v>
      </c>
      <c r="E131" s="280" t="s">
        <v>20</v>
      </c>
      <c r="F131" s="281">
        <v>33.9</v>
      </c>
      <c r="G131" s="38"/>
      <c r="H131" s="44"/>
    </row>
    <row r="132" spans="1:8" s="2" customFormat="1" ht="16.8" customHeight="1">
      <c r="A132" s="38"/>
      <c r="B132" s="44"/>
      <c r="C132" s="282" t="s">
        <v>20</v>
      </c>
      <c r="D132" s="282" t="s">
        <v>1753</v>
      </c>
      <c r="E132" s="17" t="s">
        <v>20</v>
      </c>
      <c r="F132" s="283">
        <v>0</v>
      </c>
      <c r="G132" s="38"/>
      <c r="H132" s="44"/>
    </row>
    <row r="133" spans="1:8" s="2" customFormat="1" ht="16.8" customHeight="1">
      <c r="A133" s="38"/>
      <c r="B133" s="44"/>
      <c r="C133" s="282" t="s">
        <v>1688</v>
      </c>
      <c r="D133" s="282" t="s">
        <v>1754</v>
      </c>
      <c r="E133" s="17" t="s">
        <v>20</v>
      </c>
      <c r="F133" s="283">
        <v>33.9</v>
      </c>
      <c r="G133" s="38"/>
      <c r="H133" s="44"/>
    </row>
    <row r="134" spans="1:8" s="2" customFormat="1" ht="16.8" customHeight="1">
      <c r="A134" s="38"/>
      <c r="B134" s="44"/>
      <c r="C134" s="284" t="s">
        <v>2154</v>
      </c>
      <c r="D134" s="38"/>
      <c r="E134" s="38"/>
      <c r="F134" s="38"/>
      <c r="G134" s="38"/>
      <c r="H134" s="44"/>
    </row>
    <row r="135" spans="1:8" s="2" customFormat="1" ht="16.8" customHeight="1">
      <c r="A135" s="38"/>
      <c r="B135" s="44"/>
      <c r="C135" s="282" t="s">
        <v>1740</v>
      </c>
      <c r="D135" s="282" t="s">
        <v>1741</v>
      </c>
      <c r="E135" s="17" t="s">
        <v>1720</v>
      </c>
      <c r="F135" s="283">
        <v>338.75</v>
      </c>
      <c r="G135" s="38"/>
      <c r="H135" s="44"/>
    </row>
    <row r="136" spans="1:8" s="2" customFormat="1" ht="16.8" customHeight="1">
      <c r="A136" s="38"/>
      <c r="B136" s="44"/>
      <c r="C136" s="278" t="s">
        <v>1690</v>
      </c>
      <c r="D136" s="279" t="s">
        <v>1690</v>
      </c>
      <c r="E136" s="280" t="s">
        <v>20</v>
      </c>
      <c r="F136" s="281">
        <v>71.75</v>
      </c>
      <c r="G136" s="38"/>
      <c r="H136" s="44"/>
    </row>
    <row r="137" spans="1:8" s="2" customFormat="1" ht="16.8" customHeight="1">
      <c r="A137" s="38"/>
      <c r="B137" s="44"/>
      <c r="C137" s="282" t="s">
        <v>20</v>
      </c>
      <c r="D137" s="282" t="s">
        <v>1744</v>
      </c>
      <c r="E137" s="17" t="s">
        <v>20</v>
      </c>
      <c r="F137" s="283">
        <v>0</v>
      </c>
      <c r="G137" s="38"/>
      <c r="H137" s="44"/>
    </row>
    <row r="138" spans="1:8" s="2" customFormat="1" ht="16.8" customHeight="1">
      <c r="A138" s="38"/>
      <c r="B138" s="44"/>
      <c r="C138" s="282" t="s">
        <v>1690</v>
      </c>
      <c r="D138" s="282" t="s">
        <v>1767</v>
      </c>
      <c r="E138" s="17" t="s">
        <v>20</v>
      </c>
      <c r="F138" s="283">
        <v>71.75</v>
      </c>
      <c r="G138" s="38"/>
      <c r="H138" s="44"/>
    </row>
    <row r="139" spans="1:8" s="2" customFormat="1" ht="16.8" customHeight="1">
      <c r="A139" s="38"/>
      <c r="B139" s="44"/>
      <c r="C139" s="284" t="s">
        <v>2154</v>
      </c>
      <c r="D139" s="38"/>
      <c r="E139" s="38"/>
      <c r="F139" s="38"/>
      <c r="G139" s="38"/>
      <c r="H139" s="44"/>
    </row>
    <row r="140" spans="1:8" s="2" customFormat="1" ht="16.8" customHeight="1">
      <c r="A140" s="38"/>
      <c r="B140" s="44"/>
      <c r="C140" s="282" t="s">
        <v>1761</v>
      </c>
      <c r="D140" s="282" t="s">
        <v>1762</v>
      </c>
      <c r="E140" s="17" t="s">
        <v>1720</v>
      </c>
      <c r="F140" s="283">
        <v>194.165</v>
      </c>
      <c r="G140" s="38"/>
      <c r="H140" s="44"/>
    </row>
    <row r="141" spans="1:8" s="2" customFormat="1" ht="16.8" customHeight="1">
      <c r="A141" s="38"/>
      <c r="B141" s="44"/>
      <c r="C141" s="278" t="s">
        <v>1755</v>
      </c>
      <c r="D141" s="279" t="s">
        <v>1755</v>
      </c>
      <c r="E141" s="280" t="s">
        <v>20</v>
      </c>
      <c r="F141" s="281">
        <v>338.75</v>
      </c>
      <c r="G141" s="38"/>
      <c r="H141" s="44"/>
    </row>
    <row r="142" spans="1:8" s="2" customFormat="1" ht="16.8" customHeight="1">
      <c r="A142" s="38"/>
      <c r="B142" s="44"/>
      <c r="C142" s="282" t="s">
        <v>1755</v>
      </c>
      <c r="D142" s="282" t="s">
        <v>1756</v>
      </c>
      <c r="E142" s="17" t="s">
        <v>20</v>
      </c>
      <c r="F142" s="283">
        <v>338.75</v>
      </c>
      <c r="G142" s="38"/>
      <c r="H142" s="44"/>
    </row>
    <row r="143" spans="1:8" s="2" customFormat="1" ht="16.8" customHeight="1">
      <c r="A143" s="38"/>
      <c r="B143" s="44"/>
      <c r="C143" s="278" t="s">
        <v>1692</v>
      </c>
      <c r="D143" s="279" t="s">
        <v>1692</v>
      </c>
      <c r="E143" s="280" t="s">
        <v>20</v>
      </c>
      <c r="F143" s="281">
        <v>28.875</v>
      </c>
      <c r="G143" s="38"/>
      <c r="H143" s="44"/>
    </row>
    <row r="144" spans="1:8" s="2" customFormat="1" ht="16.8" customHeight="1">
      <c r="A144" s="38"/>
      <c r="B144" s="44"/>
      <c r="C144" s="282" t="s">
        <v>20</v>
      </c>
      <c r="D144" s="282" t="s">
        <v>1747</v>
      </c>
      <c r="E144" s="17" t="s">
        <v>20</v>
      </c>
      <c r="F144" s="283">
        <v>0</v>
      </c>
      <c r="G144" s="38"/>
      <c r="H144" s="44"/>
    </row>
    <row r="145" spans="1:8" s="2" customFormat="1" ht="16.8" customHeight="1">
      <c r="A145" s="38"/>
      <c r="B145" s="44"/>
      <c r="C145" s="282" t="s">
        <v>1692</v>
      </c>
      <c r="D145" s="282" t="s">
        <v>1768</v>
      </c>
      <c r="E145" s="17" t="s">
        <v>20</v>
      </c>
      <c r="F145" s="283">
        <v>28.875</v>
      </c>
      <c r="G145" s="38"/>
      <c r="H145" s="44"/>
    </row>
    <row r="146" spans="1:8" s="2" customFormat="1" ht="16.8" customHeight="1">
      <c r="A146" s="38"/>
      <c r="B146" s="44"/>
      <c r="C146" s="284" t="s">
        <v>2154</v>
      </c>
      <c r="D146" s="38"/>
      <c r="E146" s="38"/>
      <c r="F146" s="38"/>
      <c r="G146" s="38"/>
      <c r="H146" s="44"/>
    </row>
    <row r="147" spans="1:8" s="2" customFormat="1" ht="16.8" customHeight="1">
      <c r="A147" s="38"/>
      <c r="B147" s="44"/>
      <c r="C147" s="282" t="s">
        <v>1761</v>
      </c>
      <c r="D147" s="282" t="s">
        <v>1762</v>
      </c>
      <c r="E147" s="17" t="s">
        <v>1720</v>
      </c>
      <c r="F147" s="283">
        <v>194.165</v>
      </c>
      <c r="G147" s="38"/>
      <c r="H147" s="44"/>
    </row>
    <row r="148" spans="1:8" s="2" customFormat="1" ht="16.8" customHeight="1">
      <c r="A148" s="38"/>
      <c r="B148" s="44"/>
      <c r="C148" s="278" t="s">
        <v>1772</v>
      </c>
      <c r="D148" s="279" t="s">
        <v>1772</v>
      </c>
      <c r="E148" s="280" t="s">
        <v>20</v>
      </c>
      <c r="F148" s="281">
        <v>194.165</v>
      </c>
      <c r="G148" s="38"/>
      <c r="H148" s="44"/>
    </row>
    <row r="149" spans="1:8" s="2" customFormat="1" ht="16.8" customHeight="1">
      <c r="A149" s="38"/>
      <c r="B149" s="44"/>
      <c r="C149" s="282" t="s">
        <v>1772</v>
      </c>
      <c r="D149" s="282" t="s">
        <v>1773</v>
      </c>
      <c r="E149" s="17" t="s">
        <v>20</v>
      </c>
      <c r="F149" s="283">
        <v>194.165</v>
      </c>
      <c r="G149" s="38"/>
      <c r="H149" s="44"/>
    </row>
    <row r="150" spans="1:8" s="2" customFormat="1" ht="26.4" customHeight="1">
      <c r="A150" s="38"/>
      <c r="B150" s="44"/>
      <c r="C150" s="277" t="s">
        <v>2156</v>
      </c>
      <c r="D150" s="277" t="s">
        <v>155</v>
      </c>
      <c r="E150" s="38"/>
      <c r="F150" s="38"/>
      <c r="G150" s="38"/>
      <c r="H150" s="44"/>
    </row>
    <row r="151" spans="1:8" s="2" customFormat="1" ht="16.8" customHeight="1">
      <c r="A151" s="38"/>
      <c r="B151" s="44"/>
      <c r="C151" s="278" t="s">
        <v>613</v>
      </c>
      <c r="D151" s="279" t="s">
        <v>613</v>
      </c>
      <c r="E151" s="280" t="s">
        <v>20</v>
      </c>
      <c r="F151" s="281">
        <v>2388</v>
      </c>
      <c r="G151" s="38"/>
      <c r="H151" s="44"/>
    </row>
    <row r="152" spans="1:8" s="2" customFormat="1" ht="16.8" customHeight="1">
      <c r="A152" s="38"/>
      <c r="B152" s="44"/>
      <c r="C152" s="278" t="s">
        <v>2096</v>
      </c>
      <c r="D152" s="279" t="s">
        <v>2096</v>
      </c>
      <c r="E152" s="280" t="s">
        <v>20</v>
      </c>
      <c r="F152" s="281">
        <v>72.5</v>
      </c>
      <c r="G152" s="38"/>
      <c r="H152" s="44"/>
    </row>
    <row r="153" spans="1:8" s="2" customFormat="1" ht="16.8" customHeight="1">
      <c r="A153" s="38"/>
      <c r="B153" s="44"/>
      <c r="C153" s="282" t="s">
        <v>2096</v>
      </c>
      <c r="D153" s="282" t="s">
        <v>2097</v>
      </c>
      <c r="E153" s="17" t="s">
        <v>20</v>
      </c>
      <c r="F153" s="283">
        <v>72.5</v>
      </c>
      <c r="G153" s="38"/>
      <c r="H153" s="44"/>
    </row>
    <row r="154" spans="1:8" s="2" customFormat="1" ht="16.8" customHeight="1">
      <c r="A154" s="38"/>
      <c r="B154" s="44"/>
      <c r="C154" s="278" t="s">
        <v>1846</v>
      </c>
      <c r="D154" s="279" t="s">
        <v>1846</v>
      </c>
      <c r="E154" s="280" t="s">
        <v>20</v>
      </c>
      <c r="F154" s="281">
        <v>5.638</v>
      </c>
      <c r="G154" s="38"/>
      <c r="H154" s="44"/>
    </row>
    <row r="155" spans="1:8" s="2" customFormat="1" ht="16.8" customHeight="1">
      <c r="A155" s="38"/>
      <c r="B155" s="44"/>
      <c r="C155" s="282" t="s">
        <v>1846</v>
      </c>
      <c r="D155" s="282" t="s">
        <v>1978</v>
      </c>
      <c r="E155" s="17" t="s">
        <v>20</v>
      </c>
      <c r="F155" s="283">
        <v>5.638</v>
      </c>
      <c r="G155" s="38"/>
      <c r="H155" s="44"/>
    </row>
    <row r="156" spans="1:8" s="2" customFormat="1" ht="16.8" customHeight="1">
      <c r="A156" s="38"/>
      <c r="B156" s="44"/>
      <c r="C156" s="278" t="s">
        <v>1988</v>
      </c>
      <c r="D156" s="279" t="s">
        <v>1988</v>
      </c>
      <c r="E156" s="280" t="s">
        <v>20</v>
      </c>
      <c r="F156" s="281">
        <v>57.3</v>
      </c>
      <c r="G156" s="38"/>
      <c r="H156" s="44"/>
    </row>
    <row r="157" spans="1:8" s="2" customFormat="1" ht="16.8" customHeight="1">
      <c r="A157" s="38"/>
      <c r="B157" s="44"/>
      <c r="C157" s="282" t="s">
        <v>1988</v>
      </c>
      <c r="D157" s="282" t="s">
        <v>1989</v>
      </c>
      <c r="E157" s="17" t="s">
        <v>20</v>
      </c>
      <c r="F157" s="283">
        <v>57.3</v>
      </c>
      <c r="G157" s="38"/>
      <c r="H157" s="44"/>
    </row>
    <row r="158" spans="1:8" s="2" customFormat="1" ht="16.8" customHeight="1">
      <c r="A158" s="38"/>
      <c r="B158" s="44"/>
      <c r="C158" s="278" t="s">
        <v>1840</v>
      </c>
      <c r="D158" s="279" t="s">
        <v>1840</v>
      </c>
      <c r="E158" s="280" t="s">
        <v>20</v>
      </c>
      <c r="F158" s="281">
        <v>5836</v>
      </c>
      <c r="G158" s="38"/>
      <c r="H158" s="44"/>
    </row>
    <row r="159" spans="1:8" s="2" customFormat="1" ht="16.8" customHeight="1">
      <c r="A159" s="38"/>
      <c r="B159" s="44"/>
      <c r="C159" s="278" t="s">
        <v>605</v>
      </c>
      <c r="D159" s="279" t="s">
        <v>605</v>
      </c>
      <c r="E159" s="280" t="s">
        <v>20</v>
      </c>
      <c r="F159" s="281">
        <v>19.5</v>
      </c>
      <c r="G159" s="38"/>
      <c r="H159" s="44"/>
    </row>
    <row r="160" spans="1:8" s="2" customFormat="1" ht="16.8" customHeight="1">
      <c r="A160" s="38"/>
      <c r="B160" s="44"/>
      <c r="C160" s="278" t="s">
        <v>616</v>
      </c>
      <c r="D160" s="279" t="s">
        <v>616</v>
      </c>
      <c r="E160" s="280" t="s">
        <v>20</v>
      </c>
      <c r="F160" s="281">
        <v>2407.5</v>
      </c>
      <c r="G160" s="38"/>
      <c r="H160" s="44"/>
    </row>
    <row r="161" spans="1:8" s="2" customFormat="1" ht="7.4" customHeight="1">
      <c r="A161" s="38"/>
      <c r="B161" s="165"/>
      <c r="C161" s="166"/>
      <c r="D161" s="166"/>
      <c r="E161" s="166"/>
      <c r="F161" s="166"/>
      <c r="G161" s="166"/>
      <c r="H161" s="44"/>
    </row>
    <row r="162" spans="1:8" s="2" customFormat="1" ht="12">
      <c r="A162" s="38"/>
      <c r="B162" s="38"/>
      <c r="C162" s="38"/>
      <c r="D162" s="38"/>
      <c r="E162" s="38"/>
      <c r="F162" s="38"/>
      <c r="G162" s="38"/>
      <c r="H162" s="38"/>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s="1" customFormat="1" ht="37.5" customHeight="1"/>
    <row r="2" spans="2:11" s="1" customFormat="1" ht="7.5" customHeight="1">
      <c r="B2" s="286"/>
      <c r="C2" s="287"/>
      <c r="D2" s="287"/>
      <c r="E2" s="287"/>
      <c r="F2" s="287"/>
      <c r="G2" s="287"/>
      <c r="H2" s="287"/>
      <c r="I2" s="287"/>
      <c r="J2" s="287"/>
      <c r="K2" s="288"/>
    </row>
    <row r="3" spans="2:11" s="15" customFormat="1" ht="45" customHeight="1">
      <c r="B3" s="289"/>
      <c r="C3" s="290" t="s">
        <v>2157</v>
      </c>
      <c r="D3" s="290"/>
      <c r="E3" s="290"/>
      <c r="F3" s="290"/>
      <c r="G3" s="290"/>
      <c r="H3" s="290"/>
      <c r="I3" s="290"/>
      <c r="J3" s="290"/>
      <c r="K3" s="291"/>
    </row>
    <row r="4" spans="2:11" s="1" customFormat="1" ht="25.5" customHeight="1">
      <c r="B4" s="292"/>
      <c r="C4" s="293" t="s">
        <v>2158</v>
      </c>
      <c r="D4" s="293"/>
      <c r="E4" s="293"/>
      <c r="F4" s="293"/>
      <c r="G4" s="293"/>
      <c r="H4" s="293"/>
      <c r="I4" s="293"/>
      <c r="J4" s="293"/>
      <c r="K4" s="294"/>
    </row>
    <row r="5" spans="2:11" s="1" customFormat="1" ht="5.25" customHeight="1">
      <c r="B5" s="292"/>
      <c r="C5" s="295"/>
      <c r="D5" s="295"/>
      <c r="E5" s="295"/>
      <c r="F5" s="295"/>
      <c r="G5" s="295"/>
      <c r="H5" s="295"/>
      <c r="I5" s="295"/>
      <c r="J5" s="295"/>
      <c r="K5" s="294"/>
    </row>
    <row r="6" spans="2:11" s="1" customFormat="1" ht="15" customHeight="1">
      <c r="B6" s="292"/>
      <c r="C6" s="296" t="s">
        <v>2159</v>
      </c>
      <c r="D6" s="296"/>
      <c r="E6" s="296"/>
      <c r="F6" s="296"/>
      <c r="G6" s="296"/>
      <c r="H6" s="296"/>
      <c r="I6" s="296"/>
      <c r="J6" s="296"/>
      <c r="K6" s="294"/>
    </row>
    <row r="7" spans="2:11" s="1" customFormat="1" ht="15" customHeight="1">
      <c r="B7" s="297"/>
      <c r="C7" s="296" t="s">
        <v>2160</v>
      </c>
      <c r="D7" s="296"/>
      <c r="E7" s="296"/>
      <c r="F7" s="296"/>
      <c r="G7" s="296"/>
      <c r="H7" s="296"/>
      <c r="I7" s="296"/>
      <c r="J7" s="296"/>
      <c r="K7" s="294"/>
    </row>
    <row r="8" spans="2:11" s="1" customFormat="1" ht="12.75" customHeight="1">
      <c r="B8" s="297"/>
      <c r="C8" s="296"/>
      <c r="D8" s="296"/>
      <c r="E8" s="296"/>
      <c r="F8" s="296"/>
      <c r="G8" s="296"/>
      <c r="H8" s="296"/>
      <c r="I8" s="296"/>
      <c r="J8" s="296"/>
      <c r="K8" s="294"/>
    </row>
    <row r="9" spans="2:11" s="1" customFormat="1" ht="15" customHeight="1">
      <c r="B9" s="297"/>
      <c r="C9" s="296" t="s">
        <v>2161</v>
      </c>
      <c r="D9" s="296"/>
      <c r="E9" s="296"/>
      <c r="F9" s="296"/>
      <c r="G9" s="296"/>
      <c r="H9" s="296"/>
      <c r="I9" s="296"/>
      <c r="J9" s="296"/>
      <c r="K9" s="294"/>
    </row>
    <row r="10" spans="2:11" s="1" customFormat="1" ht="15" customHeight="1">
      <c r="B10" s="297"/>
      <c r="C10" s="296"/>
      <c r="D10" s="296" t="s">
        <v>2162</v>
      </c>
      <c r="E10" s="296"/>
      <c r="F10" s="296"/>
      <c r="G10" s="296"/>
      <c r="H10" s="296"/>
      <c r="I10" s="296"/>
      <c r="J10" s="296"/>
      <c r="K10" s="294"/>
    </row>
    <row r="11" spans="2:11" s="1" customFormat="1" ht="15" customHeight="1">
      <c r="B11" s="297"/>
      <c r="C11" s="298"/>
      <c r="D11" s="296" t="s">
        <v>2163</v>
      </c>
      <c r="E11" s="296"/>
      <c r="F11" s="296"/>
      <c r="G11" s="296"/>
      <c r="H11" s="296"/>
      <c r="I11" s="296"/>
      <c r="J11" s="296"/>
      <c r="K11" s="294"/>
    </row>
    <row r="12" spans="2:11" s="1" customFormat="1" ht="15" customHeight="1">
      <c r="B12" s="297"/>
      <c r="C12" s="298"/>
      <c r="D12" s="296"/>
      <c r="E12" s="296"/>
      <c r="F12" s="296"/>
      <c r="G12" s="296"/>
      <c r="H12" s="296"/>
      <c r="I12" s="296"/>
      <c r="J12" s="296"/>
      <c r="K12" s="294"/>
    </row>
    <row r="13" spans="2:11" s="1" customFormat="1" ht="15" customHeight="1">
      <c r="B13" s="297"/>
      <c r="C13" s="298"/>
      <c r="D13" s="299" t="s">
        <v>2164</v>
      </c>
      <c r="E13" s="296"/>
      <c r="F13" s="296"/>
      <c r="G13" s="296"/>
      <c r="H13" s="296"/>
      <c r="I13" s="296"/>
      <c r="J13" s="296"/>
      <c r="K13" s="294"/>
    </row>
    <row r="14" spans="2:11" s="1" customFormat="1" ht="12.75" customHeight="1">
      <c r="B14" s="297"/>
      <c r="C14" s="298"/>
      <c r="D14" s="298"/>
      <c r="E14" s="298"/>
      <c r="F14" s="298"/>
      <c r="G14" s="298"/>
      <c r="H14" s="298"/>
      <c r="I14" s="298"/>
      <c r="J14" s="298"/>
      <c r="K14" s="294"/>
    </row>
    <row r="15" spans="2:11" s="1" customFormat="1" ht="15" customHeight="1">
      <c r="B15" s="297"/>
      <c r="C15" s="298"/>
      <c r="D15" s="296" t="s">
        <v>2165</v>
      </c>
      <c r="E15" s="296"/>
      <c r="F15" s="296"/>
      <c r="G15" s="296"/>
      <c r="H15" s="296"/>
      <c r="I15" s="296"/>
      <c r="J15" s="296"/>
      <c r="K15" s="294"/>
    </row>
    <row r="16" spans="2:11" s="1" customFormat="1" ht="15" customHeight="1">
      <c r="B16" s="297"/>
      <c r="C16" s="298"/>
      <c r="D16" s="296" t="s">
        <v>2166</v>
      </c>
      <c r="E16" s="296"/>
      <c r="F16" s="296"/>
      <c r="G16" s="296"/>
      <c r="H16" s="296"/>
      <c r="I16" s="296"/>
      <c r="J16" s="296"/>
      <c r="K16" s="294"/>
    </row>
    <row r="17" spans="2:11" s="1" customFormat="1" ht="15" customHeight="1">
      <c r="B17" s="297"/>
      <c r="C17" s="298"/>
      <c r="D17" s="296" t="s">
        <v>2167</v>
      </c>
      <c r="E17" s="296"/>
      <c r="F17" s="296"/>
      <c r="G17" s="296"/>
      <c r="H17" s="296"/>
      <c r="I17" s="296"/>
      <c r="J17" s="296"/>
      <c r="K17" s="294"/>
    </row>
    <row r="18" spans="2:11" s="1" customFormat="1" ht="15" customHeight="1">
      <c r="B18" s="297"/>
      <c r="C18" s="298"/>
      <c r="D18" s="298"/>
      <c r="E18" s="300" t="s">
        <v>82</v>
      </c>
      <c r="F18" s="296" t="s">
        <v>2168</v>
      </c>
      <c r="G18" s="296"/>
      <c r="H18" s="296"/>
      <c r="I18" s="296"/>
      <c r="J18" s="296"/>
      <c r="K18" s="294"/>
    </row>
    <row r="19" spans="2:11" s="1" customFormat="1" ht="15" customHeight="1">
      <c r="B19" s="297"/>
      <c r="C19" s="298"/>
      <c r="D19" s="298"/>
      <c r="E19" s="300" t="s">
        <v>2169</v>
      </c>
      <c r="F19" s="296" t="s">
        <v>2170</v>
      </c>
      <c r="G19" s="296"/>
      <c r="H19" s="296"/>
      <c r="I19" s="296"/>
      <c r="J19" s="296"/>
      <c r="K19" s="294"/>
    </row>
    <row r="20" spans="2:11" s="1" customFormat="1" ht="15" customHeight="1">
      <c r="B20" s="297"/>
      <c r="C20" s="298"/>
      <c r="D20" s="298"/>
      <c r="E20" s="300" t="s">
        <v>2171</v>
      </c>
      <c r="F20" s="296" t="s">
        <v>2172</v>
      </c>
      <c r="G20" s="296"/>
      <c r="H20" s="296"/>
      <c r="I20" s="296"/>
      <c r="J20" s="296"/>
      <c r="K20" s="294"/>
    </row>
    <row r="21" spans="2:11" s="1" customFormat="1" ht="15" customHeight="1">
      <c r="B21" s="297"/>
      <c r="C21" s="298"/>
      <c r="D21" s="298"/>
      <c r="E21" s="300" t="s">
        <v>157</v>
      </c>
      <c r="F21" s="296" t="s">
        <v>158</v>
      </c>
      <c r="G21" s="296"/>
      <c r="H21" s="296"/>
      <c r="I21" s="296"/>
      <c r="J21" s="296"/>
      <c r="K21" s="294"/>
    </row>
    <row r="22" spans="2:11" s="1" customFormat="1" ht="15" customHeight="1">
      <c r="B22" s="297"/>
      <c r="C22" s="298"/>
      <c r="D22" s="298"/>
      <c r="E22" s="300" t="s">
        <v>2173</v>
      </c>
      <c r="F22" s="296" t="s">
        <v>2174</v>
      </c>
      <c r="G22" s="296"/>
      <c r="H22" s="296"/>
      <c r="I22" s="296"/>
      <c r="J22" s="296"/>
      <c r="K22" s="294"/>
    </row>
    <row r="23" spans="2:11" s="1" customFormat="1" ht="15" customHeight="1">
      <c r="B23" s="297"/>
      <c r="C23" s="298"/>
      <c r="D23" s="298"/>
      <c r="E23" s="300" t="s">
        <v>88</v>
      </c>
      <c r="F23" s="296" t="s">
        <v>2175</v>
      </c>
      <c r="G23" s="296"/>
      <c r="H23" s="296"/>
      <c r="I23" s="296"/>
      <c r="J23" s="296"/>
      <c r="K23" s="294"/>
    </row>
    <row r="24" spans="2:11" s="1" customFormat="1" ht="12.75" customHeight="1">
      <c r="B24" s="297"/>
      <c r="C24" s="298"/>
      <c r="D24" s="298"/>
      <c r="E24" s="298"/>
      <c r="F24" s="298"/>
      <c r="G24" s="298"/>
      <c r="H24" s="298"/>
      <c r="I24" s="298"/>
      <c r="J24" s="298"/>
      <c r="K24" s="294"/>
    </row>
    <row r="25" spans="2:11" s="1" customFormat="1" ht="15" customHeight="1">
      <c r="B25" s="297"/>
      <c r="C25" s="296" t="s">
        <v>2176</v>
      </c>
      <c r="D25" s="296"/>
      <c r="E25" s="296"/>
      <c r="F25" s="296"/>
      <c r="G25" s="296"/>
      <c r="H25" s="296"/>
      <c r="I25" s="296"/>
      <c r="J25" s="296"/>
      <c r="K25" s="294"/>
    </row>
    <row r="26" spans="2:11" s="1" customFormat="1" ht="15" customHeight="1">
      <c r="B26" s="297"/>
      <c r="C26" s="296" t="s">
        <v>2177</v>
      </c>
      <c r="D26" s="296"/>
      <c r="E26" s="296"/>
      <c r="F26" s="296"/>
      <c r="G26" s="296"/>
      <c r="H26" s="296"/>
      <c r="I26" s="296"/>
      <c r="J26" s="296"/>
      <c r="K26" s="294"/>
    </row>
    <row r="27" spans="2:11" s="1" customFormat="1" ht="15" customHeight="1">
      <c r="B27" s="297"/>
      <c r="C27" s="296"/>
      <c r="D27" s="296" t="s">
        <v>2178</v>
      </c>
      <c r="E27" s="296"/>
      <c r="F27" s="296"/>
      <c r="G27" s="296"/>
      <c r="H27" s="296"/>
      <c r="I27" s="296"/>
      <c r="J27" s="296"/>
      <c r="K27" s="294"/>
    </row>
    <row r="28" spans="2:11" s="1" customFormat="1" ht="15" customHeight="1">
      <c r="B28" s="297"/>
      <c r="C28" s="298"/>
      <c r="D28" s="296" t="s">
        <v>2179</v>
      </c>
      <c r="E28" s="296"/>
      <c r="F28" s="296"/>
      <c r="G28" s="296"/>
      <c r="H28" s="296"/>
      <c r="I28" s="296"/>
      <c r="J28" s="296"/>
      <c r="K28" s="294"/>
    </row>
    <row r="29" spans="2:11" s="1" customFormat="1" ht="12.75" customHeight="1">
      <c r="B29" s="297"/>
      <c r="C29" s="298"/>
      <c r="D29" s="298"/>
      <c r="E29" s="298"/>
      <c r="F29" s="298"/>
      <c r="G29" s="298"/>
      <c r="H29" s="298"/>
      <c r="I29" s="298"/>
      <c r="J29" s="298"/>
      <c r="K29" s="294"/>
    </row>
    <row r="30" spans="2:11" s="1" customFormat="1" ht="15" customHeight="1">
      <c r="B30" s="297"/>
      <c r="C30" s="298"/>
      <c r="D30" s="296" t="s">
        <v>2180</v>
      </c>
      <c r="E30" s="296"/>
      <c r="F30" s="296"/>
      <c r="G30" s="296"/>
      <c r="H30" s="296"/>
      <c r="I30" s="296"/>
      <c r="J30" s="296"/>
      <c r="K30" s="294"/>
    </row>
    <row r="31" spans="2:11" s="1" customFormat="1" ht="15" customHeight="1">
      <c r="B31" s="297"/>
      <c r="C31" s="298"/>
      <c r="D31" s="296" t="s">
        <v>2181</v>
      </c>
      <c r="E31" s="296"/>
      <c r="F31" s="296"/>
      <c r="G31" s="296"/>
      <c r="H31" s="296"/>
      <c r="I31" s="296"/>
      <c r="J31" s="296"/>
      <c r="K31" s="294"/>
    </row>
    <row r="32" spans="2:11" s="1" customFormat="1" ht="12.75" customHeight="1">
      <c r="B32" s="297"/>
      <c r="C32" s="298"/>
      <c r="D32" s="298"/>
      <c r="E32" s="298"/>
      <c r="F32" s="298"/>
      <c r="G32" s="298"/>
      <c r="H32" s="298"/>
      <c r="I32" s="298"/>
      <c r="J32" s="298"/>
      <c r="K32" s="294"/>
    </row>
    <row r="33" spans="2:11" s="1" customFormat="1" ht="15" customHeight="1">
      <c r="B33" s="297"/>
      <c r="C33" s="298"/>
      <c r="D33" s="296" t="s">
        <v>2182</v>
      </c>
      <c r="E33" s="296"/>
      <c r="F33" s="296"/>
      <c r="G33" s="296"/>
      <c r="H33" s="296"/>
      <c r="I33" s="296"/>
      <c r="J33" s="296"/>
      <c r="K33" s="294"/>
    </row>
    <row r="34" spans="2:11" s="1" customFormat="1" ht="15" customHeight="1">
      <c r="B34" s="297"/>
      <c r="C34" s="298"/>
      <c r="D34" s="296" t="s">
        <v>2183</v>
      </c>
      <c r="E34" s="296"/>
      <c r="F34" s="296"/>
      <c r="G34" s="296"/>
      <c r="H34" s="296"/>
      <c r="I34" s="296"/>
      <c r="J34" s="296"/>
      <c r="K34" s="294"/>
    </row>
    <row r="35" spans="2:11" s="1" customFormat="1" ht="15" customHeight="1">
      <c r="B35" s="297"/>
      <c r="C35" s="298"/>
      <c r="D35" s="296" t="s">
        <v>2184</v>
      </c>
      <c r="E35" s="296"/>
      <c r="F35" s="296"/>
      <c r="G35" s="296"/>
      <c r="H35" s="296"/>
      <c r="I35" s="296"/>
      <c r="J35" s="296"/>
      <c r="K35" s="294"/>
    </row>
    <row r="36" spans="2:11" s="1" customFormat="1" ht="15" customHeight="1">
      <c r="B36" s="297"/>
      <c r="C36" s="298"/>
      <c r="D36" s="296"/>
      <c r="E36" s="299" t="s">
        <v>172</v>
      </c>
      <c r="F36" s="296"/>
      <c r="G36" s="296" t="s">
        <v>2185</v>
      </c>
      <c r="H36" s="296"/>
      <c r="I36" s="296"/>
      <c r="J36" s="296"/>
      <c r="K36" s="294"/>
    </row>
    <row r="37" spans="2:11" s="1" customFormat="1" ht="30.75" customHeight="1">
      <c r="B37" s="297"/>
      <c r="C37" s="298"/>
      <c r="D37" s="296"/>
      <c r="E37" s="299" t="s">
        <v>2186</v>
      </c>
      <c r="F37" s="296"/>
      <c r="G37" s="296" t="s">
        <v>2187</v>
      </c>
      <c r="H37" s="296"/>
      <c r="I37" s="296"/>
      <c r="J37" s="296"/>
      <c r="K37" s="294"/>
    </row>
    <row r="38" spans="2:11" s="1" customFormat="1" ht="15" customHeight="1">
      <c r="B38" s="297"/>
      <c r="C38" s="298"/>
      <c r="D38" s="296"/>
      <c r="E38" s="299" t="s">
        <v>57</v>
      </c>
      <c r="F38" s="296"/>
      <c r="G38" s="296" t="s">
        <v>2188</v>
      </c>
      <c r="H38" s="296"/>
      <c r="I38" s="296"/>
      <c r="J38" s="296"/>
      <c r="K38" s="294"/>
    </row>
    <row r="39" spans="2:11" s="1" customFormat="1" ht="15" customHeight="1">
      <c r="B39" s="297"/>
      <c r="C39" s="298"/>
      <c r="D39" s="296"/>
      <c r="E39" s="299" t="s">
        <v>58</v>
      </c>
      <c r="F39" s="296"/>
      <c r="G39" s="296" t="s">
        <v>2189</v>
      </c>
      <c r="H39" s="296"/>
      <c r="I39" s="296"/>
      <c r="J39" s="296"/>
      <c r="K39" s="294"/>
    </row>
    <row r="40" spans="2:11" s="1" customFormat="1" ht="15" customHeight="1">
      <c r="B40" s="297"/>
      <c r="C40" s="298"/>
      <c r="D40" s="296"/>
      <c r="E40" s="299" t="s">
        <v>173</v>
      </c>
      <c r="F40" s="296"/>
      <c r="G40" s="296" t="s">
        <v>2190</v>
      </c>
      <c r="H40" s="296"/>
      <c r="I40" s="296"/>
      <c r="J40" s="296"/>
      <c r="K40" s="294"/>
    </row>
    <row r="41" spans="2:11" s="1" customFormat="1" ht="15" customHeight="1">
      <c r="B41" s="297"/>
      <c r="C41" s="298"/>
      <c r="D41" s="296"/>
      <c r="E41" s="299" t="s">
        <v>174</v>
      </c>
      <c r="F41" s="296"/>
      <c r="G41" s="296" t="s">
        <v>2191</v>
      </c>
      <c r="H41" s="296"/>
      <c r="I41" s="296"/>
      <c r="J41" s="296"/>
      <c r="K41" s="294"/>
    </row>
    <row r="42" spans="2:11" s="1" customFormat="1" ht="15" customHeight="1">
      <c r="B42" s="297"/>
      <c r="C42" s="298"/>
      <c r="D42" s="296"/>
      <c r="E42" s="299" t="s">
        <v>2192</v>
      </c>
      <c r="F42" s="296"/>
      <c r="G42" s="296" t="s">
        <v>2193</v>
      </c>
      <c r="H42" s="296"/>
      <c r="I42" s="296"/>
      <c r="J42" s="296"/>
      <c r="K42" s="294"/>
    </row>
    <row r="43" spans="2:11" s="1" customFormat="1" ht="15" customHeight="1">
      <c r="B43" s="297"/>
      <c r="C43" s="298"/>
      <c r="D43" s="296"/>
      <c r="E43" s="299"/>
      <c r="F43" s="296"/>
      <c r="G43" s="296" t="s">
        <v>2194</v>
      </c>
      <c r="H43" s="296"/>
      <c r="I43" s="296"/>
      <c r="J43" s="296"/>
      <c r="K43" s="294"/>
    </row>
    <row r="44" spans="2:11" s="1" customFormat="1" ht="15" customHeight="1">
      <c r="B44" s="297"/>
      <c r="C44" s="298"/>
      <c r="D44" s="296"/>
      <c r="E44" s="299" t="s">
        <v>2195</v>
      </c>
      <c r="F44" s="296"/>
      <c r="G44" s="296" t="s">
        <v>2196</v>
      </c>
      <c r="H44" s="296"/>
      <c r="I44" s="296"/>
      <c r="J44" s="296"/>
      <c r="K44" s="294"/>
    </row>
    <row r="45" spans="2:11" s="1" customFormat="1" ht="15" customHeight="1">
      <c r="B45" s="297"/>
      <c r="C45" s="298"/>
      <c r="D45" s="296"/>
      <c r="E45" s="299" t="s">
        <v>176</v>
      </c>
      <c r="F45" s="296"/>
      <c r="G45" s="296" t="s">
        <v>2197</v>
      </c>
      <c r="H45" s="296"/>
      <c r="I45" s="296"/>
      <c r="J45" s="296"/>
      <c r="K45" s="294"/>
    </row>
    <row r="46" spans="2:11" s="1" customFormat="1" ht="12.75" customHeight="1">
      <c r="B46" s="297"/>
      <c r="C46" s="298"/>
      <c r="D46" s="296"/>
      <c r="E46" s="296"/>
      <c r="F46" s="296"/>
      <c r="G46" s="296"/>
      <c r="H46" s="296"/>
      <c r="I46" s="296"/>
      <c r="J46" s="296"/>
      <c r="K46" s="294"/>
    </row>
    <row r="47" spans="2:11" s="1" customFormat="1" ht="15" customHeight="1">
      <c r="B47" s="297"/>
      <c r="C47" s="298"/>
      <c r="D47" s="296" t="s">
        <v>2198</v>
      </c>
      <c r="E47" s="296"/>
      <c r="F47" s="296"/>
      <c r="G47" s="296"/>
      <c r="H47" s="296"/>
      <c r="I47" s="296"/>
      <c r="J47" s="296"/>
      <c r="K47" s="294"/>
    </row>
    <row r="48" spans="2:11" s="1" customFormat="1" ht="15" customHeight="1">
      <c r="B48" s="297"/>
      <c r="C48" s="298"/>
      <c r="D48" s="298"/>
      <c r="E48" s="296" t="s">
        <v>2199</v>
      </c>
      <c r="F48" s="296"/>
      <c r="G48" s="296"/>
      <c r="H48" s="296"/>
      <c r="I48" s="296"/>
      <c r="J48" s="296"/>
      <c r="K48" s="294"/>
    </row>
    <row r="49" spans="2:11" s="1" customFormat="1" ht="15" customHeight="1">
      <c r="B49" s="297"/>
      <c r="C49" s="298"/>
      <c r="D49" s="298"/>
      <c r="E49" s="296" t="s">
        <v>2200</v>
      </c>
      <c r="F49" s="296"/>
      <c r="G49" s="296"/>
      <c r="H49" s="296"/>
      <c r="I49" s="296"/>
      <c r="J49" s="296"/>
      <c r="K49" s="294"/>
    </row>
    <row r="50" spans="2:11" s="1" customFormat="1" ht="15" customHeight="1">
      <c r="B50" s="297"/>
      <c r="C50" s="298"/>
      <c r="D50" s="298"/>
      <c r="E50" s="296" t="s">
        <v>2201</v>
      </c>
      <c r="F50" s="296"/>
      <c r="G50" s="296"/>
      <c r="H50" s="296"/>
      <c r="I50" s="296"/>
      <c r="J50" s="296"/>
      <c r="K50" s="294"/>
    </row>
    <row r="51" spans="2:11" s="1" customFormat="1" ht="15" customHeight="1">
      <c r="B51" s="297"/>
      <c r="C51" s="298"/>
      <c r="D51" s="296" t="s">
        <v>2202</v>
      </c>
      <c r="E51" s="296"/>
      <c r="F51" s="296"/>
      <c r="G51" s="296"/>
      <c r="H51" s="296"/>
      <c r="I51" s="296"/>
      <c r="J51" s="296"/>
      <c r="K51" s="294"/>
    </row>
    <row r="52" spans="2:11" s="1" customFormat="1" ht="25.5" customHeight="1">
      <c r="B52" s="292"/>
      <c r="C52" s="293" t="s">
        <v>2203</v>
      </c>
      <c r="D52" s="293"/>
      <c r="E52" s="293"/>
      <c r="F52" s="293"/>
      <c r="G52" s="293"/>
      <c r="H52" s="293"/>
      <c r="I52" s="293"/>
      <c r="J52" s="293"/>
      <c r="K52" s="294"/>
    </row>
    <row r="53" spans="2:11" s="1" customFormat="1" ht="5.25" customHeight="1">
      <c r="B53" s="292"/>
      <c r="C53" s="295"/>
      <c r="D53" s="295"/>
      <c r="E53" s="295"/>
      <c r="F53" s="295"/>
      <c r="G53" s="295"/>
      <c r="H53" s="295"/>
      <c r="I53" s="295"/>
      <c r="J53" s="295"/>
      <c r="K53" s="294"/>
    </row>
    <row r="54" spans="2:11" s="1" customFormat="1" ht="15" customHeight="1">
      <c r="B54" s="292"/>
      <c r="C54" s="296" t="s">
        <v>2204</v>
      </c>
      <c r="D54" s="296"/>
      <c r="E54" s="296"/>
      <c r="F54" s="296"/>
      <c r="G54" s="296"/>
      <c r="H54" s="296"/>
      <c r="I54" s="296"/>
      <c r="J54" s="296"/>
      <c r="K54" s="294"/>
    </row>
    <row r="55" spans="2:11" s="1" customFormat="1" ht="15" customHeight="1">
      <c r="B55" s="292"/>
      <c r="C55" s="296" t="s">
        <v>2205</v>
      </c>
      <c r="D55" s="296"/>
      <c r="E55" s="296"/>
      <c r="F55" s="296"/>
      <c r="G55" s="296"/>
      <c r="H55" s="296"/>
      <c r="I55" s="296"/>
      <c r="J55" s="296"/>
      <c r="K55" s="294"/>
    </row>
    <row r="56" spans="2:11" s="1" customFormat="1" ht="12.75" customHeight="1">
      <c r="B56" s="292"/>
      <c r="C56" s="296"/>
      <c r="D56" s="296"/>
      <c r="E56" s="296"/>
      <c r="F56" s="296"/>
      <c r="G56" s="296"/>
      <c r="H56" s="296"/>
      <c r="I56" s="296"/>
      <c r="J56" s="296"/>
      <c r="K56" s="294"/>
    </row>
    <row r="57" spans="2:11" s="1" customFormat="1" ht="15" customHeight="1">
      <c r="B57" s="292"/>
      <c r="C57" s="296" t="s">
        <v>2206</v>
      </c>
      <c r="D57" s="296"/>
      <c r="E57" s="296"/>
      <c r="F57" s="296"/>
      <c r="G57" s="296"/>
      <c r="H57" s="296"/>
      <c r="I57" s="296"/>
      <c r="J57" s="296"/>
      <c r="K57" s="294"/>
    </row>
    <row r="58" spans="2:11" s="1" customFormat="1" ht="15" customHeight="1">
      <c r="B58" s="292"/>
      <c r="C58" s="298"/>
      <c r="D58" s="296" t="s">
        <v>2207</v>
      </c>
      <c r="E58" s="296"/>
      <c r="F58" s="296"/>
      <c r="G58" s="296"/>
      <c r="H58" s="296"/>
      <c r="I58" s="296"/>
      <c r="J58" s="296"/>
      <c r="K58" s="294"/>
    </row>
    <row r="59" spans="2:11" s="1" customFormat="1" ht="15" customHeight="1">
      <c r="B59" s="292"/>
      <c r="C59" s="298"/>
      <c r="D59" s="296" t="s">
        <v>2208</v>
      </c>
      <c r="E59" s="296"/>
      <c r="F59" s="296"/>
      <c r="G59" s="296"/>
      <c r="H59" s="296"/>
      <c r="I59" s="296"/>
      <c r="J59" s="296"/>
      <c r="K59" s="294"/>
    </row>
    <row r="60" spans="2:11" s="1" customFormat="1" ht="15" customHeight="1">
      <c r="B60" s="292"/>
      <c r="C60" s="298"/>
      <c r="D60" s="296" t="s">
        <v>2209</v>
      </c>
      <c r="E60" s="296"/>
      <c r="F60" s="296"/>
      <c r="G60" s="296"/>
      <c r="H60" s="296"/>
      <c r="I60" s="296"/>
      <c r="J60" s="296"/>
      <c r="K60" s="294"/>
    </row>
    <row r="61" spans="2:11" s="1" customFormat="1" ht="15" customHeight="1">
      <c r="B61" s="292"/>
      <c r="C61" s="298"/>
      <c r="D61" s="296" t="s">
        <v>2210</v>
      </c>
      <c r="E61" s="296"/>
      <c r="F61" s="296"/>
      <c r="G61" s="296"/>
      <c r="H61" s="296"/>
      <c r="I61" s="296"/>
      <c r="J61" s="296"/>
      <c r="K61" s="294"/>
    </row>
    <row r="62" spans="2:11" s="1" customFormat="1" ht="15" customHeight="1">
      <c r="B62" s="292"/>
      <c r="C62" s="298"/>
      <c r="D62" s="301" t="s">
        <v>2211</v>
      </c>
      <c r="E62" s="301"/>
      <c r="F62" s="301"/>
      <c r="G62" s="301"/>
      <c r="H62" s="301"/>
      <c r="I62" s="301"/>
      <c r="J62" s="301"/>
      <c r="K62" s="294"/>
    </row>
    <row r="63" spans="2:11" s="1" customFormat="1" ht="15" customHeight="1">
      <c r="B63" s="292"/>
      <c r="C63" s="298"/>
      <c r="D63" s="296" t="s">
        <v>2212</v>
      </c>
      <c r="E63" s="296"/>
      <c r="F63" s="296"/>
      <c r="G63" s="296"/>
      <c r="H63" s="296"/>
      <c r="I63" s="296"/>
      <c r="J63" s="296"/>
      <c r="K63" s="294"/>
    </row>
    <row r="64" spans="2:11" s="1" customFormat="1" ht="12.75" customHeight="1">
      <c r="B64" s="292"/>
      <c r="C64" s="298"/>
      <c r="D64" s="298"/>
      <c r="E64" s="302"/>
      <c r="F64" s="298"/>
      <c r="G64" s="298"/>
      <c r="H64" s="298"/>
      <c r="I64" s="298"/>
      <c r="J64" s="298"/>
      <c r="K64" s="294"/>
    </row>
    <row r="65" spans="2:11" s="1" customFormat="1" ht="15" customHeight="1">
      <c r="B65" s="292"/>
      <c r="C65" s="298"/>
      <c r="D65" s="296" t="s">
        <v>2213</v>
      </c>
      <c r="E65" s="296"/>
      <c r="F65" s="296"/>
      <c r="G65" s="296"/>
      <c r="H65" s="296"/>
      <c r="I65" s="296"/>
      <c r="J65" s="296"/>
      <c r="K65" s="294"/>
    </row>
    <row r="66" spans="2:11" s="1" customFormat="1" ht="15" customHeight="1">
      <c r="B66" s="292"/>
      <c r="C66" s="298"/>
      <c r="D66" s="301" t="s">
        <v>2214</v>
      </c>
      <c r="E66" s="301"/>
      <c r="F66" s="301"/>
      <c r="G66" s="301"/>
      <c r="H66" s="301"/>
      <c r="I66" s="301"/>
      <c r="J66" s="301"/>
      <c r="K66" s="294"/>
    </row>
    <row r="67" spans="2:11" s="1" customFormat="1" ht="15" customHeight="1">
      <c r="B67" s="292"/>
      <c r="C67" s="298"/>
      <c r="D67" s="296" t="s">
        <v>2215</v>
      </c>
      <c r="E67" s="296"/>
      <c r="F67" s="296"/>
      <c r="G67" s="296"/>
      <c r="H67" s="296"/>
      <c r="I67" s="296"/>
      <c r="J67" s="296"/>
      <c r="K67" s="294"/>
    </row>
    <row r="68" spans="2:11" s="1" customFormat="1" ht="15" customHeight="1">
      <c r="B68" s="292"/>
      <c r="C68" s="298"/>
      <c r="D68" s="296" t="s">
        <v>2216</v>
      </c>
      <c r="E68" s="296"/>
      <c r="F68" s="296"/>
      <c r="G68" s="296"/>
      <c r="H68" s="296"/>
      <c r="I68" s="296"/>
      <c r="J68" s="296"/>
      <c r="K68" s="294"/>
    </row>
    <row r="69" spans="2:11" s="1" customFormat="1" ht="15" customHeight="1">
      <c r="B69" s="292"/>
      <c r="C69" s="298"/>
      <c r="D69" s="296" t="s">
        <v>2217</v>
      </c>
      <c r="E69" s="296"/>
      <c r="F69" s="296"/>
      <c r="G69" s="296"/>
      <c r="H69" s="296"/>
      <c r="I69" s="296"/>
      <c r="J69" s="296"/>
      <c r="K69" s="294"/>
    </row>
    <row r="70" spans="2:11" s="1" customFormat="1" ht="15" customHeight="1">
      <c r="B70" s="292"/>
      <c r="C70" s="298"/>
      <c r="D70" s="296" t="s">
        <v>2218</v>
      </c>
      <c r="E70" s="296"/>
      <c r="F70" s="296"/>
      <c r="G70" s="296"/>
      <c r="H70" s="296"/>
      <c r="I70" s="296"/>
      <c r="J70" s="296"/>
      <c r="K70" s="294"/>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312" t="s">
        <v>2219</v>
      </c>
      <c r="D75" s="312"/>
      <c r="E75" s="312"/>
      <c r="F75" s="312"/>
      <c r="G75" s="312"/>
      <c r="H75" s="312"/>
      <c r="I75" s="312"/>
      <c r="J75" s="312"/>
      <c r="K75" s="313"/>
    </row>
    <row r="76" spans="2:11" s="1" customFormat="1" ht="17.25" customHeight="1">
      <c r="B76" s="311"/>
      <c r="C76" s="314" t="s">
        <v>2220</v>
      </c>
      <c r="D76" s="314"/>
      <c r="E76" s="314"/>
      <c r="F76" s="314" t="s">
        <v>2221</v>
      </c>
      <c r="G76" s="315"/>
      <c r="H76" s="314" t="s">
        <v>58</v>
      </c>
      <c r="I76" s="314" t="s">
        <v>61</v>
      </c>
      <c r="J76" s="314" t="s">
        <v>2222</v>
      </c>
      <c r="K76" s="313"/>
    </row>
    <row r="77" spans="2:11" s="1" customFormat="1" ht="17.25" customHeight="1">
      <c r="B77" s="311"/>
      <c r="C77" s="316" t="s">
        <v>2223</v>
      </c>
      <c r="D77" s="316"/>
      <c r="E77" s="316"/>
      <c r="F77" s="317" t="s">
        <v>2224</v>
      </c>
      <c r="G77" s="318"/>
      <c r="H77" s="316"/>
      <c r="I77" s="316"/>
      <c r="J77" s="316" t="s">
        <v>2225</v>
      </c>
      <c r="K77" s="313"/>
    </row>
    <row r="78" spans="2:11" s="1" customFormat="1" ht="5.25" customHeight="1">
      <c r="B78" s="311"/>
      <c r="C78" s="319"/>
      <c r="D78" s="319"/>
      <c r="E78" s="319"/>
      <c r="F78" s="319"/>
      <c r="G78" s="320"/>
      <c r="H78" s="319"/>
      <c r="I78" s="319"/>
      <c r="J78" s="319"/>
      <c r="K78" s="313"/>
    </row>
    <row r="79" spans="2:11" s="1" customFormat="1" ht="15" customHeight="1">
      <c r="B79" s="311"/>
      <c r="C79" s="299" t="s">
        <v>57</v>
      </c>
      <c r="D79" s="321"/>
      <c r="E79" s="321"/>
      <c r="F79" s="322" t="s">
        <v>2226</v>
      </c>
      <c r="G79" s="323"/>
      <c r="H79" s="299" t="s">
        <v>2227</v>
      </c>
      <c r="I79" s="299" t="s">
        <v>2228</v>
      </c>
      <c r="J79" s="299">
        <v>20</v>
      </c>
      <c r="K79" s="313"/>
    </row>
    <row r="80" spans="2:11" s="1" customFormat="1" ht="15" customHeight="1">
      <c r="B80" s="311"/>
      <c r="C80" s="299" t="s">
        <v>2229</v>
      </c>
      <c r="D80" s="299"/>
      <c r="E80" s="299"/>
      <c r="F80" s="322" t="s">
        <v>2226</v>
      </c>
      <c r="G80" s="323"/>
      <c r="H80" s="299" t="s">
        <v>2230</v>
      </c>
      <c r="I80" s="299" t="s">
        <v>2228</v>
      </c>
      <c r="J80" s="299">
        <v>120</v>
      </c>
      <c r="K80" s="313"/>
    </row>
    <row r="81" spans="2:11" s="1" customFormat="1" ht="15" customHeight="1">
      <c r="B81" s="324"/>
      <c r="C81" s="299" t="s">
        <v>2231</v>
      </c>
      <c r="D81" s="299"/>
      <c r="E81" s="299"/>
      <c r="F81" s="322" t="s">
        <v>2232</v>
      </c>
      <c r="G81" s="323"/>
      <c r="H81" s="299" t="s">
        <v>2233</v>
      </c>
      <c r="I81" s="299" t="s">
        <v>2228</v>
      </c>
      <c r="J81" s="299">
        <v>50</v>
      </c>
      <c r="K81" s="313"/>
    </row>
    <row r="82" spans="2:11" s="1" customFormat="1" ht="15" customHeight="1">
      <c r="B82" s="324"/>
      <c r="C82" s="299" t="s">
        <v>2234</v>
      </c>
      <c r="D82" s="299"/>
      <c r="E82" s="299"/>
      <c r="F82" s="322" t="s">
        <v>2226</v>
      </c>
      <c r="G82" s="323"/>
      <c r="H82" s="299" t="s">
        <v>2235</v>
      </c>
      <c r="I82" s="299" t="s">
        <v>2236</v>
      </c>
      <c r="J82" s="299"/>
      <c r="K82" s="313"/>
    </row>
    <row r="83" spans="2:11" s="1" customFormat="1" ht="15" customHeight="1">
      <c r="B83" s="324"/>
      <c r="C83" s="325" t="s">
        <v>2237</v>
      </c>
      <c r="D83" s="325"/>
      <c r="E83" s="325"/>
      <c r="F83" s="326" t="s">
        <v>2232</v>
      </c>
      <c r="G83" s="325"/>
      <c r="H83" s="325" t="s">
        <v>2238</v>
      </c>
      <c r="I83" s="325" t="s">
        <v>2228</v>
      </c>
      <c r="J83" s="325">
        <v>15</v>
      </c>
      <c r="K83" s="313"/>
    </row>
    <row r="84" spans="2:11" s="1" customFormat="1" ht="15" customHeight="1">
      <c r="B84" s="324"/>
      <c r="C84" s="325" t="s">
        <v>2239</v>
      </c>
      <c r="D84" s="325"/>
      <c r="E84" s="325"/>
      <c r="F84" s="326" t="s">
        <v>2232</v>
      </c>
      <c r="G84" s="325"/>
      <c r="H84" s="325" t="s">
        <v>2240</v>
      </c>
      <c r="I84" s="325" t="s">
        <v>2228</v>
      </c>
      <c r="J84" s="325">
        <v>15</v>
      </c>
      <c r="K84" s="313"/>
    </row>
    <row r="85" spans="2:11" s="1" customFormat="1" ht="15" customHeight="1">
      <c r="B85" s="324"/>
      <c r="C85" s="325" t="s">
        <v>2241</v>
      </c>
      <c r="D85" s="325"/>
      <c r="E85" s="325"/>
      <c r="F85" s="326" t="s">
        <v>2232</v>
      </c>
      <c r="G85" s="325"/>
      <c r="H85" s="325" t="s">
        <v>2242</v>
      </c>
      <c r="I85" s="325" t="s">
        <v>2228</v>
      </c>
      <c r="J85" s="325">
        <v>20</v>
      </c>
      <c r="K85" s="313"/>
    </row>
    <row r="86" spans="2:11" s="1" customFormat="1" ht="15" customHeight="1">
      <c r="B86" s="324"/>
      <c r="C86" s="325" t="s">
        <v>2243</v>
      </c>
      <c r="D86" s="325"/>
      <c r="E86" s="325"/>
      <c r="F86" s="326" t="s">
        <v>2232</v>
      </c>
      <c r="G86" s="325"/>
      <c r="H86" s="325" t="s">
        <v>2244</v>
      </c>
      <c r="I86" s="325" t="s">
        <v>2228</v>
      </c>
      <c r="J86" s="325">
        <v>20</v>
      </c>
      <c r="K86" s="313"/>
    </row>
    <row r="87" spans="2:11" s="1" customFormat="1" ht="15" customHeight="1">
      <c r="B87" s="324"/>
      <c r="C87" s="299" t="s">
        <v>2245</v>
      </c>
      <c r="D87" s="299"/>
      <c r="E87" s="299"/>
      <c r="F87" s="322" t="s">
        <v>2232</v>
      </c>
      <c r="G87" s="323"/>
      <c r="H87" s="299" t="s">
        <v>2246</v>
      </c>
      <c r="I87" s="299" t="s">
        <v>2228</v>
      </c>
      <c r="J87" s="299">
        <v>50</v>
      </c>
      <c r="K87" s="313"/>
    </row>
    <row r="88" spans="2:11" s="1" customFormat="1" ht="15" customHeight="1">
      <c r="B88" s="324"/>
      <c r="C88" s="299" t="s">
        <v>2247</v>
      </c>
      <c r="D88" s="299"/>
      <c r="E88" s="299"/>
      <c r="F88" s="322" t="s">
        <v>2232</v>
      </c>
      <c r="G88" s="323"/>
      <c r="H88" s="299" t="s">
        <v>2248</v>
      </c>
      <c r="I88" s="299" t="s">
        <v>2228</v>
      </c>
      <c r="J88" s="299">
        <v>20</v>
      </c>
      <c r="K88" s="313"/>
    </row>
    <row r="89" spans="2:11" s="1" customFormat="1" ht="15" customHeight="1">
      <c r="B89" s="324"/>
      <c r="C89" s="299" t="s">
        <v>2249</v>
      </c>
      <c r="D89" s="299"/>
      <c r="E89" s="299"/>
      <c r="F89" s="322" t="s">
        <v>2232</v>
      </c>
      <c r="G89" s="323"/>
      <c r="H89" s="299" t="s">
        <v>2250</v>
      </c>
      <c r="I89" s="299" t="s">
        <v>2228</v>
      </c>
      <c r="J89" s="299">
        <v>20</v>
      </c>
      <c r="K89" s="313"/>
    </row>
    <row r="90" spans="2:11" s="1" customFormat="1" ht="15" customHeight="1">
      <c r="B90" s="324"/>
      <c r="C90" s="299" t="s">
        <v>2251</v>
      </c>
      <c r="D90" s="299"/>
      <c r="E90" s="299"/>
      <c r="F90" s="322" t="s">
        <v>2232</v>
      </c>
      <c r="G90" s="323"/>
      <c r="H90" s="299" t="s">
        <v>2252</v>
      </c>
      <c r="I90" s="299" t="s">
        <v>2228</v>
      </c>
      <c r="J90" s="299">
        <v>50</v>
      </c>
      <c r="K90" s="313"/>
    </row>
    <row r="91" spans="2:11" s="1" customFormat="1" ht="15" customHeight="1">
      <c r="B91" s="324"/>
      <c r="C91" s="299" t="s">
        <v>2253</v>
      </c>
      <c r="D91" s="299"/>
      <c r="E91" s="299"/>
      <c r="F91" s="322" t="s">
        <v>2232</v>
      </c>
      <c r="G91" s="323"/>
      <c r="H91" s="299" t="s">
        <v>2253</v>
      </c>
      <c r="I91" s="299" t="s">
        <v>2228</v>
      </c>
      <c r="J91" s="299">
        <v>50</v>
      </c>
      <c r="K91" s="313"/>
    </row>
    <row r="92" spans="2:11" s="1" customFormat="1" ht="15" customHeight="1">
      <c r="B92" s="324"/>
      <c r="C92" s="299" t="s">
        <v>2254</v>
      </c>
      <c r="D92" s="299"/>
      <c r="E92" s="299"/>
      <c r="F92" s="322" t="s">
        <v>2232</v>
      </c>
      <c r="G92" s="323"/>
      <c r="H92" s="299" t="s">
        <v>2255</v>
      </c>
      <c r="I92" s="299" t="s">
        <v>2228</v>
      </c>
      <c r="J92" s="299">
        <v>255</v>
      </c>
      <c r="K92" s="313"/>
    </row>
    <row r="93" spans="2:11" s="1" customFormat="1" ht="15" customHeight="1">
      <c r="B93" s="324"/>
      <c r="C93" s="299" t="s">
        <v>2256</v>
      </c>
      <c r="D93" s="299"/>
      <c r="E93" s="299"/>
      <c r="F93" s="322" t="s">
        <v>2226</v>
      </c>
      <c r="G93" s="323"/>
      <c r="H93" s="299" t="s">
        <v>2257</v>
      </c>
      <c r="I93" s="299" t="s">
        <v>2258</v>
      </c>
      <c r="J93" s="299"/>
      <c r="K93" s="313"/>
    </row>
    <row r="94" spans="2:11" s="1" customFormat="1" ht="15" customHeight="1">
      <c r="B94" s="324"/>
      <c r="C94" s="299" t="s">
        <v>2259</v>
      </c>
      <c r="D94" s="299"/>
      <c r="E94" s="299"/>
      <c r="F94" s="322" t="s">
        <v>2226</v>
      </c>
      <c r="G94" s="323"/>
      <c r="H94" s="299" t="s">
        <v>2260</v>
      </c>
      <c r="I94" s="299" t="s">
        <v>2261</v>
      </c>
      <c r="J94" s="299"/>
      <c r="K94" s="313"/>
    </row>
    <row r="95" spans="2:11" s="1" customFormat="1" ht="15" customHeight="1">
      <c r="B95" s="324"/>
      <c r="C95" s="299" t="s">
        <v>2262</v>
      </c>
      <c r="D95" s="299"/>
      <c r="E95" s="299"/>
      <c r="F95" s="322" t="s">
        <v>2226</v>
      </c>
      <c r="G95" s="323"/>
      <c r="H95" s="299" t="s">
        <v>2262</v>
      </c>
      <c r="I95" s="299" t="s">
        <v>2261</v>
      </c>
      <c r="J95" s="299"/>
      <c r="K95" s="313"/>
    </row>
    <row r="96" spans="2:11" s="1" customFormat="1" ht="15" customHeight="1">
      <c r="B96" s="324"/>
      <c r="C96" s="299" t="s">
        <v>42</v>
      </c>
      <c r="D96" s="299"/>
      <c r="E96" s="299"/>
      <c r="F96" s="322" t="s">
        <v>2226</v>
      </c>
      <c r="G96" s="323"/>
      <c r="H96" s="299" t="s">
        <v>2263</v>
      </c>
      <c r="I96" s="299" t="s">
        <v>2261</v>
      </c>
      <c r="J96" s="299"/>
      <c r="K96" s="313"/>
    </row>
    <row r="97" spans="2:11" s="1" customFormat="1" ht="15" customHeight="1">
      <c r="B97" s="324"/>
      <c r="C97" s="299" t="s">
        <v>52</v>
      </c>
      <c r="D97" s="299"/>
      <c r="E97" s="299"/>
      <c r="F97" s="322" t="s">
        <v>2226</v>
      </c>
      <c r="G97" s="323"/>
      <c r="H97" s="299" t="s">
        <v>2264</v>
      </c>
      <c r="I97" s="299" t="s">
        <v>2261</v>
      </c>
      <c r="J97" s="299"/>
      <c r="K97" s="313"/>
    </row>
    <row r="98" spans="2:11" s="1" customFormat="1" ht="15" customHeight="1">
      <c r="B98" s="327"/>
      <c r="C98" s="328"/>
      <c r="D98" s="328"/>
      <c r="E98" s="328"/>
      <c r="F98" s="328"/>
      <c r="G98" s="328"/>
      <c r="H98" s="328"/>
      <c r="I98" s="328"/>
      <c r="J98" s="328"/>
      <c r="K98" s="329"/>
    </row>
    <row r="99" spans="2:11" s="1" customFormat="1" ht="18.75" customHeight="1">
      <c r="B99" s="330"/>
      <c r="C99" s="331"/>
      <c r="D99" s="331"/>
      <c r="E99" s="331"/>
      <c r="F99" s="331"/>
      <c r="G99" s="331"/>
      <c r="H99" s="331"/>
      <c r="I99" s="331"/>
      <c r="J99" s="331"/>
      <c r="K99" s="330"/>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312" t="s">
        <v>2265</v>
      </c>
      <c r="D102" s="312"/>
      <c r="E102" s="312"/>
      <c r="F102" s="312"/>
      <c r="G102" s="312"/>
      <c r="H102" s="312"/>
      <c r="I102" s="312"/>
      <c r="J102" s="312"/>
      <c r="K102" s="313"/>
    </row>
    <row r="103" spans="2:11" s="1" customFormat="1" ht="17.25" customHeight="1">
      <c r="B103" s="311"/>
      <c r="C103" s="314" t="s">
        <v>2220</v>
      </c>
      <c r="D103" s="314"/>
      <c r="E103" s="314"/>
      <c r="F103" s="314" t="s">
        <v>2221</v>
      </c>
      <c r="G103" s="315"/>
      <c r="H103" s="314" t="s">
        <v>58</v>
      </c>
      <c r="I103" s="314" t="s">
        <v>61</v>
      </c>
      <c r="J103" s="314" t="s">
        <v>2222</v>
      </c>
      <c r="K103" s="313"/>
    </row>
    <row r="104" spans="2:11" s="1" customFormat="1" ht="17.25" customHeight="1">
      <c r="B104" s="311"/>
      <c r="C104" s="316" t="s">
        <v>2223</v>
      </c>
      <c r="D104" s="316"/>
      <c r="E104" s="316"/>
      <c r="F104" s="317" t="s">
        <v>2224</v>
      </c>
      <c r="G104" s="318"/>
      <c r="H104" s="316"/>
      <c r="I104" s="316"/>
      <c r="J104" s="316" t="s">
        <v>2225</v>
      </c>
      <c r="K104" s="313"/>
    </row>
    <row r="105" spans="2:11" s="1" customFormat="1" ht="5.25" customHeight="1">
      <c r="B105" s="311"/>
      <c r="C105" s="314"/>
      <c r="D105" s="314"/>
      <c r="E105" s="314"/>
      <c r="F105" s="314"/>
      <c r="G105" s="332"/>
      <c r="H105" s="314"/>
      <c r="I105" s="314"/>
      <c r="J105" s="314"/>
      <c r="K105" s="313"/>
    </row>
    <row r="106" spans="2:11" s="1" customFormat="1" ht="15" customHeight="1">
      <c r="B106" s="311"/>
      <c r="C106" s="299" t="s">
        <v>57</v>
      </c>
      <c r="D106" s="321"/>
      <c r="E106" s="321"/>
      <c r="F106" s="322" t="s">
        <v>2226</v>
      </c>
      <c r="G106" s="299"/>
      <c r="H106" s="299" t="s">
        <v>2266</v>
      </c>
      <c r="I106" s="299" t="s">
        <v>2228</v>
      </c>
      <c r="J106" s="299">
        <v>20</v>
      </c>
      <c r="K106" s="313"/>
    </row>
    <row r="107" spans="2:11" s="1" customFormat="1" ht="15" customHeight="1">
      <c r="B107" s="311"/>
      <c r="C107" s="299" t="s">
        <v>2229</v>
      </c>
      <c r="D107" s="299"/>
      <c r="E107" s="299"/>
      <c r="F107" s="322" t="s">
        <v>2226</v>
      </c>
      <c r="G107" s="299"/>
      <c r="H107" s="299" t="s">
        <v>2266</v>
      </c>
      <c r="I107" s="299" t="s">
        <v>2228</v>
      </c>
      <c r="J107" s="299">
        <v>120</v>
      </c>
      <c r="K107" s="313"/>
    </row>
    <row r="108" spans="2:11" s="1" customFormat="1" ht="15" customHeight="1">
      <c r="B108" s="324"/>
      <c r="C108" s="299" t="s">
        <v>2231</v>
      </c>
      <c r="D108" s="299"/>
      <c r="E108" s="299"/>
      <c r="F108" s="322" t="s">
        <v>2232</v>
      </c>
      <c r="G108" s="299"/>
      <c r="H108" s="299" t="s">
        <v>2266</v>
      </c>
      <c r="I108" s="299" t="s">
        <v>2228</v>
      </c>
      <c r="J108" s="299">
        <v>50</v>
      </c>
      <c r="K108" s="313"/>
    </row>
    <row r="109" spans="2:11" s="1" customFormat="1" ht="15" customHeight="1">
      <c r="B109" s="324"/>
      <c r="C109" s="299" t="s">
        <v>2234</v>
      </c>
      <c r="D109" s="299"/>
      <c r="E109" s="299"/>
      <c r="F109" s="322" t="s">
        <v>2226</v>
      </c>
      <c r="G109" s="299"/>
      <c r="H109" s="299" t="s">
        <v>2266</v>
      </c>
      <c r="I109" s="299" t="s">
        <v>2236</v>
      </c>
      <c r="J109" s="299"/>
      <c r="K109" s="313"/>
    </row>
    <row r="110" spans="2:11" s="1" customFormat="1" ht="15" customHeight="1">
      <c r="B110" s="324"/>
      <c r="C110" s="299" t="s">
        <v>2245</v>
      </c>
      <c r="D110" s="299"/>
      <c r="E110" s="299"/>
      <c r="F110" s="322" t="s">
        <v>2232</v>
      </c>
      <c r="G110" s="299"/>
      <c r="H110" s="299" t="s">
        <v>2266</v>
      </c>
      <c r="I110" s="299" t="s">
        <v>2228</v>
      </c>
      <c r="J110" s="299">
        <v>50</v>
      </c>
      <c r="K110" s="313"/>
    </row>
    <row r="111" spans="2:11" s="1" customFormat="1" ht="15" customHeight="1">
      <c r="B111" s="324"/>
      <c r="C111" s="299" t="s">
        <v>2253</v>
      </c>
      <c r="D111" s="299"/>
      <c r="E111" s="299"/>
      <c r="F111" s="322" t="s">
        <v>2232</v>
      </c>
      <c r="G111" s="299"/>
      <c r="H111" s="299" t="s">
        <v>2266</v>
      </c>
      <c r="I111" s="299" t="s">
        <v>2228</v>
      </c>
      <c r="J111" s="299">
        <v>50</v>
      </c>
      <c r="K111" s="313"/>
    </row>
    <row r="112" spans="2:11" s="1" customFormat="1" ht="15" customHeight="1">
      <c r="B112" s="324"/>
      <c r="C112" s="299" t="s">
        <v>2251</v>
      </c>
      <c r="D112" s="299"/>
      <c r="E112" s="299"/>
      <c r="F112" s="322" t="s">
        <v>2232</v>
      </c>
      <c r="G112" s="299"/>
      <c r="H112" s="299" t="s">
        <v>2266</v>
      </c>
      <c r="I112" s="299" t="s">
        <v>2228</v>
      </c>
      <c r="J112" s="299">
        <v>50</v>
      </c>
      <c r="K112" s="313"/>
    </row>
    <row r="113" spans="2:11" s="1" customFormat="1" ht="15" customHeight="1">
      <c r="B113" s="324"/>
      <c r="C113" s="299" t="s">
        <v>57</v>
      </c>
      <c r="D113" s="299"/>
      <c r="E113" s="299"/>
      <c r="F113" s="322" t="s">
        <v>2226</v>
      </c>
      <c r="G113" s="299"/>
      <c r="H113" s="299" t="s">
        <v>2267</v>
      </c>
      <c r="I113" s="299" t="s">
        <v>2228</v>
      </c>
      <c r="J113" s="299">
        <v>20</v>
      </c>
      <c r="K113" s="313"/>
    </row>
    <row r="114" spans="2:11" s="1" customFormat="1" ht="15" customHeight="1">
      <c r="B114" s="324"/>
      <c r="C114" s="299" t="s">
        <v>2268</v>
      </c>
      <c r="D114" s="299"/>
      <c r="E114" s="299"/>
      <c r="F114" s="322" t="s">
        <v>2226</v>
      </c>
      <c r="G114" s="299"/>
      <c r="H114" s="299" t="s">
        <v>2269</v>
      </c>
      <c r="I114" s="299" t="s">
        <v>2228</v>
      </c>
      <c r="J114" s="299">
        <v>120</v>
      </c>
      <c r="K114" s="313"/>
    </row>
    <row r="115" spans="2:11" s="1" customFormat="1" ht="15" customHeight="1">
      <c r="B115" s="324"/>
      <c r="C115" s="299" t="s">
        <v>42</v>
      </c>
      <c r="D115" s="299"/>
      <c r="E115" s="299"/>
      <c r="F115" s="322" t="s">
        <v>2226</v>
      </c>
      <c r="G115" s="299"/>
      <c r="H115" s="299" t="s">
        <v>2270</v>
      </c>
      <c r="I115" s="299" t="s">
        <v>2261</v>
      </c>
      <c r="J115" s="299"/>
      <c r="K115" s="313"/>
    </row>
    <row r="116" spans="2:11" s="1" customFormat="1" ht="15" customHeight="1">
      <c r="B116" s="324"/>
      <c r="C116" s="299" t="s">
        <v>52</v>
      </c>
      <c r="D116" s="299"/>
      <c r="E116" s="299"/>
      <c r="F116" s="322" t="s">
        <v>2226</v>
      </c>
      <c r="G116" s="299"/>
      <c r="H116" s="299" t="s">
        <v>2271</v>
      </c>
      <c r="I116" s="299" t="s">
        <v>2261</v>
      </c>
      <c r="J116" s="299"/>
      <c r="K116" s="313"/>
    </row>
    <row r="117" spans="2:11" s="1" customFormat="1" ht="15" customHeight="1">
      <c r="B117" s="324"/>
      <c r="C117" s="299" t="s">
        <v>61</v>
      </c>
      <c r="D117" s="299"/>
      <c r="E117" s="299"/>
      <c r="F117" s="322" t="s">
        <v>2226</v>
      </c>
      <c r="G117" s="299"/>
      <c r="H117" s="299" t="s">
        <v>2272</v>
      </c>
      <c r="I117" s="299" t="s">
        <v>2273</v>
      </c>
      <c r="J117" s="299"/>
      <c r="K117" s="313"/>
    </row>
    <row r="118" spans="2:11" s="1" customFormat="1" ht="15" customHeight="1">
      <c r="B118" s="327"/>
      <c r="C118" s="333"/>
      <c r="D118" s="333"/>
      <c r="E118" s="333"/>
      <c r="F118" s="333"/>
      <c r="G118" s="333"/>
      <c r="H118" s="333"/>
      <c r="I118" s="333"/>
      <c r="J118" s="333"/>
      <c r="K118" s="329"/>
    </row>
    <row r="119" spans="2:11" s="1" customFormat="1" ht="18.75" customHeight="1">
      <c r="B119" s="334"/>
      <c r="C119" s="335"/>
      <c r="D119" s="335"/>
      <c r="E119" s="335"/>
      <c r="F119" s="336"/>
      <c r="G119" s="335"/>
      <c r="H119" s="335"/>
      <c r="I119" s="335"/>
      <c r="J119" s="335"/>
      <c r="K119" s="334"/>
    </row>
    <row r="120" spans="2:11" s="1" customFormat="1" ht="18.75" customHeight="1">
      <c r="B120" s="307"/>
      <c r="C120" s="307"/>
      <c r="D120" s="307"/>
      <c r="E120" s="307"/>
      <c r="F120" s="307"/>
      <c r="G120" s="307"/>
      <c r="H120" s="307"/>
      <c r="I120" s="307"/>
      <c r="J120" s="307"/>
      <c r="K120" s="307"/>
    </row>
    <row r="121" spans="2:11" s="1" customFormat="1" ht="7.5" customHeight="1">
      <c r="B121" s="337"/>
      <c r="C121" s="338"/>
      <c r="D121" s="338"/>
      <c r="E121" s="338"/>
      <c r="F121" s="338"/>
      <c r="G121" s="338"/>
      <c r="H121" s="338"/>
      <c r="I121" s="338"/>
      <c r="J121" s="338"/>
      <c r="K121" s="339"/>
    </row>
    <row r="122" spans="2:11" s="1" customFormat="1" ht="45" customHeight="1">
      <c r="B122" s="340"/>
      <c r="C122" s="290" t="s">
        <v>2274</v>
      </c>
      <c r="D122" s="290"/>
      <c r="E122" s="290"/>
      <c r="F122" s="290"/>
      <c r="G122" s="290"/>
      <c r="H122" s="290"/>
      <c r="I122" s="290"/>
      <c r="J122" s="290"/>
      <c r="K122" s="341"/>
    </row>
    <row r="123" spans="2:11" s="1" customFormat="1" ht="17.25" customHeight="1">
      <c r="B123" s="342"/>
      <c r="C123" s="314" t="s">
        <v>2220</v>
      </c>
      <c r="D123" s="314"/>
      <c r="E123" s="314"/>
      <c r="F123" s="314" t="s">
        <v>2221</v>
      </c>
      <c r="G123" s="315"/>
      <c r="H123" s="314" t="s">
        <v>58</v>
      </c>
      <c r="I123" s="314" t="s">
        <v>61</v>
      </c>
      <c r="J123" s="314" t="s">
        <v>2222</v>
      </c>
      <c r="K123" s="343"/>
    </row>
    <row r="124" spans="2:11" s="1" customFormat="1" ht="17.25" customHeight="1">
      <c r="B124" s="342"/>
      <c r="C124" s="316" t="s">
        <v>2223</v>
      </c>
      <c r="D124" s="316"/>
      <c r="E124" s="316"/>
      <c r="F124" s="317" t="s">
        <v>2224</v>
      </c>
      <c r="G124" s="318"/>
      <c r="H124" s="316"/>
      <c r="I124" s="316"/>
      <c r="J124" s="316" t="s">
        <v>2225</v>
      </c>
      <c r="K124" s="343"/>
    </row>
    <row r="125" spans="2:11" s="1" customFormat="1" ht="5.25" customHeight="1">
      <c r="B125" s="344"/>
      <c r="C125" s="319"/>
      <c r="D125" s="319"/>
      <c r="E125" s="319"/>
      <c r="F125" s="319"/>
      <c r="G125" s="345"/>
      <c r="H125" s="319"/>
      <c r="I125" s="319"/>
      <c r="J125" s="319"/>
      <c r="K125" s="346"/>
    </row>
    <row r="126" spans="2:11" s="1" customFormat="1" ht="15" customHeight="1">
      <c r="B126" s="344"/>
      <c r="C126" s="299" t="s">
        <v>2229</v>
      </c>
      <c r="D126" s="321"/>
      <c r="E126" s="321"/>
      <c r="F126" s="322" t="s">
        <v>2226</v>
      </c>
      <c r="G126" s="299"/>
      <c r="H126" s="299" t="s">
        <v>2266</v>
      </c>
      <c r="I126" s="299" t="s">
        <v>2228</v>
      </c>
      <c r="J126" s="299">
        <v>120</v>
      </c>
      <c r="K126" s="347"/>
    </row>
    <row r="127" spans="2:11" s="1" customFormat="1" ht="15" customHeight="1">
      <c r="B127" s="344"/>
      <c r="C127" s="299" t="s">
        <v>2275</v>
      </c>
      <c r="D127" s="299"/>
      <c r="E127" s="299"/>
      <c r="F127" s="322" t="s">
        <v>2226</v>
      </c>
      <c r="G127" s="299"/>
      <c r="H127" s="299" t="s">
        <v>2276</v>
      </c>
      <c r="I127" s="299" t="s">
        <v>2228</v>
      </c>
      <c r="J127" s="299" t="s">
        <v>2277</v>
      </c>
      <c r="K127" s="347"/>
    </row>
    <row r="128" spans="2:11" s="1" customFormat="1" ht="15" customHeight="1">
      <c r="B128" s="344"/>
      <c r="C128" s="299" t="s">
        <v>88</v>
      </c>
      <c r="D128" s="299"/>
      <c r="E128" s="299"/>
      <c r="F128" s="322" t="s">
        <v>2226</v>
      </c>
      <c r="G128" s="299"/>
      <c r="H128" s="299" t="s">
        <v>2278</v>
      </c>
      <c r="I128" s="299" t="s">
        <v>2228</v>
      </c>
      <c r="J128" s="299" t="s">
        <v>2277</v>
      </c>
      <c r="K128" s="347"/>
    </row>
    <row r="129" spans="2:11" s="1" customFormat="1" ht="15" customHeight="1">
      <c r="B129" s="344"/>
      <c r="C129" s="299" t="s">
        <v>2237</v>
      </c>
      <c r="D129" s="299"/>
      <c r="E129" s="299"/>
      <c r="F129" s="322" t="s">
        <v>2232</v>
      </c>
      <c r="G129" s="299"/>
      <c r="H129" s="299" t="s">
        <v>2238</v>
      </c>
      <c r="I129" s="299" t="s">
        <v>2228</v>
      </c>
      <c r="J129" s="299">
        <v>15</v>
      </c>
      <c r="K129" s="347"/>
    </row>
    <row r="130" spans="2:11" s="1" customFormat="1" ht="15" customHeight="1">
      <c r="B130" s="344"/>
      <c r="C130" s="325" t="s">
        <v>2239</v>
      </c>
      <c r="D130" s="325"/>
      <c r="E130" s="325"/>
      <c r="F130" s="326" t="s">
        <v>2232</v>
      </c>
      <c r="G130" s="325"/>
      <c r="H130" s="325" t="s">
        <v>2240</v>
      </c>
      <c r="I130" s="325" t="s">
        <v>2228</v>
      </c>
      <c r="J130" s="325">
        <v>15</v>
      </c>
      <c r="K130" s="347"/>
    </row>
    <row r="131" spans="2:11" s="1" customFormat="1" ht="15" customHeight="1">
      <c r="B131" s="344"/>
      <c r="C131" s="325" t="s">
        <v>2241</v>
      </c>
      <c r="D131" s="325"/>
      <c r="E131" s="325"/>
      <c r="F131" s="326" t="s">
        <v>2232</v>
      </c>
      <c r="G131" s="325"/>
      <c r="H131" s="325" t="s">
        <v>2242</v>
      </c>
      <c r="I131" s="325" t="s">
        <v>2228</v>
      </c>
      <c r="J131" s="325">
        <v>20</v>
      </c>
      <c r="K131" s="347"/>
    </row>
    <row r="132" spans="2:11" s="1" customFormat="1" ht="15" customHeight="1">
      <c r="B132" s="344"/>
      <c r="C132" s="325" t="s">
        <v>2243</v>
      </c>
      <c r="D132" s="325"/>
      <c r="E132" s="325"/>
      <c r="F132" s="326" t="s">
        <v>2232</v>
      </c>
      <c r="G132" s="325"/>
      <c r="H132" s="325" t="s">
        <v>2244</v>
      </c>
      <c r="I132" s="325" t="s">
        <v>2228</v>
      </c>
      <c r="J132" s="325">
        <v>20</v>
      </c>
      <c r="K132" s="347"/>
    </row>
    <row r="133" spans="2:11" s="1" customFormat="1" ht="15" customHeight="1">
      <c r="B133" s="344"/>
      <c r="C133" s="299" t="s">
        <v>2231</v>
      </c>
      <c r="D133" s="299"/>
      <c r="E133" s="299"/>
      <c r="F133" s="322" t="s">
        <v>2232</v>
      </c>
      <c r="G133" s="299"/>
      <c r="H133" s="299" t="s">
        <v>2266</v>
      </c>
      <c r="I133" s="299" t="s">
        <v>2228</v>
      </c>
      <c r="J133" s="299">
        <v>50</v>
      </c>
      <c r="K133" s="347"/>
    </row>
    <row r="134" spans="2:11" s="1" customFormat="1" ht="15" customHeight="1">
      <c r="B134" s="344"/>
      <c r="C134" s="299" t="s">
        <v>2245</v>
      </c>
      <c r="D134" s="299"/>
      <c r="E134" s="299"/>
      <c r="F134" s="322" t="s">
        <v>2232</v>
      </c>
      <c r="G134" s="299"/>
      <c r="H134" s="299" t="s">
        <v>2266</v>
      </c>
      <c r="I134" s="299" t="s">
        <v>2228</v>
      </c>
      <c r="J134" s="299">
        <v>50</v>
      </c>
      <c r="K134" s="347"/>
    </row>
    <row r="135" spans="2:11" s="1" customFormat="1" ht="15" customHeight="1">
      <c r="B135" s="344"/>
      <c r="C135" s="299" t="s">
        <v>2251</v>
      </c>
      <c r="D135" s="299"/>
      <c r="E135" s="299"/>
      <c r="F135" s="322" t="s">
        <v>2232</v>
      </c>
      <c r="G135" s="299"/>
      <c r="H135" s="299" t="s">
        <v>2266</v>
      </c>
      <c r="I135" s="299" t="s">
        <v>2228</v>
      </c>
      <c r="J135" s="299">
        <v>50</v>
      </c>
      <c r="K135" s="347"/>
    </row>
    <row r="136" spans="2:11" s="1" customFormat="1" ht="15" customHeight="1">
      <c r="B136" s="344"/>
      <c r="C136" s="299" t="s">
        <v>2253</v>
      </c>
      <c r="D136" s="299"/>
      <c r="E136" s="299"/>
      <c r="F136" s="322" t="s">
        <v>2232</v>
      </c>
      <c r="G136" s="299"/>
      <c r="H136" s="299" t="s">
        <v>2266</v>
      </c>
      <c r="I136" s="299" t="s">
        <v>2228</v>
      </c>
      <c r="J136" s="299">
        <v>50</v>
      </c>
      <c r="K136" s="347"/>
    </row>
    <row r="137" spans="2:11" s="1" customFormat="1" ht="15" customHeight="1">
      <c r="B137" s="344"/>
      <c r="C137" s="299" t="s">
        <v>2254</v>
      </c>
      <c r="D137" s="299"/>
      <c r="E137" s="299"/>
      <c r="F137" s="322" t="s">
        <v>2232</v>
      </c>
      <c r="G137" s="299"/>
      <c r="H137" s="299" t="s">
        <v>2279</v>
      </c>
      <c r="I137" s="299" t="s">
        <v>2228</v>
      </c>
      <c r="J137" s="299">
        <v>255</v>
      </c>
      <c r="K137" s="347"/>
    </row>
    <row r="138" spans="2:11" s="1" customFormat="1" ht="15" customHeight="1">
      <c r="B138" s="344"/>
      <c r="C138" s="299" t="s">
        <v>2256</v>
      </c>
      <c r="D138" s="299"/>
      <c r="E138" s="299"/>
      <c r="F138" s="322" t="s">
        <v>2226</v>
      </c>
      <c r="G138" s="299"/>
      <c r="H138" s="299" t="s">
        <v>2280</v>
      </c>
      <c r="I138" s="299" t="s">
        <v>2258</v>
      </c>
      <c r="J138" s="299"/>
      <c r="K138" s="347"/>
    </row>
    <row r="139" spans="2:11" s="1" customFormat="1" ht="15" customHeight="1">
      <c r="B139" s="344"/>
      <c r="C139" s="299" t="s">
        <v>2259</v>
      </c>
      <c r="D139" s="299"/>
      <c r="E139" s="299"/>
      <c r="F139" s="322" t="s">
        <v>2226</v>
      </c>
      <c r="G139" s="299"/>
      <c r="H139" s="299" t="s">
        <v>2281</v>
      </c>
      <c r="I139" s="299" t="s">
        <v>2261</v>
      </c>
      <c r="J139" s="299"/>
      <c r="K139" s="347"/>
    </row>
    <row r="140" spans="2:11" s="1" customFormat="1" ht="15" customHeight="1">
      <c r="B140" s="344"/>
      <c r="C140" s="299" t="s">
        <v>2262</v>
      </c>
      <c r="D140" s="299"/>
      <c r="E140" s="299"/>
      <c r="F140" s="322" t="s">
        <v>2226</v>
      </c>
      <c r="G140" s="299"/>
      <c r="H140" s="299" t="s">
        <v>2262</v>
      </c>
      <c r="I140" s="299" t="s">
        <v>2261</v>
      </c>
      <c r="J140" s="299"/>
      <c r="K140" s="347"/>
    </row>
    <row r="141" spans="2:11" s="1" customFormat="1" ht="15" customHeight="1">
      <c r="B141" s="344"/>
      <c r="C141" s="299" t="s">
        <v>42</v>
      </c>
      <c r="D141" s="299"/>
      <c r="E141" s="299"/>
      <c r="F141" s="322" t="s">
        <v>2226</v>
      </c>
      <c r="G141" s="299"/>
      <c r="H141" s="299" t="s">
        <v>2282</v>
      </c>
      <c r="I141" s="299" t="s">
        <v>2261</v>
      </c>
      <c r="J141" s="299"/>
      <c r="K141" s="347"/>
    </row>
    <row r="142" spans="2:11" s="1" customFormat="1" ht="15" customHeight="1">
      <c r="B142" s="344"/>
      <c r="C142" s="299" t="s">
        <v>2283</v>
      </c>
      <c r="D142" s="299"/>
      <c r="E142" s="299"/>
      <c r="F142" s="322" t="s">
        <v>2226</v>
      </c>
      <c r="G142" s="299"/>
      <c r="H142" s="299" t="s">
        <v>2284</v>
      </c>
      <c r="I142" s="299" t="s">
        <v>2261</v>
      </c>
      <c r="J142" s="299"/>
      <c r="K142" s="347"/>
    </row>
    <row r="143" spans="2:11" s="1" customFormat="1" ht="15" customHeight="1">
      <c r="B143" s="348"/>
      <c r="C143" s="349"/>
      <c r="D143" s="349"/>
      <c r="E143" s="349"/>
      <c r="F143" s="349"/>
      <c r="G143" s="349"/>
      <c r="H143" s="349"/>
      <c r="I143" s="349"/>
      <c r="J143" s="349"/>
      <c r="K143" s="350"/>
    </row>
    <row r="144" spans="2:11" s="1" customFormat="1" ht="18.75" customHeight="1">
      <c r="B144" s="335"/>
      <c r="C144" s="335"/>
      <c r="D144" s="335"/>
      <c r="E144" s="335"/>
      <c r="F144" s="336"/>
      <c r="G144" s="335"/>
      <c r="H144" s="335"/>
      <c r="I144" s="335"/>
      <c r="J144" s="335"/>
      <c r="K144" s="335"/>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312" t="s">
        <v>2285</v>
      </c>
      <c r="D147" s="312"/>
      <c r="E147" s="312"/>
      <c r="F147" s="312"/>
      <c r="G147" s="312"/>
      <c r="H147" s="312"/>
      <c r="I147" s="312"/>
      <c r="J147" s="312"/>
      <c r="K147" s="313"/>
    </row>
    <row r="148" spans="2:11" s="1" customFormat="1" ht="17.25" customHeight="1">
      <c r="B148" s="311"/>
      <c r="C148" s="314" t="s">
        <v>2220</v>
      </c>
      <c r="D148" s="314"/>
      <c r="E148" s="314"/>
      <c r="F148" s="314" t="s">
        <v>2221</v>
      </c>
      <c r="G148" s="315"/>
      <c r="H148" s="314" t="s">
        <v>58</v>
      </c>
      <c r="I148" s="314" t="s">
        <v>61</v>
      </c>
      <c r="J148" s="314" t="s">
        <v>2222</v>
      </c>
      <c r="K148" s="313"/>
    </row>
    <row r="149" spans="2:11" s="1" customFormat="1" ht="17.25" customHeight="1">
      <c r="B149" s="311"/>
      <c r="C149" s="316" t="s">
        <v>2223</v>
      </c>
      <c r="D149" s="316"/>
      <c r="E149" s="316"/>
      <c r="F149" s="317" t="s">
        <v>2224</v>
      </c>
      <c r="G149" s="318"/>
      <c r="H149" s="316"/>
      <c r="I149" s="316"/>
      <c r="J149" s="316" t="s">
        <v>2225</v>
      </c>
      <c r="K149" s="313"/>
    </row>
    <row r="150" spans="2:11" s="1" customFormat="1" ht="5.25" customHeight="1">
      <c r="B150" s="324"/>
      <c r="C150" s="319"/>
      <c r="D150" s="319"/>
      <c r="E150" s="319"/>
      <c r="F150" s="319"/>
      <c r="G150" s="320"/>
      <c r="H150" s="319"/>
      <c r="I150" s="319"/>
      <c r="J150" s="319"/>
      <c r="K150" s="347"/>
    </row>
    <row r="151" spans="2:11" s="1" customFormat="1" ht="15" customHeight="1">
      <c r="B151" s="324"/>
      <c r="C151" s="351" t="s">
        <v>2229</v>
      </c>
      <c r="D151" s="299"/>
      <c r="E151" s="299"/>
      <c r="F151" s="352" t="s">
        <v>2226</v>
      </c>
      <c r="G151" s="299"/>
      <c r="H151" s="351" t="s">
        <v>2266</v>
      </c>
      <c r="I151" s="351" t="s">
        <v>2228</v>
      </c>
      <c r="J151" s="351">
        <v>120</v>
      </c>
      <c r="K151" s="347"/>
    </row>
    <row r="152" spans="2:11" s="1" customFormat="1" ht="15" customHeight="1">
      <c r="B152" s="324"/>
      <c r="C152" s="351" t="s">
        <v>2275</v>
      </c>
      <c r="D152" s="299"/>
      <c r="E152" s="299"/>
      <c r="F152" s="352" t="s">
        <v>2226</v>
      </c>
      <c r="G152" s="299"/>
      <c r="H152" s="351" t="s">
        <v>2286</v>
      </c>
      <c r="I152" s="351" t="s">
        <v>2228</v>
      </c>
      <c r="J152" s="351" t="s">
        <v>2277</v>
      </c>
      <c r="K152" s="347"/>
    </row>
    <row r="153" spans="2:11" s="1" customFormat="1" ht="15" customHeight="1">
      <c r="B153" s="324"/>
      <c r="C153" s="351" t="s">
        <v>88</v>
      </c>
      <c r="D153" s="299"/>
      <c r="E153" s="299"/>
      <c r="F153" s="352" t="s">
        <v>2226</v>
      </c>
      <c r="G153" s="299"/>
      <c r="H153" s="351" t="s">
        <v>2287</v>
      </c>
      <c r="I153" s="351" t="s">
        <v>2228</v>
      </c>
      <c r="J153" s="351" t="s">
        <v>2277</v>
      </c>
      <c r="K153" s="347"/>
    </row>
    <row r="154" spans="2:11" s="1" customFormat="1" ht="15" customHeight="1">
      <c r="B154" s="324"/>
      <c r="C154" s="351" t="s">
        <v>2231</v>
      </c>
      <c r="D154" s="299"/>
      <c r="E154" s="299"/>
      <c r="F154" s="352" t="s">
        <v>2232</v>
      </c>
      <c r="G154" s="299"/>
      <c r="H154" s="351" t="s">
        <v>2266</v>
      </c>
      <c r="I154" s="351" t="s">
        <v>2228</v>
      </c>
      <c r="J154" s="351">
        <v>50</v>
      </c>
      <c r="K154" s="347"/>
    </row>
    <row r="155" spans="2:11" s="1" customFormat="1" ht="15" customHeight="1">
      <c r="B155" s="324"/>
      <c r="C155" s="351" t="s">
        <v>2234</v>
      </c>
      <c r="D155" s="299"/>
      <c r="E155" s="299"/>
      <c r="F155" s="352" t="s">
        <v>2226</v>
      </c>
      <c r="G155" s="299"/>
      <c r="H155" s="351" t="s">
        <v>2266</v>
      </c>
      <c r="I155" s="351" t="s">
        <v>2236</v>
      </c>
      <c r="J155" s="351"/>
      <c r="K155" s="347"/>
    </row>
    <row r="156" spans="2:11" s="1" customFormat="1" ht="15" customHeight="1">
      <c r="B156" s="324"/>
      <c r="C156" s="351" t="s">
        <v>2245</v>
      </c>
      <c r="D156" s="299"/>
      <c r="E156" s="299"/>
      <c r="F156" s="352" t="s">
        <v>2232</v>
      </c>
      <c r="G156" s="299"/>
      <c r="H156" s="351" t="s">
        <v>2266</v>
      </c>
      <c r="I156" s="351" t="s">
        <v>2228</v>
      </c>
      <c r="J156" s="351">
        <v>50</v>
      </c>
      <c r="K156" s="347"/>
    </row>
    <row r="157" spans="2:11" s="1" customFormat="1" ht="15" customHeight="1">
      <c r="B157" s="324"/>
      <c r="C157" s="351" t="s">
        <v>2253</v>
      </c>
      <c r="D157" s="299"/>
      <c r="E157" s="299"/>
      <c r="F157" s="352" t="s">
        <v>2232</v>
      </c>
      <c r="G157" s="299"/>
      <c r="H157" s="351" t="s">
        <v>2266</v>
      </c>
      <c r="I157" s="351" t="s">
        <v>2228</v>
      </c>
      <c r="J157" s="351">
        <v>50</v>
      </c>
      <c r="K157" s="347"/>
    </row>
    <row r="158" spans="2:11" s="1" customFormat="1" ht="15" customHeight="1">
      <c r="B158" s="324"/>
      <c r="C158" s="351" t="s">
        <v>2251</v>
      </c>
      <c r="D158" s="299"/>
      <c r="E158" s="299"/>
      <c r="F158" s="352" t="s">
        <v>2232</v>
      </c>
      <c r="G158" s="299"/>
      <c r="H158" s="351" t="s">
        <v>2266</v>
      </c>
      <c r="I158" s="351" t="s">
        <v>2228</v>
      </c>
      <c r="J158" s="351">
        <v>50</v>
      </c>
      <c r="K158" s="347"/>
    </row>
    <row r="159" spans="2:11" s="1" customFormat="1" ht="15" customHeight="1">
      <c r="B159" s="324"/>
      <c r="C159" s="351" t="s">
        <v>166</v>
      </c>
      <c r="D159" s="299"/>
      <c r="E159" s="299"/>
      <c r="F159" s="352" t="s">
        <v>2226</v>
      </c>
      <c r="G159" s="299"/>
      <c r="H159" s="351" t="s">
        <v>2288</v>
      </c>
      <c r="I159" s="351" t="s">
        <v>2228</v>
      </c>
      <c r="J159" s="351" t="s">
        <v>2289</v>
      </c>
      <c r="K159" s="347"/>
    </row>
    <row r="160" spans="2:11" s="1" customFormat="1" ht="15" customHeight="1">
      <c r="B160" s="324"/>
      <c r="C160" s="351" t="s">
        <v>2290</v>
      </c>
      <c r="D160" s="299"/>
      <c r="E160" s="299"/>
      <c r="F160" s="352" t="s">
        <v>2226</v>
      </c>
      <c r="G160" s="299"/>
      <c r="H160" s="351" t="s">
        <v>2291</v>
      </c>
      <c r="I160" s="351" t="s">
        <v>2261</v>
      </c>
      <c r="J160" s="351"/>
      <c r="K160" s="347"/>
    </row>
    <row r="161" spans="2:11" s="1" customFormat="1" ht="15" customHeight="1">
      <c r="B161" s="353"/>
      <c r="C161" s="333"/>
      <c r="D161" s="333"/>
      <c r="E161" s="333"/>
      <c r="F161" s="333"/>
      <c r="G161" s="333"/>
      <c r="H161" s="333"/>
      <c r="I161" s="333"/>
      <c r="J161" s="333"/>
      <c r="K161" s="354"/>
    </row>
    <row r="162" spans="2:11" s="1" customFormat="1" ht="18.75" customHeight="1">
      <c r="B162" s="335"/>
      <c r="C162" s="345"/>
      <c r="D162" s="345"/>
      <c r="E162" s="345"/>
      <c r="F162" s="355"/>
      <c r="G162" s="345"/>
      <c r="H162" s="345"/>
      <c r="I162" s="345"/>
      <c r="J162" s="345"/>
      <c r="K162" s="335"/>
    </row>
    <row r="163" spans="2:11" s="1" customFormat="1" ht="18.75" customHeight="1">
      <c r="B163" s="307"/>
      <c r="C163" s="307"/>
      <c r="D163" s="307"/>
      <c r="E163" s="307"/>
      <c r="F163" s="307"/>
      <c r="G163" s="307"/>
      <c r="H163" s="307"/>
      <c r="I163" s="307"/>
      <c r="J163" s="307"/>
      <c r="K163" s="307"/>
    </row>
    <row r="164" spans="2:11" s="1" customFormat="1" ht="7.5" customHeight="1">
      <c r="B164" s="286"/>
      <c r="C164" s="287"/>
      <c r="D164" s="287"/>
      <c r="E164" s="287"/>
      <c r="F164" s="287"/>
      <c r="G164" s="287"/>
      <c r="H164" s="287"/>
      <c r="I164" s="287"/>
      <c r="J164" s="287"/>
      <c r="K164" s="288"/>
    </row>
    <row r="165" spans="2:11" s="1" customFormat="1" ht="45" customHeight="1">
      <c r="B165" s="289"/>
      <c r="C165" s="290" t="s">
        <v>2292</v>
      </c>
      <c r="D165" s="290"/>
      <c r="E165" s="290"/>
      <c r="F165" s="290"/>
      <c r="G165" s="290"/>
      <c r="H165" s="290"/>
      <c r="I165" s="290"/>
      <c r="J165" s="290"/>
      <c r="K165" s="291"/>
    </row>
    <row r="166" spans="2:11" s="1" customFormat="1" ht="17.25" customHeight="1">
      <c r="B166" s="289"/>
      <c r="C166" s="314" t="s">
        <v>2220</v>
      </c>
      <c r="D166" s="314"/>
      <c r="E166" s="314"/>
      <c r="F166" s="314" t="s">
        <v>2221</v>
      </c>
      <c r="G166" s="356"/>
      <c r="H166" s="357" t="s">
        <v>58</v>
      </c>
      <c r="I166" s="357" t="s">
        <v>61</v>
      </c>
      <c r="J166" s="314" t="s">
        <v>2222</v>
      </c>
      <c r="K166" s="291"/>
    </row>
    <row r="167" spans="2:11" s="1" customFormat="1" ht="17.25" customHeight="1">
      <c r="B167" s="292"/>
      <c r="C167" s="316" t="s">
        <v>2223</v>
      </c>
      <c r="D167" s="316"/>
      <c r="E167" s="316"/>
      <c r="F167" s="317" t="s">
        <v>2224</v>
      </c>
      <c r="G167" s="358"/>
      <c r="H167" s="359"/>
      <c r="I167" s="359"/>
      <c r="J167" s="316" t="s">
        <v>2225</v>
      </c>
      <c r="K167" s="294"/>
    </row>
    <row r="168" spans="2:11" s="1" customFormat="1" ht="5.25" customHeight="1">
      <c r="B168" s="324"/>
      <c r="C168" s="319"/>
      <c r="D168" s="319"/>
      <c r="E168" s="319"/>
      <c r="F168" s="319"/>
      <c r="G168" s="320"/>
      <c r="H168" s="319"/>
      <c r="I168" s="319"/>
      <c r="J168" s="319"/>
      <c r="K168" s="347"/>
    </row>
    <row r="169" spans="2:11" s="1" customFormat="1" ht="15" customHeight="1">
      <c r="B169" s="324"/>
      <c r="C169" s="299" t="s">
        <v>2229</v>
      </c>
      <c r="D169" s="299"/>
      <c r="E169" s="299"/>
      <c r="F169" s="322" t="s">
        <v>2226</v>
      </c>
      <c r="G169" s="299"/>
      <c r="H169" s="299" t="s">
        <v>2266</v>
      </c>
      <c r="I169" s="299" t="s">
        <v>2228</v>
      </c>
      <c r="J169" s="299">
        <v>120</v>
      </c>
      <c r="K169" s="347"/>
    </row>
    <row r="170" spans="2:11" s="1" customFormat="1" ht="15" customHeight="1">
      <c r="B170" s="324"/>
      <c r="C170" s="299" t="s">
        <v>2275</v>
      </c>
      <c r="D170" s="299"/>
      <c r="E170" s="299"/>
      <c r="F170" s="322" t="s">
        <v>2226</v>
      </c>
      <c r="G170" s="299"/>
      <c r="H170" s="299" t="s">
        <v>2276</v>
      </c>
      <c r="I170" s="299" t="s">
        <v>2228</v>
      </c>
      <c r="J170" s="299" t="s">
        <v>2277</v>
      </c>
      <c r="K170" s="347"/>
    </row>
    <row r="171" spans="2:11" s="1" customFormat="1" ht="15" customHeight="1">
      <c r="B171" s="324"/>
      <c r="C171" s="299" t="s">
        <v>88</v>
      </c>
      <c r="D171" s="299"/>
      <c r="E171" s="299"/>
      <c r="F171" s="322" t="s">
        <v>2226</v>
      </c>
      <c r="G171" s="299"/>
      <c r="H171" s="299" t="s">
        <v>2293</v>
      </c>
      <c r="I171" s="299" t="s">
        <v>2228</v>
      </c>
      <c r="J171" s="299" t="s">
        <v>2277</v>
      </c>
      <c r="K171" s="347"/>
    </row>
    <row r="172" spans="2:11" s="1" customFormat="1" ht="15" customHeight="1">
      <c r="B172" s="324"/>
      <c r="C172" s="299" t="s">
        <v>2231</v>
      </c>
      <c r="D172" s="299"/>
      <c r="E172" s="299"/>
      <c r="F172" s="322" t="s">
        <v>2232</v>
      </c>
      <c r="G172" s="299"/>
      <c r="H172" s="299" t="s">
        <v>2293</v>
      </c>
      <c r="I172" s="299" t="s">
        <v>2228</v>
      </c>
      <c r="J172" s="299">
        <v>50</v>
      </c>
      <c r="K172" s="347"/>
    </row>
    <row r="173" spans="2:11" s="1" customFormat="1" ht="15" customHeight="1">
      <c r="B173" s="324"/>
      <c r="C173" s="299" t="s">
        <v>2234</v>
      </c>
      <c r="D173" s="299"/>
      <c r="E173" s="299"/>
      <c r="F173" s="322" t="s">
        <v>2226</v>
      </c>
      <c r="G173" s="299"/>
      <c r="H173" s="299" t="s">
        <v>2293</v>
      </c>
      <c r="I173" s="299" t="s">
        <v>2236</v>
      </c>
      <c r="J173" s="299"/>
      <c r="K173" s="347"/>
    </row>
    <row r="174" spans="2:11" s="1" customFormat="1" ht="15" customHeight="1">
      <c r="B174" s="324"/>
      <c r="C174" s="299" t="s">
        <v>2245</v>
      </c>
      <c r="D174" s="299"/>
      <c r="E174" s="299"/>
      <c r="F174" s="322" t="s">
        <v>2232</v>
      </c>
      <c r="G174" s="299"/>
      <c r="H174" s="299" t="s">
        <v>2293</v>
      </c>
      <c r="I174" s="299" t="s">
        <v>2228</v>
      </c>
      <c r="J174" s="299">
        <v>50</v>
      </c>
      <c r="K174" s="347"/>
    </row>
    <row r="175" spans="2:11" s="1" customFormat="1" ht="15" customHeight="1">
      <c r="B175" s="324"/>
      <c r="C175" s="299" t="s">
        <v>2253</v>
      </c>
      <c r="D175" s="299"/>
      <c r="E175" s="299"/>
      <c r="F175" s="322" t="s">
        <v>2232</v>
      </c>
      <c r="G175" s="299"/>
      <c r="H175" s="299" t="s">
        <v>2293</v>
      </c>
      <c r="I175" s="299" t="s">
        <v>2228</v>
      </c>
      <c r="J175" s="299">
        <v>50</v>
      </c>
      <c r="K175" s="347"/>
    </row>
    <row r="176" spans="2:11" s="1" customFormat="1" ht="15" customHeight="1">
      <c r="B176" s="324"/>
      <c r="C176" s="299" t="s">
        <v>2251</v>
      </c>
      <c r="D176" s="299"/>
      <c r="E176" s="299"/>
      <c r="F176" s="322" t="s">
        <v>2232</v>
      </c>
      <c r="G176" s="299"/>
      <c r="H176" s="299" t="s">
        <v>2293</v>
      </c>
      <c r="I176" s="299" t="s">
        <v>2228</v>
      </c>
      <c r="J176" s="299">
        <v>50</v>
      </c>
      <c r="K176" s="347"/>
    </row>
    <row r="177" spans="2:11" s="1" customFormat="1" ht="15" customHeight="1">
      <c r="B177" s="324"/>
      <c r="C177" s="299" t="s">
        <v>172</v>
      </c>
      <c r="D177" s="299"/>
      <c r="E177" s="299"/>
      <c r="F177" s="322" t="s">
        <v>2226</v>
      </c>
      <c r="G177" s="299"/>
      <c r="H177" s="299" t="s">
        <v>2294</v>
      </c>
      <c r="I177" s="299" t="s">
        <v>2295</v>
      </c>
      <c r="J177" s="299"/>
      <c r="K177" s="347"/>
    </row>
    <row r="178" spans="2:11" s="1" customFormat="1" ht="15" customHeight="1">
      <c r="B178" s="324"/>
      <c r="C178" s="299" t="s">
        <v>61</v>
      </c>
      <c r="D178" s="299"/>
      <c r="E178" s="299"/>
      <c r="F178" s="322" t="s">
        <v>2226</v>
      </c>
      <c r="G178" s="299"/>
      <c r="H178" s="299" t="s">
        <v>2296</v>
      </c>
      <c r="I178" s="299" t="s">
        <v>2297</v>
      </c>
      <c r="J178" s="299">
        <v>1</v>
      </c>
      <c r="K178" s="347"/>
    </row>
    <row r="179" spans="2:11" s="1" customFormat="1" ht="15" customHeight="1">
      <c r="B179" s="324"/>
      <c r="C179" s="299" t="s">
        <v>57</v>
      </c>
      <c r="D179" s="299"/>
      <c r="E179" s="299"/>
      <c r="F179" s="322" t="s">
        <v>2226</v>
      </c>
      <c r="G179" s="299"/>
      <c r="H179" s="299" t="s">
        <v>2298</v>
      </c>
      <c r="I179" s="299" t="s">
        <v>2228</v>
      </c>
      <c r="J179" s="299">
        <v>20</v>
      </c>
      <c r="K179" s="347"/>
    </row>
    <row r="180" spans="2:11" s="1" customFormat="1" ht="15" customHeight="1">
      <c r="B180" s="324"/>
      <c r="C180" s="299" t="s">
        <v>58</v>
      </c>
      <c r="D180" s="299"/>
      <c r="E180" s="299"/>
      <c r="F180" s="322" t="s">
        <v>2226</v>
      </c>
      <c r="G180" s="299"/>
      <c r="H180" s="299" t="s">
        <v>2299</v>
      </c>
      <c r="I180" s="299" t="s">
        <v>2228</v>
      </c>
      <c r="J180" s="299">
        <v>255</v>
      </c>
      <c r="K180" s="347"/>
    </row>
    <row r="181" spans="2:11" s="1" customFormat="1" ht="15" customHeight="1">
      <c r="B181" s="324"/>
      <c r="C181" s="299" t="s">
        <v>173</v>
      </c>
      <c r="D181" s="299"/>
      <c r="E181" s="299"/>
      <c r="F181" s="322" t="s">
        <v>2226</v>
      </c>
      <c r="G181" s="299"/>
      <c r="H181" s="299" t="s">
        <v>2190</v>
      </c>
      <c r="I181" s="299" t="s">
        <v>2228</v>
      </c>
      <c r="J181" s="299">
        <v>10</v>
      </c>
      <c r="K181" s="347"/>
    </row>
    <row r="182" spans="2:11" s="1" customFormat="1" ht="15" customHeight="1">
      <c r="B182" s="324"/>
      <c r="C182" s="299" t="s">
        <v>174</v>
      </c>
      <c r="D182" s="299"/>
      <c r="E182" s="299"/>
      <c r="F182" s="322" t="s">
        <v>2226</v>
      </c>
      <c r="G182" s="299"/>
      <c r="H182" s="299" t="s">
        <v>2300</v>
      </c>
      <c r="I182" s="299" t="s">
        <v>2261</v>
      </c>
      <c r="J182" s="299"/>
      <c r="K182" s="347"/>
    </row>
    <row r="183" spans="2:11" s="1" customFormat="1" ht="15" customHeight="1">
      <c r="B183" s="324"/>
      <c r="C183" s="299" t="s">
        <v>2301</v>
      </c>
      <c r="D183" s="299"/>
      <c r="E183" s="299"/>
      <c r="F183" s="322" t="s">
        <v>2226</v>
      </c>
      <c r="G183" s="299"/>
      <c r="H183" s="299" t="s">
        <v>2302</v>
      </c>
      <c r="I183" s="299" t="s">
        <v>2261</v>
      </c>
      <c r="J183" s="299"/>
      <c r="K183" s="347"/>
    </row>
    <row r="184" spans="2:11" s="1" customFormat="1" ht="15" customHeight="1">
      <c r="B184" s="324"/>
      <c r="C184" s="299" t="s">
        <v>2290</v>
      </c>
      <c r="D184" s="299"/>
      <c r="E184" s="299"/>
      <c r="F184" s="322" t="s">
        <v>2226</v>
      </c>
      <c r="G184" s="299"/>
      <c r="H184" s="299" t="s">
        <v>2303</v>
      </c>
      <c r="I184" s="299" t="s">
        <v>2261</v>
      </c>
      <c r="J184" s="299"/>
      <c r="K184" s="347"/>
    </row>
    <row r="185" spans="2:11" s="1" customFormat="1" ht="15" customHeight="1">
      <c r="B185" s="324"/>
      <c r="C185" s="299" t="s">
        <v>176</v>
      </c>
      <c r="D185" s="299"/>
      <c r="E185" s="299"/>
      <c r="F185" s="322" t="s">
        <v>2232</v>
      </c>
      <c r="G185" s="299"/>
      <c r="H185" s="299" t="s">
        <v>2304</v>
      </c>
      <c r="I185" s="299" t="s">
        <v>2228</v>
      </c>
      <c r="J185" s="299">
        <v>50</v>
      </c>
      <c r="K185" s="347"/>
    </row>
    <row r="186" spans="2:11" s="1" customFormat="1" ht="15" customHeight="1">
      <c r="B186" s="324"/>
      <c r="C186" s="299" t="s">
        <v>2305</v>
      </c>
      <c r="D186" s="299"/>
      <c r="E186" s="299"/>
      <c r="F186" s="322" t="s">
        <v>2232</v>
      </c>
      <c r="G186" s="299"/>
      <c r="H186" s="299" t="s">
        <v>2306</v>
      </c>
      <c r="I186" s="299" t="s">
        <v>2307</v>
      </c>
      <c r="J186" s="299"/>
      <c r="K186" s="347"/>
    </row>
    <row r="187" spans="2:11" s="1" customFormat="1" ht="15" customHeight="1">
      <c r="B187" s="324"/>
      <c r="C187" s="299" t="s">
        <v>2308</v>
      </c>
      <c r="D187" s="299"/>
      <c r="E187" s="299"/>
      <c r="F187" s="322" t="s">
        <v>2232</v>
      </c>
      <c r="G187" s="299"/>
      <c r="H187" s="299" t="s">
        <v>2309</v>
      </c>
      <c r="I187" s="299" t="s">
        <v>2307</v>
      </c>
      <c r="J187" s="299"/>
      <c r="K187" s="347"/>
    </row>
    <row r="188" spans="2:11" s="1" customFormat="1" ht="15" customHeight="1">
      <c r="B188" s="324"/>
      <c r="C188" s="299" t="s">
        <v>2310</v>
      </c>
      <c r="D188" s="299"/>
      <c r="E188" s="299"/>
      <c r="F188" s="322" t="s">
        <v>2232</v>
      </c>
      <c r="G188" s="299"/>
      <c r="H188" s="299" t="s">
        <v>2311</v>
      </c>
      <c r="I188" s="299" t="s">
        <v>2307</v>
      </c>
      <c r="J188" s="299"/>
      <c r="K188" s="347"/>
    </row>
    <row r="189" spans="2:11" s="1" customFormat="1" ht="15" customHeight="1">
      <c r="B189" s="324"/>
      <c r="C189" s="360" t="s">
        <v>2312</v>
      </c>
      <c r="D189" s="299"/>
      <c r="E189" s="299"/>
      <c r="F189" s="322" t="s">
        <v>2232</v>
      </c>
      <c r="G189" s="299"/>
      <c r="H189" s="299" t="s">
        <v>2313</v>
      </c>
      <c r="I189" s="299" t="s">
        <v>2314</v>
      </c>
      <c r="J189" s="361" t="s">
        <v>2315</v>
      </c>
      <c r="K189" s="347"/>
    </row>
    <row r="190" spans="2:11" s="1" customFormat="1" ht="15" customHeight="1">
      <c r="B190" s="324"/>
      <c r="C190" s="360" t="s">
        <v>46</v>
      </c>
      <c r="D190" s="299"/>
      <c r="E190" s="299"/>
      <c r="F190" s="322" t="s">
        <v>2226</v>
      </c>
      <c r="G190" s="299"/>
      <c r="H190" s="296" t="s">
        <v>2316</v>
      </c>
      <c r="I190" s="299" t="s">
        <v>2317</v>
      </c>
      <c r="J190" s="299"/>
      <c r="K190" s="347"/>
    </row>
    <row r="191" spans="2:11" s="1" customFormat="1" ht="15" customHeight="1">
      <c r="B191" s="324"/>
      <c r="C191" s="360" t="s">
        <v>2318</v>
      </c>
      <c r="D191" s="299"/>
      <c r="E191" s="299"/>
      <c r="F191" s="322" t="s">
        <v>2226</v>
      </c>
      <c r="G191" s="299"/>
      <c r="H191" s="299" t="s">
        <v>2319</v>
      </c>
      <c r="I191" s="299" t="s">
        <v>2261</v>
      </c>
      <c r="J191" s="299"/>
      <c r="K191" s="347"/>
    </row>
    <row r="192" spans="2:11" s="1" customFormat="1" ht="15" customHeight="1">
      <c r="B192" s="324"/>
      <c r="C192" s="360" t="s">
        <v>2320</v>
      </c>
      <c r="D192" s="299"/>
      <c r="E192" s="299"/>
      <c r="F192" s="322" t="s">
        <v>2226</v>
      </c>
      <c r="G192" s="299"/>
      <c r="H192" s="299" t="s">
        <v>2321</v>
      </c>
      <c r="I192" s="299" t="s">
        <v>2261</v>
      </c>
      <c r="J192" s="299"/>
      <c r="K192" s="347"/>
    </row>
    <row r="193" spans="2:11" s="1" customFormat="1" ht="15" customHeight="1">
      <c r="B193" s="324"/>
      <c r="C193" s="360" t="s">
        <v>2322</v>
      </c>
      <c r="D193" s="299"/>
      <c r="E193" s="299"/>
      <c r="F193" s="322" t="s">
        <v>2232</v>
      </c>
      <c r="G193" s="299"/>
      <c r="H193" s="299" t="s">
        <v>2323</v>
      </c>
      <c r="I193" s="299" t="s">
        <v>2261</v>
      </c>
      <c r="J193" s="299"/>
      <c r="K193" s="347"/>
    </row>
    <row r="194" spans="2:11" s="1" customFormat="1" ht="15" customHeight="1">
      <c r="B194" s="353"/>
      <c r="C194" s="362"/>
      <c r="D194" s="333"/>
      <c r="E194" s="333"/>
      <c r="F194" s="333"/>
      <c r="G194" s="333"/>
      <c r="H194" s="333"/>
      <c r="I194" s="333"/>
      <c r="J194" s="333"/>
      <c r="K194" s="354"/>
    </row>
    <row r="195" spans="2:11" s="1" customFormat="1" ht="18.75" customHeight="1">
      <c r="B195" s="335"/>
      <c r="C195" s="345"/>
      <c r="D195" s="345"/>
      <c r="E195" s="345"/>
      <c r="F195" s="355"/>
      <c r="G195" s="345"/>
      <c r="H195" s="345"/>
      <c r="I195" s="345"/>
      <c r="J195" s="345"/>
      <c r="K195" s="335"/>
    </row>
    <row r="196" spans="2:11" s="1" customFormat="1" ht="18.75" customHeight="1">
      <c r="B196" s="335"/>
      <c r="C196" s="345"/>
      <c r="D196" s="345"/>
      <c r="E196" s="345"/>
      <c r="F196" s="355"/>
      <c r="G196" s="345"/>
      <c r="H196" s="345"/>
      <c r="I196" s="345"/>
      <c r="J196" s="345"/>
      <c r="K196" s="335"/>
    </row>
    <row r="197" spans="2:11" s="1" customFormat="1" ht="18.75" customHeight="1">
      <c r="B197" s="307"/>
      <c r="C197" s="307"/>
      <c r="D197" s="307"/>
      <c r="E197" s="307"/>
      <c r="F197" s="307"/>
      <c r="G197" s="307"/>
      <c r="H197" s="307"/>
      <c r="I197" s="307"/>
      <c r="J197" s="307"/>
      <c r="K197" s="307"/>
    </row>
    <row r="198" spans="2:11" s="1" customFormat="1" ht="13.5">
      <c r="B198" s="286"/>
      <c r="C198" s="287"/>
      <c r="D198" s="287"/>
      <c r="E198" s="287"/>
      <c r="F198" s="287"/>
      <c r="G198" s="287"/>
      <c r="H198" s="287"/>
      <c r="I198" s="287"/>
      <c r="J198" s="287"/>
      <c r="K198" s="288"/>
    </row>
    <row r="199" spans="2:11" s="1" customFormat="1" ht="21">
      <c r="B199" s="289"/>
      <c r="C199" s="290" t="s">
        <v>2324</v>
      </c>
      <c r="D199" s="290"/>
      <c r="E199" s="290"/>
      <c r="F199" s="290"/>
      <c r="G199" s="290"/>
      <c r="H199" s="290"/>
      <c r="I199" s="290"/>
      <c r="J199" s="290"/>
      <c r="K199" s="291"/>
    </row>
    <row r="200" spans="2:11" s="1" customFormat="1" ht="25.5" customHeight="1">
      <c r="B200" s="289"/>
      <c r="C200" s="363" t="s">
        <v>2325</v>
      </c>
      <c r="D200" s="363"/>
      <c r="E200" s="363"/>
      <c r="F200" s="363" t="s">
        <v>2326</v>
      </c>
      <c r="G200" s="364"/>
      <c r="H200" s="363" t="s">
        <v>2327</v>
      </c>
      <c r="I200" s="363"/>
      <c r="J200" s="363"/>
      <c r="K200" s="291"/>
    </row>
    <row r="201" spans="2:11" s="1" customFormat="1" ht="5.25" customHeight="1">
      <c r="B201" s="324"/>
      <c r="C201" s="319"/>
      <c r="D201" s="319"/>
      <c r="E201" s="319"/>
      <c r="F201" s="319"/>
      <c r="G201" s="345"/>
      <c r="H201" s="319"/>
      <c r="I201" s="319"/>
      <c r="J201" s="319"/>
      <c r="K201" s="347"/>
    </row>
    <row r="202" spans="2:11" s="1" customFormat="1" ht="15" customHeight="1">
      <c r="B202" s="324"/>
      <c r="C202" s="299" t="s">
        <v>2317</v>
      </c>
      <c r="D202" s="299"/>
      <c r="E202" s="299"/>
      <c r="F202" s="322" t="s">
        <v>47</v>
      </c>
      <c r="G202" s="299"/>
      <c r="H202" s="299" t="s">
        <v>2328</v>
      </c>
      <c r="I202" s="299"/>
      <c r="J202" s="299"/>
      <c r="K202" s="347"/>
    </row>
    <row r="203" spans="2:11" s="1" customFormat="1" ht="15" customHeight="1">
      <c r="B203" s="324"/>
      <c r="C203" s="299"/>
      <c r="D203" s="299"/>
      <c r="E203" s="299"/>
      <c r="F203" s="322" t="s">
        <v>48</v>
      </c>
      <c r="G203" s="299"/>
      <c r="H203" s="299" t="s">
        <v>2329</v>
      </c>
      <c r="I203" s="299"/>
      <c r="J203" s="299"/>
      <c r="K203" s="347"/>
    </row>
    <row r="204" spans="2:11" s="1" customFormat="1" ht="15" customHeight="1">
      <c r="B204" s="324"/>
      <c r="C204" s="299"/>
      <c r="D204" s="299"/>
      <c r="E204" s="299"/>
      <c r="F204" s="322" t="s">
        <v>51</v>
      </c>
      <c r="G204" s="299"/>
      <c r="H204" s="299" t="s">
        <v>2330</v>
      </c>
      <c r="I204" s="299"/>
      <c r="J204" s="299"/>
      <c r="K204" s="347"/>
    </row>
    <row r="205" spans="2:11" s="1" customFormat="1" ht="15" customHeight="1">
      <c r="B205" s="324"/>
      <c r="C205" s="299"/>
      <c r="D205" s="299"/>
      <c r="E205" s="299"/>
      <c r="F205" s="322" t="s">
        <v>49</v>
      </c>
      <c r="G205" s="299"/>
      <c r="H205" s="299" t="s">
        <v>2331</v>
      </c>
      <c r="I205" s="299"/>
      <c r="J205" s="299"/>
      <c r="K205" s="347"/>
    </row>
    <row r="206" spans="2:11" s="1" customFormat="1" ht="15" customHeight="1">
      <c r="B206" s="324"/>
      <c r="C206" s="299"/>
      <c r="D206" s="299"/>
      <c r="E206" s="299"/>
      <c r="F206" s="322" t="s">
        <v>50</v>
      </c>
      <c r="G206" s="299"/>
      <c r="H206" s="299" t="s">
        <v>2332</v>
      </c>
      <c r="I206" s="299"/>
      <c r="J206" s="299"/>
      <c r="K206" s="347"/>
    </row>
    <row r="207" spans="2:11" s="1" customFormat="1" ht="15" customHeight="1">
      <c r="B207" s="324"/>
      <c r="C207" s="299"/>
      <c r="D207" s="299"/>
      <c r="E207" s="299"/>
      <c r="F207" s="322"/>
      <c r="G207" s="299"/>
      <c r="H207" s="299"/>
      <c r="I207" s="299"/>
      <c r="J207" s="299"/>
      <c r="K207" s="347"/>
    </row>
    <row r="208" spans="2:11" s="1" customFormat="1" ht="15" customHeight="1">
      <c r="B208" s="324"/>
      <c r="C208" s="299" t="s">
        <v>2273</v>
      </c>
      <c r="D208" s="299"/>
      <c r="E208" s="299"/>
      <c r="F208" s="322" t="s">
        <v>82</v>
      </c>
      <c r="G208" s="299"/>
      <c r="H208" s="299" t="s">
        <v>2333</v>
      </c>
      <c r="I208" s="299"/>
      <c r="J208" s="299"/>
      <c r="K208" s="347"/>
    </row>
    <row r="209" spans="2:11" s="1" customFormat="1" ht="15" customHeight="1">
      <c r="B209" s="324"/>
      <c r="C209" s="299"/>
      <c r="D209" s="299"/>
      <c r="E209" s="299"/>
      <c r="F209" s="322" t="s">
        <v>2171</v>
      </c>
      <c r="G209" s="299"/>
      <c r="H209" s="299" t="s">
        <v>2172</v>
      </c>
      <c r="I209" s="299"/>
      <c r="J209" s="299"/>
      <c r="K209" s="347"/>
    </row>
    <row r="210" spans="2:11" s="1" customFormat="1" ht="15" customHeight="1">
      <c r="B210" s="324"/>
      <c r="C210" s="299"/>
      <c r="D210" s="299"/>
      <c r="E210" s="299"/>
      <c r="F210" s="322" t="s">
        <v>2169</v>
      </c>
      <c r="G210" s="299"/>
      <c r="H210" s="299" t="s">
        <v>2334</v>
      </c>
      <c r="I210" s="299"/>
      <c r="J210" s="299"/>
      <c r="K210" s="347"/>
    </row>
    <row r="211" spans="2:11" s="1" customFormat="1" ht="15" customHeight="1">
      <c r="B211" s="365"/>
      <c r="C211" s="299"/>
      <c r="D211" s="299"/>
      <c r="E211" s="299"/>
      <c r="F211" s="322" t="s">
        <v>157</v>
      </c>
      <c r="G211" s="360"/>
      <c r="H211" s="351" t="s">
        <v>158</v>
      </c>
      <c r="I211" s="351"/>
      <c r="J211" s="351"/>
      <c r="K211" s="366"/>
    </row>
    <row r="212" spans="2:11" s="1" customFormat="1" ht="15" customHeight="1">
      <c r="B212" s="365"/>
      <c r="C212" s="299"/>
      <c r="D212" s="299"/>
      <c r="E212" s="299"/>
      <c r="F212" s="322" t="s">
        <v>2173</v>
      </c>
      <c r="G212" s="360"/>
      <c r="H212" s="351" t="s">
        <v>2335</v>
      </c>
      <c r="I212" s="351"/>
      <c r="J212" s="351"/>
      <c r="K212" s="366"/>
    </row>
    <row r="213" spans="2:11" s="1" customFormat="1" ht="15" customHeight="1">
      <c r="B213" s="365"/>
      <c r="C213" s="299"/>
      <c r="D213" s="299"/>
      <c r="E213" s="299"/>
      <c r="F213" s="322"/>
      <c r="G213" s="360"/>
      <c r="H213" s="351"/>
      <c r="I213" s="351"/>
      <c r="J213" s="351"/>
      <c r="K213" s="366"/>
    </row>
    <row r="214" spans="2:11" s="1" customFormat="1" ht="15" customHeight="1">
      <c r="B214" s="365"/>
      <c r="C214" s="299" t="s">
        <v>2297</v>
      </c>
      <c r="D214" s="299"/>
      <c r="E214" s="299"/>
      <c r="F214" s="322">
        <v>1</v>
      </c>
      <c r="G214" s="360"/>
      <c r="H214" s="351" t="s">
        <v>2336</v>
      </c>
      <c r="I214" s="351"/>
      <c r="J214" s="351"/>
      <c r="K214" s="366"/>
    </row>
    <row r="215" spans="2:11" s="1" customFormat="1" ht="15" customHeight="1">
      <c r="B215" s="365"/>
      <c r="C215" s="299"/>
      <c r="D215" s="299"/>
      <c r="E215" s="299"/>
      <c r="F215" s="322">
        <v>2</v>
      </c>
      <c r="G215" s="360"/>
      <c r="H215" s="351" t="s">
        <v>2337</v>
      </c>
      <c r="I215" s="351"/>
      <c r="J215" s="351"/>
      <c r="K215" s="366"/>
    </row>
    <row r="216" spans="2:11" s="1" customFormat="1" ht="15" customHeight="1">
      <c r="B216" s="365"/>
      <c r="C216" s="299"/>
      <c r="D216" s="299"/>
      <c r="E216" s="299"/>
      <c r="F216" s="322">
        <v>3</v>
      </c>
      <c r="G216" s="360"/>
      <c r="H216" s="351" t="s">
        <v>2338</v>
      </c>
      <c r="I216" s="351"/>
      <c r="J216" s="351"/>
      <c r="K216" s="366"/>
    </row>
    <row r="217" spans="2:11" s="1" customFormat="1" ht="15" customHeight="1">
      <c r="B217" s="365"/>
      <c r="C217" s="299"/>
      <c r="D217" s="299"/>
      <c r="E217" s="299"/>
      <c r="F217" s="322">
        <v>4</v>
      </c>
      <c r="G217" s="360"/>
      <c r="H217" s="351" t="s">
        <v>2339</v>
      </c>
      <c r="I217" s="351"/>
      <c r="J217" s="351"/>
      <c r="K217" s="366"/>
    </row>
    <row r="218" spans="2:11" s="1" customFormat="1" ht="12.75" customHeight="1">
      <c r="B218" s="367"/>
      <c r="C218" s="368"/>
      <c r="D218" s="368"/>
      <c r="E218" s="368"/>
      <c r="F218" s="368"/>
      <c r="G218" s="368"/>
      <c r="H218" s="368"/>
      <c r="I218" s="368"/>
      <c r="J218" s="368"/>
      <c r="K218" s="36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2:BM2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92</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162</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30" customHeight="1">
      <c r="A11" s="38"/>
      <c r="B11" s="44"/>
      <c r="C11" s="38"/>
      <c r="D11" s="38"/>
      <c r="E11" s="145" t="s">
        <v>230</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ROUND(J90,2)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ROUND((SUM(BE90:BE277)),2)</f>
        <v>0</v>
      </c>
      <c r="G35" s="38"/>
      <c r="H35" s="38"/>
      <c r="I35" s="157">
        <v>0.21</v>
      </c>
      <c r="J35" s="156">
        <f>ROUND(((SUM(BE90:BE277))*I35),2)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ROUND((SUM(BF90:BF277)),2)</f>
        <v>0</v>
      </c>
      <c r="G36" s="38"/>
      <c r="H36" s="38"/>
      <c r="I36" s="157">
        <v>0.15</v>
      </c>
      <c r="J36" s="156">
        <f>ROUND(((SUM(BF90:BF277))*I36),2)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ROUND((SUM(BG90:BG277)),2)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ROUND((SUM(BH90:BH277)),2)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ROUND((SUM(BI90:BI277)),2)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162</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30" customHeight="1">
      <c r="A54" s="38"/>
      <c r="B54" s="39"/>
      <c r="C54" s="40"/>
      <c r="D54" s="40"/>
      <c r="E54" s="69" t="str">
        <f>E11</f>
        <v>SO 010.2.1 - Příprava území, bez bouracích prací vázacích prvků, část SO 101</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J90</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J91</f>
        <v>0</v>
      </c>
      <c r="K64" s="175"/>
      <c r="L64" s="179"/>
      <c r="S64" s="9"/>
      <c r="T64" s="9"/>
      <c r="U64" s="9"/>
      <c r="V64" s="9"/>
      <c r="W64" s="9"/>
      <c r="X64" s="9"/>
      <c r="Y64" s="9"/>
      <c r="Z64" s="9"/>
      <c r="AA64" s="9"/>
      <c r="AB64" s="9"/>
      <c r="AC64" s="9"/>
      <c r="AD64" s="9"/>
      <c r="AE64" s="9"/>
    </row>
    <row r="65" spans="1:31" s="10" customFormat="1" ht="19.9" customHeight="1">
      <c r="A65" s="10"/>
      <c r="B65" s="180"/>
      <c r="C65" s="125"/>
      <c r="D65" s="181" t="s">
        <v>231</v>
      </c>
      <c r="E65" s="182"/>
      <c r="F65" s="182"/>
      <c r="G65" s="182"/>
      <c r="H65" s="182"/>
      <c r="I65" s="182"/>
      <c r="J65" s="183">
        <f>J92</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169</v>
      </c>
      <c r="E66" s="182"/>
      <c r="F66" s="182"/>
      <c r="G66" s="182"/>
      <c r="H66" s="182"/>
      <c r="I66" s="182"/>
      <c r="J66" s="183">
        <f>J184</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170</v>
      </c>
      <c r="E67" s="182"/>
      <c r="F67" s="182"/>
      <c r="G67" s="182"/>
      <c r="H67" s="182"/>
      <c r="I67" s="182"/>
      <c r="J67" s="183">
        <f>J232</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232</v>
      </c>
      <c r="E68" s="182"/>
      <c r="F68" s="182"/>
      <c r="G68" s="182"/>
      <c r="H68" s="182"/>
      <c r="I68" s="182"/>
      <c r="J68" s="183">
        <f>J275</f>
        <v>0</v>
      </c>
      <c r="K68" s="125"/>
      <c r="L68" s="184"/>
      <c r="S68" s="10"/>
      <c r="T68" s="10"/>
      <c r="U68" s="10"/>
      <c r="V68" s="10"/>
      <c r="W68" s="10"/>
      <c r="X68" s="10"/>
      <c r="Y68" s="10"/>
      <c r="Z68" s="10"/>
      <c r="AA68" s="10"/>
      <c r="AB68" s="10"/>
      <c r="AC68" s="10"/>
      <c r="AD68" s="10"/>
      <c r="AE68" s="10"/>
    </row>
    <row r="69" spans="1:31" s="2" customFormat="1" ht="21.8" customHeight="1">
      <c r="A69" s="38"/>
      <c r="B69" s="39"/>
      <c r="C69" s="40"/>
      <c r="D69" s="40"/>
      <c r="E69" s="40"/>
      <c r="F69" s="40"/>
      <c r="G69" s="40"/>
      <c r="H69" s="40"/>
      <c r="I69" s="40"/>
      <c r="J69" s="40"/>
      <c r="K69" s="40"/>
      <c r="L69" s="144"/>
      <c r="S69" s="38"/>
      <c r="T69" s="38"/>
      <c r="U69" s="38"/>
      <c r="V69" s="38"/>
      <c r="W69" s="38"/>
      <c r="X69" s="38"/>
      <c r="Y69" s="38"/>
      <c r="Z69" s="38"/>
      <c r="AA69" s="38"/>
      <c r="AB69" s="38"/>
      <c r="AC69" s="38"/>
      <c r="AD69" s="38"/>
      <c r="AE69" s="38"/>
    </row>
    <row r="70" spans="1:31" s="2" customFormat="1" ht="6.95" customHeight="1">
      <c r="A70" s="38"/>
      <c r="B70" s="59"/>
      <c r="C70" s="60"/>
      <c r="D70" s="60"/>
      <c r="E70" s="60"/>
      <c r="F70" s="60"/>
      <c r="G70" s="60"/>
      <c r="H70" s="60"/>
      <c r="I70" s="60"/>
      <c r="J70" s="60"/>
      <c r="K70" s="60"/>
      <c r="L70" s="144"/>
      <c r="S70" s="38"/>
      <c r="T70" s="38"/>
      <c r="U70" s="38"/>
      <c r="V70" s="38"/>
      <c r="W70" s="38"/>
      <c r="X70" s="38"/>
      <c r="Y70" s="38"/>
      <c r="Z70" s="38"/>
      <c r="AA70" s="38"/>
      <c r="AB70" s="38"/>
      <c r="AC70" s="38"/>
      <c r="AD70" s="38"/>
      <c r="AE70" s="38"/>
    </row>
    <row r="74" spans="1:31" s="2" customFormat="1" ht="6.95" customHeight="1">
      <c r="A74" s="38"/>
      <c r="B74" s="61"/>
      <c r="C74" s="62"/>
      <c r="D74" s="62"/>
      <c r="E74" s="62"/>
      <c r="F74" s="62"/>
      <c r="G74" s="62"/>
      <c r="H74" s="62"/>
      <c r="I74" s="62"/>
      <c r="J74" s="62"/>
      <c r="K74" s="62"/>
      <c r="L74" s="144"/>
      <c r="S74" s="38"/>
      <c r="T74" s="38"/>
      <c r="U74" s="38"/>
      <c r="V74" s="38"/>
      <c r="W74" s="38"/>
      <c r="X74" s="38"/>
      <c r="Y74" s="38"/>
      <c r="Z74" s="38"/>
      <c r="AA74" s="38"/>
      <c r="AB74" s="38"/>
      <c r="AC74" s="38"/>
      <c r="AD74" s="38"/>
      <c r="AE74" s="38"/>
    </row>
    <row r="75" spans="1:31" s="2" customFormat="1" ht="24.95" customHeight="1">
      <c r="A75" s="38"/>
      <c r="B75" s="39"/>
      <c r="C75" s="23" t="s">
        <v>171</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2" customHeight="1">
      <c r="A77" s="38"/>
      <c r="B77" s="39"/>
      <c r="C77" s="32" t="s">
        <v>16</v>
      </c>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16.5" customHeight="1">
      <c r="A78" s="38"/>
      <c r="B78" s="39"/>
      <c r="C78" s="40"/>
      <c r="D78" s="40"/>
      <c r="E78" s="169" t="str">
        <f>E7</f>
        <v>Úprava bezmotorové komunikace A2 a A26</v>
      </c>
      <c r="F78" s="32"/>
      <c r="G78" s="32"/>
      <c r="H78" s="32"/>
      <c r="I78" s="40"/>
      <c r="J78" s="40"/>
      <c r="K78" s="40"/>
      <c r="L78" s="144"/>
      <c r="S78" s="38"/>
      <c r="T78" s="38"/>
      <c r="U78" s="38"/>
      <c r="V78" s="38"/>
      <c r="W78" s="38"/>
      <c r="X78" s="38"/>
      <c r="Y78" s="38"/>
      <c r="Z78" s="38"/>
      <c r="AA78" s="38"/>
      <c r="AB78" s="38"/>
      <c r="AC78" s="38"/>
      <c r="AD78" s="38"/>
      <c r="AE78" s="38"/>
    </row>
    <row r="79" spans="2:12" s="1" customFormat="1" ht="12" customHeight="1">
      <c r="B79" s="21"/>
      <c r="C79" s="32" t="s">
        <v>161</v>
      </c>
      <c r="D79" s="22"/>
      <c r="E79" s="22"/>
      <c r="F79" s="22"/>
      <c r="G79" s="22"/>
      <c r="H79" s="22"/>
      <c r="I79" s="22"/>
      <c r="J79" s="22"/>
      <c r="K79" s="22"/>
      <c r="L79" s="20"/>
    </row>
    <row r="80" spans="1:31" s="2" customFormat="1" ht="16.5" customHeight="1">
      <c r="A80" s="38"/>
      <c r="B80" s="39"/>
      <c r="C80" s="40"/>
      <c r="D80" s="40"/>
      <c r="E80" s="169" t="s">
        <v>162</v>
      </c>
      <c r="F80" s="40"/>
      <c r="G80" s="40"/>
      <c r="H80" s="40"/>
      <c r="I80" s="40"/>
      <c r="J80" s="40"/>
      <c r="K80" s="40"/>
      <c r="L80" s="144"/>
      <c r="S80" s="38"/>
      <c r="T80" s="38"/>
      <c r="U80" s="38"/>
      <c r="V80" s="38"/>
      <c r="W80" s="38"/>
      <c r="X80" s="38"/>
      <c r="Y80" s="38"/>
      <c r="Z80" s="38"/>
      <c r="AA80" s="38"/>
      <c r="AB80" s="38"/>
      <c r="AC80" s="38"/>
      <c r="AD80" s="38"/>
      <c r="AE80" s="38"/>
    </row>
    <row r="81" spans="1:31" s="2" customFormat="1" ht="12" customHeight="1">
      <c r="A81" s="38"/>
      <c r="B81" s="39"/>
      <c r="C81" s="32" t="s">
        <v>163</v>
      </c>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30" customHeight="1">
      <c r="A82" s="38"/>
      <c r="B82" s="39"/>
      <c r="C82" s="40"/>
      <c r="D82" s="40"/>
      <c r="E82" s="69" t="str">
        <f>E11</f>
        <v>SO 010.2.1 - Příprava území, bez bouracích prací vázacích prvků, část SO 101</v>
      </c>
      <c r="F82" s="40"/>
      <c r="G82" s="40"/>
      <c r="H82" s="40"/>
      <c r="I82" s="40"/>
      <c r="J82" s="40"/>
      <c r="K82" s="40"/>
      <c r="L82" s="14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12" customHeight="1">
      <c r="A84" s="38"/>
      <c r="B84" s="39"/>
      <c r="C84" s="32" t="s">
        <v>23</v>
      </c>
      <c r="D84" s="40"/>
      <c r="E84" s="40"/>
      <c r="F84" s="27" t="str">
        <f>F14</f>
        <v>k. ú. Libeň [730891]</v>
      </c>
      <c r="G84" s="40"/>
      <c r="H84" s="40"/>
      <c r="I84" s="32" t="s">
        <v>25</v>
      </c>
      <c r="J84" s="72" t="str">
        <f>IF(J14="","",J14)</f>
        <v>27. 8. 2020</v>
      </c>
      <c r="K84" s="40"/>
      <c r="L84" s="144"/>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25.65" customHeight="1">
      <c r="A86" s="38"/>
      <c r="B86" s="39"/>
      <c r="C86" s="32" t="s">
        <v>29</v>
      </c>
      <c r="D86" s="40"/>
      <c r="E86" s="40"/>
      <c r="F86" s="27" t="str">
        <f>E17</f>
        <v>Městská část Praha 8</v>
      </c>
      <c r="G86" s="40"/>
      <c r="H86" s="40"/>
      <c r="I86" s="32" t="s">
        <v>35</v>
      </c>
      <c r="J86" s="36" t="str">
        <f>E23</f>
        <v>Atelier PROMIKA s.r.o.</v>
      </c>
      <c r="K86" s="40"/>
      <c r="L86" s="144"/>
      <c r="S86" s="38"/>
      <c r="T86" s="38"/>
      <c r="U86" s="38"/>
      <c r="V86" s="38"/>
      <c r="W86" s="38"/>
      <c r="X86" s="38"/>
      <c r="Y86" s="38"/>
      <c r="Z86" s="38"/>
      <c r="AA86" s="38"/>
      <c r="AB86" s="38"/>
      <c r="AC86" s="38"/>
      <c r="AD86" s="38"/>
      <c r="AE86" s="38"/>
    </row>
    <row r="87" spans="1:31" s="2" customFormat="1" ht="15.15" customHeight="1">
      <c r="A87" s="38"/>
      <c r="B87" s="39"/>
      <c r="C87" s="32" t="s">
        <v>33</v>
      </c>
      <c r="D87" s="40"/>
      <c r="E87" s="40"/>
      <c r="F87" s="27" t="str">
        <f>IF(E20="","",E20)</f>
        <v>Vyplň údaj</v>
      </c>
      <c r="G87" s="40"/>
      <c r="H87" s="40"/>
      <c r="I87" s="32" t="s">
        <v>38</v>
      </c>
      <c r="J87" s="36" t="str">
        <f>E26</f>
        <v xml:space="preserve"> </v>
      </c>
      <c r="K87" s="40"/>
      <c r="L87" s="144"/>
      <c r="S87" s="38"/>
      <c r="T87" s="38"/>
      <c r="U87" s="38"/>
      <c r="V87" s="38"/>
      <c r="W87" s="38"/>
      <c r="X87" s="38"/>
      <c r="Y87" s="38"/>
      <c r="Z87" s="38"/>
      <c r="AA87" s="38"/>
      <c r="AB87" s="38"/>
      <c r="AC87" s="38"/>
      <c r="AD87" s="38"/>
      <c r="AE87" s="38"/>
    </row>
    <row r="88" spans="1:31" s="2" customFormat="1" ht="10.3" customHeight="1">
      <c r="A88" s="38"/>
      <c r="B88" s="39"/>
      <c r="C88" s="40"/>
      <c r="D88" s="40"/>
      <c r="E88" s="40"/>
      <c r="F88" s="40"/>
      <c r="G88" s="40"/>
      <c r="H88" s="40"/>
      <c r="I88" s="40"/>
      <c r="J88" s="40"/>
      <c r="K88" s="40"/>
      <c r="L88" s="144"/>
      <c r="S88" s="38"/>
      <c r="T88" s="38"/>
      <c r="U88" s="38"/>
      <c r="V88" s="38"/>
      <c r="W88" s="38"/>
      <c r="X88" s="38"/>
      <c r="Y88" s="38"/>
      <c r="Z88" s="38"/>
      <c r="AA88" s="38"/>
      <c r="AB88" s="38"/>
      <c r="AC88" s="38"/>
      <c r="AD88" s="38"/>
      <c r="AE88" s="38"/>
    </row>
    <row r="89" spans="1:31" s="11" customFormat="1" ht="29.25" customHeight="1">
      <c r="A89" s="185"/>
      <c r="B89" s="186"/>
      <c r="C89" s="187" t="s">
        <v>172</v>
      </c>
      <c r="D89" s="188" t="s">
        <v>61</v>
      </c>
      <c r="E89" s="188" t="s">
        <v>57</v>
      </c>
      <c r="F89" s="188" t="s">
        <v>58</v>
      </c>
      <c r="G89" s="188" t="s">
        <v>173</v>
      </c>
      <c r="H89" s="188" t="s">
        <v>174</v>
      </c>
      <c r="I89" s="188" t="s">
        <v>175</v>
      </c>
      <c r="J89" s="188" t="s">
        <v>167</v>
      </c>
      <c r="K89" s="189" t="s">
        <v>176</v>
      </c>
      <c r="L89" s="190"/>
      <c r="M89" s="92" t="s">
        <v>20</v>
      </c>
      <c r="N89" s="93" t="s">
        <v>46</v>
      </c>
      <c r="O89" s="93" t="s">
        <v>177</v>
      </c>
      <c r="P89" s="93" t="s">
        <v>178</v>
      </c>
      <c r="Q89" s="93" t="s">
        <v>179</v>
      </c>
      <c r="R89" s="93" t="s">
        <v>180</v>
      </c>
      <c r="S89" s="93" t="s">
        <v>181</v>
      </c>
      <c r="T89" s="94" t="s">
        <v>182</v>
      </c>
      <c r="U89" s="185"/>
      <c r="V89" s="185"/>
      <c r="W89" s="185"/>
      <c r="X89" s="185"/>
      <c r="Y89" s="185"/>
      <c r="Z89" s="185"/>
      <c r="AA89" s="185"/>
      <c r="AB89" s="185"/>
      <c r="AC89" s="185"/>
      <c r="AD89" s="185"/>
      <c r="AE89" s="185"/>
    </row>
    <row r="90" spans="1:63" s="2" customFormat="1" ht="22.8" customHeight="1">
      <c r="A90" s="38"/>
      <c r="B90" s="39"/>
      <c r="C90" s="99" t="s">
        <v>183</v>
      </c>
      <c r="D90" s="40"/>
      <c r="E90" s="40"/>
      <c r="F90" s="40"/>
      <c r="G90" s="40"/>
      <c r="H90" s="40"/>
      <c r="I90" s="40"/>
      <c r="J90" s="191">
        <f>BK90</f>
        <v>0</v>
      </c>
      <c r="K90" s="40"/>
      <c r="L90" s="44"/>
      <c r="M90" s="95"/>
      <c r="N90" s="192"/>
      <c r="O90" s="96"/>
      <c r="P90" s="193">
        <f>P91</f>
        <v>0</v>
      </c>
      <c r="Q90" s="96"/>
      <c r="R90" s="193">
        <f>R91</f>
        <v>1.03439</v>
      </c>
      <c r="S90" s="96"/>
      <c r="T90" s="194">
        <f>T91</f>
        <v>2049.22159</v>
      </c>
      <c r="U90" s="38"/>
      <c r="V90" s="38"/>
      <c r="W90" s="38"/>
      <c r="X90" s="38"/>
      <c r="Y90" s="38"/>
      <c r="Z90" s="38"/>
      <c r="AA90" s="38"/>
      <c r="AB90" s="38"/>
      <c r="AC90" s="38"/>
      <c r="AD90" s="38"/>
      <c r="AE90" s="38"/>
      <c r="AT90" s="17" t="s">
        <v>75</v>
      </c>
      <c r="AU90" s="17" t="s">
        <v>144</v>
      </c>
      <c r="BK90" s="195">
        <f>BK91</f>
        <v>0</v>
      </c>
    </row>
    <row r="91" spans="1:63" s="12" customFormat="1" ht="25.9" customHeight="1">
      <c r="A91" s="12"/>
      <c r="B91" s="196"/>
      <c r="C91" s="197"/>
      <c r="D91" s="198" t="s">
        <v>75</v>
      </c>
      <c r="E91" s="199" t="s">
        <v>184</v>
      </c>
      <c r="F91" s="199" t="s">
        <v>185</v>
      </c>
      <c r="G91" s="197"/>
      <c r="H91" s="197"/>
      <c r="I91" s="200"/>
      <c r="J91" s="201">
        <f>BK91</f>
        <v>0</v>
      </c>
      <c r="K91" s="197"/>
      <c r="L91" s="202"/>
      <c r="M91" s="203"/>
      <c r="N91" s="204"/>
      <c r="O91" s="204"/>
      <c r="P91" s="205">
        <f>P92+P184+P232+P275</f>
        <v>0</v>
      </c>
      <c r="Q91" s="204"/>
      <c r="R91" s="205">
        <f>R92+R184+R232+R275</f>
        <v>1.03439</v>
      </c>
      <c r="S91" s="204"/>
      <c r="T91" s="206">
        <f>T92+T184+T232+T275</f>
        <v>2049.22159</v>
      </c>
      <c r="U91" s="12"/>
      <c r="V91" s="12"/>
      <c r="W91" s="12"/>
      <c r="X91" s="12"/>
      <c r="Y91" s="12"/>
      <c r="Z91" s="12"/>
      <c r="AA91" s="12"/>
      <c r="AB91" s="12"/>
      <c r="AC91" s="12"/>
      <c r="AD91" s="12"/>
      <c r="AE91" s="12"/>
      <c r="AR91" s="207" t="s">
        <v>22</v>
      </c>
      <c r="AT91" s="208" t="s">
        <v>75</v>
      </c>
      <c r="AU91" s="208" t="s">
        <v>76</v>
      </c>
      <c r="AY91" s="207" t="s">
        <v>186</v>
      </c>
      <c r="BK91" s="209">
        <f>BK92+BK184+BK232+BK275</f>
        <v>0</v>
      </c>
    </row>
    <row r="92" spans="1:63" s="12" customFormat="1" ht="22.8" customHeight="1">
      <c r="A92" s="12"/>
      <c r="B92" s="196"/>
      <c r="C92" s="197"/>
      <c r="D92" s="198" t="s">
        <v>75</v>
      </c>
      <c r="E92" s="210" t="s">
        <v>22</v>
      </c>
      <c r="F92" s="210" t="s">
        <v>233</v>
      </c>
      <c r="G92" s="197"/>
      <c r="H92" s="197"/>
      <c r="I92" s="200"/>
      <c r="J92" s="211">
        <f>BK92</f>
        <v>0</v>
      </c>
      <c r="K92" s="197"/>
      <c r="L92" s="202"/>
      <c r="M92" s="203"/>
      <c r="N92" s="204"/>
      <c r="O92" s="204"/>
      <c r="P92" s="205">
        <f>SUM(P93:P183)</f>
        <v>0</v>
      </c>
      <c r="Q92" s="204"/>
      <c r="R92" s="205">
        <f>SUM(R93:R183)</f>
        <v>0.81557</v>
      </c>
      <c r="S92" s="204"/>
      <c r="T92" s="206">
        <f>SUM(T93:T183)</f>
        <v>2002.4245</v>
      </c>
      <c r="U92" s="12"/>
      <c r="V92" s="12"/>
      <c r="W92" s="12"/>
      <c r="X92" s="12"/>
      <c r="Y92" s="12"/>
      <c r="Z92" s="12"/>
      <c r="AA92" s="12"/>
      <c r="AB92" s="12"/>
      <c r="AC92" s="12"/>
      <c r="AD92" s="12"/>
      <c r="AE92" s="12"/>
      <c r="AR92" s="207" t="s">
        <v>22</v>
      </c>
      <c r="AT92" s="208" t="s">
        <v>75</v>
      </c>
      <c r="AU92" s="208" t="s">
        <v>22</v>
      </c>
      <c r="AY92" s="207" t="s">
        <v>186</v>
      </c>
      <c r="BK92" s="209">
        <f>SUM(BK93:BK183)</f>
        <v>0</v>
      </c>
    </row>
    <row r="93" spans="1:65" s="2" customFormat="1" ht="14.4" customHeight="1">
      <c r="A93" s="38"/>
      <c r="B93" s="39"/>
      <c r="C93" s="212" t="s">
        <v>22</v>
      </c>
      <c r="D93" s="212" t="s">
        <v>189</v>
      </c>
      <c r="E93" s="213" t="s">
        <v>234</v>
      </c>
      <c r="F93" s="214" t="s">
        <v>235</v>
      </c>
      <c r="G93" s="215" t="s">
        <v>236</v>
      </c>
      <c r="H93" s="216">
        <v>20</v>
      </c>
      <c r="I93" s="217"/>
      <c r="J93" s="218">
        <f>ROUND(I93*H93,2)</f>
        <v>0</v>
      </c>
      <c r="K93" s="214" t="s">
        <v>193</v>
      </c>
      <c r="L93" s="44"/>
      <c r="M93" s="219" t="s">
        <v>20</v>
      </c>
      <c r="N93" s="220" t="s">
        <v>47</v>
      </c>
      <c r="O93" s="84"/>
      <c r="P93" s="221">
        <f>O93*H93</f>
        <v>0</v>
      </c>
      <c r="Q93" s="221">
        <v>0</v>
      </c>
      <c r="R93" s="221">
        <f>Q93*H93</f>
        <v>0</v>
      </c>
      <c r="S93" s="221">
        <v>0</v>
      </c>
      <c r="T93" s="222">
        <f>S93*H93</f>
        <v>0</v>
      </c>
      <c r="U93" s="38"/>
      <c r="V93" s="38"/>
      <c r="W93" s="38"/>
      <c r="X93" s="38"/>
      <c r="Y93" s="38"/>
      <c r="Z93" s="38"/>
      <c r="AA93" s="38"/>
      <c r="AB93" s="38"/>
      <c r="AC93" s="38"/>
      <c r="AD93" s="38"/>
      <c r="AE93" s="38"/>
      <c r="AR93" s="223" t="s">
        <v>194</v>
      </c>
      <c r="AT93" s="223" t="s">
        <v>189</v>
      </c>
      <c r="AU93" s="223" t="s">
        <v>84</v>
      </c>
      <c r="AY93" s="17" t="s">
        <v>186</v>
      </c>
      <c r="BE93" s="224">
        <f>IF(N93="základní",J93,0)</f>
        <v>0</v>
      </c>
      <c r="BF93" s="224">
        <f>IF(N93="snížená",J93,0)</f>
        <v>0</v>
      </c>
      <c r="BG93" s="224">
        <f>IF(N93="zákl. přenesená",J93,0)</f>
        <v>0</v>
      </c>
      <c r="BH93" s="224">
        <f>IF(N93="sníž. přenesená",J93,0)</f>
        <v>0</v>
      </c>
      <c r="BI93" s="224">
        <f>IF(N93="nulová",J93,0)</f>
        <v>0</v>
      </c>
      <c r="BJ93" s="17" t="s">
        <v>22</v>
      </c>
      <c r="BK93" s="224">
        <f>ROUND(I93*H93,2)</f>
        <v>0</v>
      </c>
      <c r="BL93" s="17" t="s">
        <v>194</v>
      </c>
      <c r="BM93" s="223" t="s">
        <v>237</v>
      </c>
    </row>
    <row r="94" spans="1:47" s="2" customFormat="1" ht="12">
      <c r="A94" s="38"/>
      <c r="B94" s="39"/>
      <c r="C94" s="40"/>
      <c r="D94" s="225" t="s">
        <v>196</v>
      </c>
      <c r="E94" s="40"/>
      <c r="F94" s="226" t="s">
        <v>238</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196</v>
      </c>
      <c r="AU94" s="17" t="s">
        <v>84</v>
      </c>
    </row>
    <row r="95" spans="1:47" s="2" customFormat="1" ht="12">
      <c r="A95" s="38"/>
      <c r="B95" s="39"/>
      <c r="C95" s="40"/>
      <c r="D95" s="225" t="s">
        <v>216</v>
      </c>
      <c r="E95" s="40"/>
      <c r="F95" s="251" t="s">
        <v>239</v>
      </c>
      <c r="G95" s="40"/>
      <c r="H95" s="40"/>
      <c r="I95" s="227"/>
      <c r="J95" s="40"/>
      <c r="K95" s="40"/>
      <c r="L95" s="44"/>
      <c r="M95" s="228"/>
      <c r="N95" s="229"/>
      <c r="O95" s="84"/>
      <c r="P95" s="84"/>
      <c r="Q95" s="84"/>
      <c r="R95" s="84"/>
      <c r="S95" s="84"/>
      <c r="T95" s="85"/>
      <c r="U95" s="38"/>
      <c r="V95" s="38"/>
      <c r="W95" s="38"/>
      <c r="X95" s="38"/>
      <c r="Y95" s="38"/>
      <c r="Z95" s="38"/>
      <c r="AA95" s="38"/>
      <c r="AB95" s="38"/>
      <c r="AC95" s="38"/>
      <c r="AD95" s="38"/>
      <c r="AE95" s="38"/>
      <c r="AT95" s="17" t="s">
        <v>216</v>
      </c>
      <c r="AU95" s="17" t="s">
        <v>84</v>
      </c>
    </row>
    <row r="96" spans="1:51" s="13" customFormat="1" ht="12">
      <c r="A96" s="13"/>
      <c r="B96" s="230"/>
      <c r="C96" s="231"/>
      <c r="D96" s="225" t="s">
        <v>198</v>
      </c>
      <c r="E96" s="232" t="s">
        <v>20</v>
      </c>
      <c r="F96" s="233" t="s">
        <v>240</v>
      </c>
      <c r="G96" s="231"/>
      <c r="H96" s="232" t="s">
        <v>20</v>
      </c>
      <c r="I96" s="234"/>
      <c r="J96" s="231"/>
      <c r="K96" s="231"/>
      <c r="L96" s="235"/>
      <c r="M96" s="236"/>
      <c r="N96" s="237"/>
      <c r="O96" s="237"/>
      <c r="P96" s="237"/>
      <c r="Q96" s="237"/>
      <c r="R96" s="237"/>
      <c r="S96" s="237"/>
      <c r="T96" s="238"/>
      <c r="U96" s="13"/>
      <c r="V96" s="13"/>
      <c r="W96" s="13"/>
      <c r="X96" s="13"/>
      <c r="Y96" s="13"/>
      <c r="Z96" s="13"/>
      <c r="AA96" s="13"/>
      <c r="AB96" s="13"/>
      <c r="AC96" s="13"/>
      <c r="AD96" s="13"/>
      <c r="AE96" s="13"/>
      <c r="AT96" s="239" t="s">
        <v>198</v>
      </c>
      <c r="AU96" s="239" t="s">
        <v>84</v>
      </c>
      <c r="AV96" s="13" t="s">
        <v>22</v>
      </c>
      <c r="AW96" s="13" t="s">
        <v>37</v>
      </c>
      <c r="AX96" s="13" t="s">
        <v>76</v>
      </c>
      <c r="AY96" s="239" t="s">
        <v>186</v>
      </c>
    </row>
    <row r="97" spans="1:51" s="14" customFormat="1" ht="12">
      <c r="A97" s="14"/>
      <c r="B97" s="240"/>
      <c r="C97" s="241"/>
      <c r="D97" s="225" t="s">
        <v>198</v>
      </c>
      <c r="E97" s="242" t="s">
        <v>20</v>
      </c>
      <c r="F97" s="243" t="s">
        <v>241</v>
      </c>
      <c r="G97" s="241"/>
      <c r="H97" s="244">
        <v>20</v>
      </c>
      <c r="I97" s="245"/>
      <c r="J97" s="241"/>
      <c r="K97" s="241"/>
      <c r="L97" s="246"/>
      <c r="M97" s="247"/>
      <c r="N97" s="248"/>
      <c r="O97" s="248"/>
      <c r="P97" s="248"/>
      <c r="Q97" s="248"/>
      <c r="R97" s="248"/>
      <c r="S97" s="248"/>
      <c r="T97" s="249"/>
      <c r="U97" s="14"/>
      <c r="V97" s="14"/>
      <c r="W97" s="14"/>
      <c r="X97" s="14"/>
      <c r="Y97" s="14"/>
      <c r="Z97" s="14"/>
      <c r="AA97" s="14"/>
      <c r="AB97" s="14"/>
      <c r="AC97" s="14"/>
      <c r="AD97" s="14"/>
      <c r="AE97" s="14"/>
      <c r="AT97" s="250" t="s">
        <v>198</v>
      </c>
      <c r="AU97" s="250" t="s">
        <v>84</v>
      </c>
      <c r="AV97" s="14" t="s">
        <v>84</v>
      </c>
      <c r="AW97" s="14" t="s">
        <v>37</v>
      </c>
      <c r="AX97" s="14" t="s">
        <v>76</v>
      </c>
      <c r="AY97" s="250" t="s">
        <v>186</v>
      </c>
    </row>
    <row r="98" spans="1:65" s="2" customFormat="1" ht="24.15" customHeight="1">
      <c r="A98" s="38"/>
      <c r="B98" s="39"/>
      <c r="C98" s="212" t="s">
        <v>84</v>
      </c>
      <c r="D98" s="212" t="s">
        <v>189</v>
      </c>
      <c r="E98" s="213" t="s">
        <v>242</v>
      </c>
      <c r="F98" s="214" t="s">
        <v>243</v>
      </c>
      <c r="G98" s="215" t="s">
        <v>244</v>
      </c>
      <c r="H98" s="216">
        <v>2057.1</v>
      </c>
      <c r="I98" s="217"/>
      <c r="J98" s="218">
        <f>ROUND(I98*H98,2)</f>
        <v>0</v>
      </c>
      <c r="K98" s="214" t="s">
        <v>193</v>
      </c>
      <c r="L98" s="44"/>
      <c r="M98" s="219" t="s">
        <v>20</v>
      </c>
      <c r="N98" s="220" t="s">
        <v>47</v>
      </c>
      <c r="O98" s="84"/>
      <c r="P98" s="221">
        <f>O98*H98</f>
        <v>0</v>
      </c>
      <c r="Q98" s="221">
        <v>0</v>
      </c>
      <c r="R98" s="221">
        <f>Q98*H98</f>
        <v>0</v>
      </c>
      <c r="S98" s="221">
        <v>0.62</v>
      </c>
      <c r="T98" s="222">
        <f>S98*H98</f>
        <v>1275.402</v>
      </c>
      <c r="U98" s="38"/>
      <c r="V98" s="38"/>
      <c r="W98" s="38"/>
      <c r="X98" s="38"/>
      <c r="Y98" s="38"/>
      <c r="Z98" s="38"/>
      <c r="AA98" s="38"/>
      <c r="AB98" s="38"/>
      <c r="AC98" s="38"/>
      <c r="AD98" s="38"/>
      <c r="AE98" s="38"/>
      <c r="AR98" s="223" t="s">
        <v>194</v>
      </c>
      <c r="AT98" s="223" t="s">
        <v>189</v>
      </c>
      <c r="AU98" s="223" t="s">
        <v>84</v>
      </c>
      <c r="AY98" s="17" t="s">
        <v>186</v>
      </c>
      <c r="BE98" s="224">
        <f>IF(N98="základní",J98,0)</f>
        <v>0</v>
      </c>
      <c r="BF98" s="224">
        <f>IF(N98="snížená",J98,0)</f>
        <v>0</v>
      </c>
      <c r="BG98" s="224">
        <f>IF(N98="zákl. přenesená",J98,0)</f>
        <v>0</v>
      </c>
      <c r="BH98" s="224">
        <f>IF(N98="sníž. přenesená",J98,0)</f>
        <v>0</v>
      </c>
      <c r="BI98" s="224">
        <f>IF(N98="nulová",J98,0)</f>
        <v>0</v>
      </c>
      <c r="BJ98" s="17" t="s">
        <v>22</v>
      </c>
      <c r="BK98" s="224">
        <f>ROUND(I98*H98,2)</f>
        <v>0</v>
      </c>
      <c r="BL98" s="17" t="s">
        <v>194</v>
      </c>
      <c r="BM98" s="223" t="s">
        <v>245</v>
      </c>
    </row>
    <row r="99" spans="1:47" s="2" customFormat="1" ht="12">
      <c r="A99" s="38"/>
      <c r="B99" s="39"/>
      <c r="C99" s="40"/>
      <c r="D99" s="225" t="s">
        <v>196</v>
      </c>
      <c r="E99" s="40"/>
      <c r="F99" s="226" t="s">
        <v>246</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196</v>
      </c>
      <c r="AU99" s="17" t="s">
        <v>84</v>
      </c>
    </row>
    <row r="100" spans="1:47" s="2" customFormat="1" ht="12">
      <c r="A100" s="38"/>
      <c r="B100" s="39"/>
      <c r="C100" s="40"/>
      <c r="D100" s="225" t="s">
        <v>216</v>
      </c>
      <c r="E100" s="40"/>
      <c r="F100" s="251" t="s">
        <v>247</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216</v>
      </c>
      <c r="AU100" s="17" t="s">
        <v>84</v>
      </c>
    </row>
    <row r="101" spans="1:51" s="13" customFormat="1" ht="12">
      <c r="A101" s="13"/>
      <c r="B101" s="230"/>
      <c r="C101" s="231"/>
      <c r="D101" s="225" t="s">
        <v>198</v>
      </c>
      <c r="E101" s="232" t="s">
        <v>20</v>
      </c>
      <c r="F101" s="233" t="s">
        <v>248</v>
      </c>
      <c r="G101" s="231"/>
      <c r="H101" s="232" t="s">
        <v>20</v>
      </c>
      <c r="I101" s="234"/>
      <c r="J101" s="231"/>
      <c r="K101" s="231"/>
      <c r="L101" s="235"/>
      <c r="M101" s="236"/>
      <c r="N101" s="237"/>
      <c r="O101" s="237"/>
      <c r="P101" s="237"/>
      <c r="Q101" s="237"/>
      <c r="R101" s="237"/>
      <c r="S101" s="237"/>
      <c r="T101" s="238"/>
      <c r="U101" s="13"/>
      <c r="V101" s="13"/>
      <c r="W101" s="13"/>
      <c r="X101" s="13"/>
      <c r="Y101" s="13"/>
      <c r="Z101" s="13"/>
      <c r="AA101" s="13"/>
      <c r="AB101" s="13"/>
      <c r="AC101" s="13"/>
      <c r="AD101" s="13"/>
      <c r="AE101" s="13"/>
      <c r="AT101" s="239" t="s">
        <v>198</v>
      </c>
      <c r="AU101" s="239" t="s">
        <v>84</v>
      </c>
      <c r="AV101" s="13" t="s">
        <v>22</v>
      </c>
      <c r="AW101" s="13" t="s">
        <v>37</v>
      </c>
      <c r="AX101" s="13" t="s">
        <v>76</v>
      </c>
      <c r="AY101" s="239" t="s">
        <v>186</v>
      </c>
    </row>
    <row r="102" spans="1:51" s="14" customFormat="1" ht="12">
      <c r="A102" s="14"/>
      <c r="B102" s="240"/>
      <c r="C102" s="241"/>
      <c r="D102" s="225" t="s">
        <v>198</v>
      </c>
      <c r="E102" s="242" t="s">
        <v>20</v>
      </c>
      <c r="F102" s="243" t="s">
        <v>249</v>
      </c>
      <c r="G102" s="241"/>
      <c r="H102" s="244">
        <v>2057.1</v>
      </c>
      <c r="I102" s="245"/>
      <c r="J102" s="241"/>
      <c r="K102" s="241"/>
      <c r="L102" s="246"/>
      <c r="M102" s="247"/>
      <c r="N102" s="248"/>
      <c r="O102" s="248"/>
      <c r="P102" s="248"/>
      <c r="Q102" s="248"/>
      <c r="R102" s="248"/>
      <c r="S102" s="248"/>
      <c r="T102" s="249"/>
      <c r="U102" s="14"/>
      <c r="V102" s="14"/>
      <c r="W102" s="14"/>
      <c r="X102" s="14"/>
      <c r="Y102" s="14"/>
      <c r="Z102" s="14"/>
      <c r="AA102" s="14"/>
      <c r="AB102" s="14"/>
      <c r="AC102" s="14"/>
      <c r="AD102" s="14"/>
      <c r="AE102" s="14"/>
      <c r="AT102" s="250" t="s">
        <v>198</v>
      </c>
      <c r="AU102" s="250" t="s">
        <v>84</v>
      </c>
      <c r="AV102" s="14" t="s">
        <v>84</v>
      </c>
      <c r="AW102" s="14" t="s">
        <v>37</v>
      </c>
      <c r="AX102" s="14" t="s">
        <v>76</v>
      </c>
      <c r="AY102" s="250" t="s">
        <v>186</v>
      </c>
    </row>
    <row r="103" spans="1:65" s="2" customFormat="1" ht="24.15" customHeight="1">
      <c r="A103" s="38"/>
      <c r="B103" s="39"/>
      <c r="C103" s="212" t="s">
        <v>210</v>
      </c>
      <c r="D103" s="212" t="s">
        <v>189</v>
      </c>
      <c r="E103" s="213" t="s">
        <v>250</v>
      </c>
      <c r="F103" s="214" t="s">
        <v>251</v>
      </c>
      <c r="G103" s="215" t="s">
        <v>244</v>
      </c>
      <c r="H103" s="216">
        <v>579.5</v>
      </c>
      <c r="I103" s="217"/>
      <c r="J103" s="218">
        <f>ROUND(I103*H103,2)</f>
        <v>0</v>
      </c>
      <c r="K103" s="214" t="s">
        <v>193</v>
      </c>
      <c r="L103" s="44"/>
      <c r="M103" s="219" t="s">
        <v>20</v>
      </c>
      <c r="N103" s="220" t="s">
        <v>47</v>
      </c>
      <c r="O103" s="84"/>
      <c r="P103" s="221">
        <f>O103*H103</f>
        <v>0</v>
      </c>
      <c r="Q103" s="221">
        <v>0</v>
      </c>
      <c r="R103" s="221">
        <f>Q103*H103</f>
        <v>0</v>
      </c>
      <c r="S103" s="221">
        <v>0.66</v>
      </c>
      <c r="T103" s="222">
        <f>S103*H103</f>
        <v>382.47</v>
      </c>
      <c r="U103" s="38"/>
      <c r="V103" s="38"/>
      <c r="W103" s="38"/>
      <c r="X103" s="38"/>
      <c r="Y103" s="38"/>
      <c r="Z103" s="38"/>
      <c r="AA103" s="38"/>
      <c r="AB103" s="38"/>
      <c r="AC103" s="38"/>
      <c r="AD103" s="38"/>
      <c r="AE103" s="38"/>
      <c r="AR103" s="223" t="s">
        <v>194</v>
      </c>
      <c r="AT103" s="223" t="s">
        <v>189</v>
      </c>
      <c r="AU103" s="223" t="s">
        <v>84</v>
      </c>
      <c r="AY103" s="17" t="s">
        <v>186</v>
      </c>
      <c r="BE103" s="224">
        <f>IF(N103="základní",J103,0)</f>
        <v>0</v>
      </c>
      <c r="BF103" s="224">
        <f>IF(N103="snížená",J103,0)</f>
        <v>0</v>
      </c>
      <c r="BG103" s="224">
        <f>IF(N103="zákl. přenesená",J103,0)</f>
        <v>0</v>
      </c>
      <c r="BH103" s="224">
        <f>IF(N103="sníž. přenesená",J103,0)</f>
        <v>0</v>
      </c>
      <c r="BI103" s="224">
        <f>IF(N103="nulová",J103,0)</f>
        <v>0</v>
      </c>
      <c r="BJ103" s="17" t="s">
        <v>22</v>
      </c>
      <c r="BK103" s="224">
        <f>ROUND(I103*H103,2)</f>
        <v>0</v>
      </c>
      <c r="BL103" s="17" t="s">
        <v>194</v>
      </c>
      <c r="BM103" s="223" t="s">
        <v>252</v>
      </c>
    </row>
    <row r="104" spans="1:47" s="2" customFormat="1" ht="12">
      <c r="A104" s="38"/>
      <c r="B104" s="39"/>
      <c r="C104" s="40"/>
      <c r="D104" s="225" t="s">
        <v>196</v>
      </c>
      <c r="E104" s="40"/>
      <c r="F104" s="226" t="s">
        <v>253</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196</v>
      </c>
      <c r="AU104" s="17" t="s">
        <v>84</v>
      </c>
    </row>
    <row r="105" spans="1:47" s="2" customFormat="1" ht="12">
      <c r="A105" s="38"/>
      <c r="B105" s="39"/>
      <c r="C105" s="40"/>
      <c r="D105" s="225" t="s">
        <v>216</v>
      </c>
      <c r="E105" s="40"/>
      <c r="F105" s="251" t="s">
        <v>247</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216</v>
      </c>
      <c r="AU105" s="17" t="s">
        <v>84</v>
      </c>
    </row>
    <row r="106" spans="1:51" s="13" customFormat="1" ht="12">
      <c r="A106" s="13"/>
      <c r="B106" s="230"/>
      <c r="C106" s="231"/>
      <c r="D106" s="225" t="s">
        <v>198</v>
      </c>
      <c r="E106" s="232" t="s">
        <v>20</v>
      </c>
      <c r="F106" s="233" t="s">
        <v>248</v>
      </c>
      <c r="G106" s="231"/>
      <c r="H106" s="232" t="s">
        <v>20</v>
      </c>
      <c r="I106" s="234"/>
      <c r="J106" s="231"/>
      <c r="K106" s="231"/>
      <c r="L106" s="235"/>
      <c r="M106" s="236"/>
      <c r="N106" s="237"/>
      <c r="O106" s="237"/>
      <c r="P106" s="237"/>
      <c r="Q106" s="237"/>
      <c r="R106" s="237"/>
      <c r="S106" s="237"/>
      <c r="T106" s="238"/>
      <c r="U106" s="13"/>
      <c r="V106" s="13"/>
      <c r="W106" s="13"/>
      <c r="X106" s="13"/>
      <c r="Y106" s="13"/>
      <c r="Z106" s="13"/>
      <c r="AA106" s="13"/>
      <c r="AB106" s="13"/>
      <c r="AC106" s="13"/>
      <c r="AD106" s="13"/>
      <c r="AE106" s="13"/>
      <c r="AT106" s="239" t="s">
        <v>198</v>
      </c>
      <c r="AU106" s="239" t="s">
        <v>84</v>
      </c>
      <c r="AV106" s="13" t="s">
        <v>22</v>
      </c>
      <c r="AW106" s="13" t="s">
        <v>37</v>
      </c>
      <c r="AX106" s="13" t="s">
        <v>76</v>
      </c>
      <c r="AY106" s="239" t="s">
        <v>186</v>
      </c>
    </row>
    <row r="107" spans="1:51" s="14" customFormat="1" ht="12">
      <c r="A107" s="14"/>
      <c r="B107" s="240"/>
      <c r="C107" s="241"/>
      <c r="D107" s="225" t="s">
        <v>198</v>
      </c>
      <c r="E107" s="242" t="s">
        <v>20</v>
      </c>
      <c r="F107" s="243" t="s">
        <v>254</v>
      </c>
      <c r="G107" s="241"/>
      <c r="H107" s="244">
        <v>579.5</v>
      </c>
      <c r="I107" s="245"/>
      <c r="J107" s="241"/>
      <c r="K107" s="241"/>
      <c r="L107" s="246"/>
      <c r="M107" s="247"/>
      <c r="N107" s="248"/>
      <c r="O107" s="248"/>
      <c r="P107" s="248"/>
      <c r="Q107" s="248"/>
      <c r="R107" s="248"/>
      <c r="S107" s="248"/>
      <c r="T107" s="249"/>
      <c r="U107" s="14"/>
      <c r="V107" s="14"/>
      <c r="W107" s="14"/>
      <c r="X107" s="14"/>
      <c r="Y107" s="14"/>
      <c r="Z107" s="14"/>
      <c r="AA107" s="14"/>
      <c r="AB107" s="14"/>
      <c r="AC107" s="14"/>
      <c r="AD107" s="14"/>
      <c r="AE107" s="14"/>
      <c r="AT107" s="250" t="s">
        <v>198</v>
      </c>
      <c r="AU107" s="250" t="s">
        <v>84</v>
      </c>
      <c r="AV107" s="14" t="s">
        <v>84</v>
      </c>
      <c r="AW107" s="14" t="s">
        <v>37</v>
      </c>
      <c r="AX107" s="14" t="s">
        <v>76</v>
      </c>
      <c r="AY107" s="250" t="s">
        <v>186</v>
      </c>
    </row>
    <row r="108" spans="1:65" s="2" customFormat="1" ht="24.15" customHeight="1">
      <c r="A108" s="38"/>
      <c r="B108" s="39"/>
      <c r="C108" s="212" t="s">
        <v>194</v>
      </c>
      <c r="D108" s="212" t="s">
        <v>189</v>
      </c>
      <c r="E108" s="213" t="s">
        <v>255</v>
      </c>
      <c r="F108" s="214" t="s">
        <v>256</v>
      </c>
      <c r="G108" s="215" t="s">
        <v>244</v>
      </c>
      <c r="H108" s="216">
        <v>19.3</v>
      </c>
      <c r="I108" s="217"/>
      <c r="J108" s="218">
        <f>ROUND(I108*H108,2)</f>
        <v>0</v>
      </c>
      <c r="K108" s="214" t="s">
        <v>193</v>
      </c>
      <c r="L108" s="44"/>
      <c r="M108" s="219" t="s">
        <v>20</v>
      </c>
      <c r="N108" s="220" t="s">
        <v>47</v>
      </c>
      <c r="O108" s="84"/>
      <c r="P108" s="221">
        <f>O108*H108</f>
        <v>0</v>
      </c>
      <c r="Q108" s="221">
        <v>0</v>
      </c>
      <c r="R108" s="221">
        <f>Q108*H108</f>
        <v>0</v>
      </c>
      <c r="S108" s="221">
        <v>0.505</v>
      </c>
      <c r="T108" s="222">
        <f>S108*H108</f>
        <v>9.746500000000001</v>
      </c>
      <c r="U108" s="38"/>
      <c r="V108" s="38"/>
      <c r="W108" s="38"/>
      <c r="X108" s="38"/>
      <c r="Y108" s="38"/>
      <c r="Z108" s="38"/>
      <c r="AA108" s="38"/>
      <c r="AB108" s="38"/>
      <c r="AC108" s="38"/>
      <c r="AD108" s="38"/>
      <c r="AE108" s="38"/>
      <c r="AR108" s="223" t="s">
        <v>194</v>
      </c>
      <c r="AT108" s="223" t="s">
        <v>189</v>
      </c>
      <c r="AU108" s="223" t="s">
        <v>84</v>
      </c>
      <c r="AY108" s="17" t="s">
        <v>186</v>
      </c>
      <c r="BE108" s="224">
        <f>IF(N108="základní",J108,0)</f>
        <v>0</v>
      </c>
      <c r="BF108" s="224">
        <f>IF(N108="snížená",J108,0)</f>
        <v>0</v>
      </c>
      <c r="BG108" s="224">
        <f>IF(N108="zákl. přenesená",J108,0)</f>
        <v>0</v>
      </c>
      <c r="BH108" s="224">
        <f>IF(N108="sníž. přenesená",J108,0)</f>
        <v>0</v>
      </c>
      <c r="BI108" s="224">
        <f>IF(N108="nulová",J108,0)</f>
        <v>0</v>
      </c>
      <c r="BJ108" s="17" t="s">
        <v>22</v>
      </c>
      <c r="BK108" s="224">
        <f>ROUND(I108*H108,2)</f>
        <v>0</v>
      </c>
      <c r="BL108" s="17" t="s">
        <v>194</v>
      </c>
      <c r="BM108" s="223" t="s">
        <v>257</v>
      </c>
    </row>
    <row r="109" spans="1:47" s="2" customFormat="1" ht="12">
      <c r="A109" s="38"/>
      <c r="B109" s="39"/>
      <c r="C109" s="40"/>
      <c r="D109" s="225" t="s">
        <v>196</v>
      </c>
      <c r="E109" s="40"/>
      <c r="F109" s="226" t="s">
        <v>258</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196</v>
      </c>
      <c r="AU109" s="17" t="s">
        <v>84</v>
      </c>
    </row>
    <row r="110" spans="1:47" s="2" customFormat="1" ht="12">
      <c r="A110" s="38"/>
      <c r="B110" s="39"/>
      <c r="C110" s="40"/>
      <c r="D110" s="225" t="s">
        <v>216</v>
      </c>
      <c r="E110" s="40"/>
      <c r="F110" s="251" t="s">
        <v>259</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216</v>
      </c>
      <c r="AU110" s="17" t="s">
        <v>84</v>
      </c>
    </row>
    <row r="111" spans="1:51" s="13" customFormat="1" ht="12">
      <c r="A111" s="13"/>
      <c r="B111" s="230"/>
      <c r="C111" s="231"/>
      <c r="D111" s="225" t="s">
        <v>198</v>
      </c>
      <c r="E111" s="232" t="s">
        <v>20</v>
      </c>
      <c r="F111" s="233" t="s">
        <v>248</v>
      </c>
      <c r="G111" s="231"/>
      <c r="H111" s="232" t="s">
        <v>20</v>
      </c>
      <c r="I111" s="234"/>
      <c r="J111" s="231"/>
      <c r="K111" s="231"/>
      <c r="L111" s="235"/>
      <c r="M111" s="236"/>
      <c r="N111" s="237"/>
      <c r="O111" s="237"/>
      <c r="P111" s="237"/>
      <c r="Q111" s="237"/>
      <c r="R111" s="237"/>
      <c r="S111" s="237"/>
      <c r="T111" s="238"/>
      <c r="U111" s="13"/>
      <c r="V111" s="13"/>
      <c r="W111" s="13"/>
      <c r="X111" s="13"/>
      <c r="Y111" s="13"/>
      <c r="Z111" s="13"/>
      <c r="AA111" s="13"/>
      <c r="AB111" s="13"/>
      <c r="AC111" s="13"/>
      <c r="AD111" s="13"/>
      <c r="AE111" s="13"/>
      <c r="AT111" s="239" t="s">
        <v>198</v>
      </c>
      <c r="AU111" s="239" t="s">
        <v>84</v>
      </c>
      <c r="AV111" s="13" t="s">
        <v>22</v>
      </c>
      <c r="AW111" s="13" t="s">
        <v>37</v>
      </c>
      <c r="AX111" s="13" t="s">
        <v>76</v>
      </c>
      <c r="AY111" s="239" t="s">
        <v>186</v>
      </c>
    </row>
    <row r="112" spans="1:51" s="14" customFormat="1" ht="12">
      <c r="A112" s="14"/>
      <c r="B112" s="240"/>
      <c r="C112" s="241"/>
      <c r="D112" s="225" t="s">
        <v>198</v>
      </c>
      <c r="E112" s="242" t="s">
        <v>20</v>
      </c>
      <c r="F112" s="243" t="s">
        <v>260</v>
      </c>
      <c r="G112" s="241"/>
      <c r="H112" s="244">
        <v>19.3</v>
      </c>
      <c r="I112" s="245"/>
      <c r="J112" s="241"/>
      <c r="K112" s="241"/>
      <c r="L112" s="246"/>
      <c r="M112" s="247"/>
      <c r="N112" s="248"/>
      <c r="O112" s="248"/>
      <c r="P112" s="248"/>
      <c r="Q112" s="248"/>
      <c r="R112" s="248"/>
      <c r="S112" s="248"/>
      <c r="T112" s="249"/>
      <c r="U112" s="14"/>
      <c r="V112" s="14"/>
      <c r="W112" s="14"/>
      <c r="X112" s="14"/>
      <c r="Y112" s="14"/>
      <c r="Z112" s="14"/>
      <c r="AA112" s="14"/>
      <c r="AB112" s="14"/>
      <c r="AC112" s="14"/>
      <c r="AD112" s="14"/>
      <c r="AE112" s="14"/>
      <c r="AT112" s="250" t="s">
        <v>198</v>
      </c>
      <c r="AU112" s="250" t="s">
        <v>84</v>
      </c>
      <c r="AV112" s="14" t="s">
        <v>84</v>
      </c>
      <c r="AW112" s="14" t="s">
        <v>37</v>
      </c>
      <c r="AX112" s="14" t="s">
        <v>76</v>
      </c>
      <c r="AY112" s="250" t="s">
        <v>186</v>
      </c>
    </row>
    <row r="113" spans="1:65" s="2" customFormat="1" ht="24.15" customHeight="1">
      <c r="A113" s="38"/>
      <c r="B113" s="39"/>
      <c r="C113" s="212" t="s">
        <v>223</v>
      </c>
      <c r="D113" s="212" t="s">
        <v>189</v>
      </c>
      <c r="E113" s="213" t="s">
        <v>261</v>
      </c>
      <c r="F113" s="214" t="s">
        <v>262</v>
      </c>
      <c r="G113" s="215" t="s">
        <v>244</v>
      </c>
      <c r="H113" s="216">
        <v>83.9</v>
      </c>
      <c r="I113" s="217"/>
      <c r="J113" s="218">
        <f>ROUND(I113*H113,2)</f>
        <v>0</v>
      </c>
      <c r="K113" s="214" t="s">
        <v>193</v>
      </c>
      <c r="L113" s="44"/>
      <c r="M113" s="219" t="s">
        <v>20</v>
      </c>
      <c r="N113" s="220" t="s">
        <v>47</v>
      </c>
      <c r="O113" s="84"/>
      <c r="P113" s="221">
        <f>O113*H113</f>
        <v>0</v>
      </c>
      <c r="Q113" s="221">
        <v>0</v>
      </c>
      <c r="R113" s="221">
        <f>Q113*H113</f>
        <v>0</v>
      </c>
      <c r="S113" s="221">
        <v>0.32</v>
      </c>
      <c r="T113" s="222">
        <f>S113*H113</f>
        <v>26.848000000000003</v>
      </c>
      <c r="U113" s="38"/>
      <c r="V113" s="38"/>
      <c r="W113" s="38"/>
      <c r="X113" s="38"/>
      <c r="Y113" s="38"/>
      <c r="Z113" s="38"/>
      <c r="AA113" s="38"/>
      <c r="AB113" s="38"/>
      <c r="AC113" s="38"/>
      <c r="AD113" s="38"/>
      <c r="AE113" s="38"/>
      <c r="AR113" s="223" t="s">
        <v>194</v>
      </c>
      <c r="AT113" s="223" t="s">
        <v>189</v>
      </c>
      <c r="AU113" s="223" t="s">
        <v>84</v>
      </c>
      <c r="AY113" s="17" t="s">
        <v>186</v>
      </c>
      <c r="BE113" s="224">
        <f>IF(N113="základní",J113,0)</f>
        <v>0</v>
      </c>
      <c r="BF113" s="224">
        <f>IF(N113="snížená",J113,0)</f>
        <v>0</v>
      </c>
      <c r="BG113" s="224">
        <f>IF(N113="zákl. přenesená",J113,0)</f>
        <v>0</v>
      </c>
      <c r="BH113" s="224">
        <f>IF(N113="sníž. přenesená",J113,0)</f>
        <v>0</v>
      </c>
      <c r="BI113" s="224">
        <f>IF(N113="nulová",J113,0)</f>
        <v>0</v>
      </c>
      <c r="BJ113" s="17" t="s">
        <v>22</v>
      </c>
      <c r="BK113" s="224">
        <f>ROUND(I113*H113,2)</f>
        <v>0</v>
      </c>
      <c r="BL113" s="17" t="s">
        <v>194</v>
      </c>
      <c r="BM113" s="223" t="s">
        <v>263</v>
      </c>
    </row>
    <row r="114" spans="1:47" s="2" customFormat="1" ht="12">
      <c r="A114" s="38"/>
      <c r="B114" s="39"/>
      <c r="C114" s="40"/>
      <c r="D114" s="225" t="s">
        <v>196</v>
      </c>
      <c r="E114" s="40"/>
      <c r="F114" s="226" t="s">
        <v>264</v>
      </c>
      <c r="G114" s="40"/>
      <c r="H114" s="40"/>
      <c r="I114" s="227"/>
      <c r="J114" s="40"/>
      <c r="K114" s="40"/>
      <c r="L114" s="44"/>
      <c r="M114" s="228"/>
      <c r="N114" s="229"/>
      <c r="O114" s="84"/>
      <c r="P114" s="84"/>
      <c r="Q114" s="84"/>
      <c r="R114" s="84"/>
      <c r="S114" s="84"/>
      <c r="T114" s="85"/>
      <c r="U114" s="38"/>
      <c r="V114" s="38"/>
      <c r="W114" s="38"/>
      <c r="X114" s="38"/>
      <c r="Y114" s="38"/>
      <c r="Z114" s="38"/>
      <c r="AA114" s="38"/>
      <c r="AB114" s="38"/>
      <c r="AC114" s="38"/>
      <c r="AD114" s="38"/>
      <c r="AE114" s="38"/>
      <c r="AT114" s="17" t="s">
        <v>196</v>
      </c>
      <c r="AU114" s="17" t="s">
        <v>84</v>
      </c>
    </row>
    <row r="115" spans="1:47" s="2" customFormat="1" ht="12">
      <c r="A115" s="38"/>
      <c r="B115" s="39"/>
      <c r="C115" s="40"/>
      <c r="D115" s="225" t="s">
        <v>216</v>
      </c>
      <c r="E115" s="40"/>
      <c r="F115" s="251" t="s">
        <v>265</v>
      </c>
      <c r="G115" s="40"/>
      <c r="H115" s="40"/>
      <c r="I115" s="227"/>
      <c r="J115" s="40"/>
      <c r="K115" s="40"/>
      <c r="L115" s="44"/>
      <c r="M115" s="228"/>
      <c r="N115" s="229"/>
      <c r="O115" s="84"/>
      <c r="P115" s="84"/>
      <c r="Q115" s="84"/>
      <c r="R115" s="84"/>
      <c r="S115" s="84"/>
      <c r="T115" s="85"/>
      <c r="U115" s="38"/>
      <c r="V115" s="38"/>
      <c r="W115" s="38"/>
      <c r="X115" s="38"/>
      <c r="Y115" s="38"/>
      <c r="Z115" s="38"/>
      <c r="AA115" s="38"/>
      <c r="AB115" s="38"/>
      <c r="AC115" s="38"/>
      <c r="AD115" s="38"/>
      <c r="AE115" s="38"/>
      <c r="AT115" s="17" t="s">
        <v>216</v>
      </c>
      <c r="AU115" s="17" t="s">
        <v>84</v>
      </c>
    </row>
    <row r="116" spans="1:51" s="13" customFormat="1" ht="12">
      <c r="A116" s="13"/>
      <c r="B116" s="230"/>
      <c r="C116" s="231"/>
      <c r="D116" s="225" t="s">
        <v>198</v>
      </c>
      <c r="E116" s="232" t="s">
        <v>20</v>
      </c>
      <c r="F116" s="233" t="s">
        <v>248</v>
      </c>
      <c r="G116" s="231"/>
      <c r="H116" s="232" t="s">
        <v>20</v>
      </c>
      <c r="I116" s="234"/>
      <c r="J116" s="231"/>
      <c r="K116" s="231"/>
      <c r="L116" s="235"/>
      <c r="M116" s="236"/>
      <c r="N116" s="237"/>
      <c r="O116" s="237"/>
      <c r="P116" s="237"/>
      <c r="Q116" s="237"/>
      <c r="R116" s="237"/>
      <c r="S116" s="237"/>
      <c r="T116" s="238"/>
      <c r="U116" s="13"/>
      <c r="V116" s="13"/>
      <c r="W116" s="13"/>
      <c r="X116" s="13"/>
      <c r="Y116" s="13"/>
      <c r="Z116" s="13"/>
      <c r="AA116" s="13"/>
      <c r="AB116" s="13"/>
      <c r="AC116" s="13"/>
      <c r="AD116" s="13"/>
      <c r="AE116" s="13"/>
      <c r="AT116" s="239" t="s">
        <v>198</v>
      </c>
      <c r="AU116" s="239" t="s">
        <v>84</v>
      </c>
      <c r="AV116" s="13" t="s">
        <v>22</v>
      </c>
      <c r="AW116" s="13" t="s">
        <v>37</v>
      </c>
      <c r="AX116" s="13" t="s">
        <v>76</v>
      </c>
      <c r="AY116" s="239" t="s">
        <v>186</v>
      </c>
    </row>
    <row r="117" spans="1:51" s="14" customFormat="1" ht="12">
      <c r="A117" s="14"/>
      <c r="B117" s="240"/>
      <c r="C117" s="241"/>
      <c r="D117" s="225" t="s">
        <v>198</v>
      </c>
      <c r="E117" s="242" t="s">
        <v>20</v>
      </c>
      <c r="F117" s="243" t="s">
        <v>266</v>
      </c>
      <c r="G117" s="241"/>
      <c r="H117" s="244">
        <v>83.9</v>
      </c>
      <c r="I117" s="245"/>
      <c r="J117" s="241"/>
      <c r="K117" s="241"/>
      <c r="L117" s="246"/>
      <c r="M117" s="247"/>
      <c r="N117" s="248"/>
      <c r="O117" s="248"/>
      <c r="P117" s="248"/>
      <c r="Q117" s="248"/>
      <c r="R117" s="248"/>
      <c r="S117" s="248"/>
      <c r="T117" s="249"/>
      <c r="U117" s="14"/>
      <c r="V117" s="14"/>
      <c r="W117" s="14"/>
      <c r="X117" s="14"/>
      <c r="Y117" s="14"/>
      <c r="Z117" s="14"/>
      <c r="AA117" s="14"/>
      <c r="AB117" s="14"/>
      <c r="AC117" s="14"/>
      <c r="AD117" s="14"/>
      <c r="AE117" s="14"/>
      <c r="AT117" s="250" t="s">
        <v>198</v>
      </c>
      <c r="AU117" s="250" t="s">
        <v>84</v>
      </c>
      <c r="AV117" s="14" t="s">
        <v>84</v>
      </c>
      <c r="AW117" s="14" t="s">
        <v>37</v>
      </c>
      <c r="AX117" s="14" t="s">
        <v>76</v>
      </c>
      <c r="AY117" s="250" t="s">
        <v>186</v>
      </c>
    </row>
    <row r="118" spans="1:65" s="2" customFormat="1" ht="24.15" customHeight="1">
      <c r="A118" s="38"/>
      <c r="B118" s="39"/>
      <c r="C118" s="212" t="s">
        <v>267</v>
      </c>
      <c r="D118" s="212" t="s">
        <v>189</v>
      </c>
      <c r="E118" s="213" t="s">
        <v>268</v>
      </c>
      <c r="F118" s="214" t="s">
        <v>269</v>
      </c>
      <c r="G118" s="215" t="s">
        <v>244</v>
      </c>
      <c r="H118" s="216">
        <v>83.9</v>
      </c>
      <c r="I118" s="217"/>
      <c r="J118" s="218">
        <f>ROUND(I118*H118,2)</f>
        <v>0</v>
      </c>
      <c r="K118" s="214" t="s">
        <v>193</v>
      </c>
      <c r="L118" s="44"/>
      <c r="M118" s="219" t="s">
        <v>20</v>
      </c>
      <c r="N118" s="220" t="s">
        <v>47</v>
      </c>
      <c r="O118" s="84"/>
      <c r="P118" s="221">
        <f>O118*H118</f>
        <v>0</v>
      </c>
      <c r="Q118" s="221">
        <v>0</v>
      </c>
      <c r="R118" s="221">
        <f>Q118*H118</f>
        <v>0</v>
      </c>
      <c r="S118" s="221">
        <v>0.17</v>
      </c>
      <c r="T118" s="222">
        <f>S118*H118</f>
        <v>14.263000000000002</v>
      </c>
      <c r="U118" s="38"/>
      <c r="V118" s="38"/>
      <c r="W118" s="38"/>
      <c r="X118" s="38"/>
      <c r="Y118" s="38"/>
      <c r="Z118" s="38"/>
      <c r="AA118" s="38"/>
      <c r="AB118" s="38"/>
      <c r="AC118" s="38"/>
      <c r="AD118" s="38"/>
      <c r="AE118" s="38"/>
      <c r="AR118" s="223" t="s">
        <v>194</v>
      </c>
      <c r="AT118" s="223" t="s">
        <v>189</v>
      </c>
      <c r="AU118" s="223" t="s">
        <v>84</v>
      </c>
      <c r="AY118" s="17" t="s">
        <v>186</v>
      </c>
      <c r="BE118" s="224">
        <f>IF(N118="základní",J118,0)</f>
        <v>0</v>
      </c>
      <c r="BF118" s="224">
        <f>IF(N118="snížená",J118,0)</f>
        <v>0</v>
      </c>
      <c r="BG118" s="224">
        <f>IF(N118="zákl. přenesená",J118,0)</f>
        <v>0</v>
      </c>
      <c r="BH118" s="224">
        <f>IF(N118="sníž. přenesená",J118,0)</f>
        <v>0</v>
      </c>
      <c r="BI118" s="224">
        <f>IF(N118="nulová",J118,0)</f>
        <v>0</v>
      </c>
      <c r="BJ118" s="17" t="s">
        <v>22</v>
      </c>
      <c r="BK118" s="224">
        <f>ROUND(I118*H118,2)</f>
        <v>0</v>
      </c>
      <c r="BL118" s="17" t="s">
        <v>194</v>
      </c>
      <c r="BM118" s="223" t="s">
        <v>270</v>
      </c>
    </row>
    <row r="119" spans="1:47" s="2" customFormat="1" ht="12">
      <c r="A119" s="38"/>
      <c r="B119" s="39"/>
      <c r="C119" s="40"/>
      <c r="D119" s="225" t="s">
        <v>196</v>
      </c>
      <c r="E119" s="40"/>
      <c r="F119" s="226" t="s">
        <v>271</v>
      </c>
      <c r="G119" s="40"/>
      <c r="H119" s="40"/>
      <c r="I119" s="227"/>
      <c r="J119" s="40"/>
      <c r="K119" s="40"/>
      <c r="L119" s="44"/>
      <c r="M119" s="228"/>
      <c r="N119" s="229"/>
      <c r="O119" s="84"/>
      <c r="P119" s="84"/>
      <c r="Q119" s="84"/>
      <c r="R119" s="84"/>
      <c r="S119" s="84"/>
      <c r="T119" s="85"/>
      <c r="U119" s="38"/>
      <c r="V119" s="38"/>
      <c r="W119" s="38"/>
      <c r="X119" s="38"/>
      <c r="Y119" s="38"/>
      <c r="Z119" s="38"/>
      <c r="AA119" s="38"/>
      <c r="AB119" s="38"/>
      <c r="AC119" s="38"/>
      <c r="AD119" s="38"/>
      <c r="AE119" s="38"/>
      <c r="AT119" s="17" t="s">
        <v>196</v>
      </c>
      <c r="AU119" s="17" t="s">
        <v>84</v>
      </c>
    </row>
    <row r="120" spans="1:51" s="13" customFormat="1" ht="12">
      <c r="A120" s="13"/>
      <c r="B120" s="230"/>
      <c r="C120" s="231"/>
      <c r="D120" s="225" t="s">
        <v>198</v>
      </c>
      <c r="E120" s="232" t="s">
        <v>20</v>
      </c>
      <c r="F120" s="233" t="s">
        <v>248</v>
      </c>
      <c r="G120" s="231"/>
      <c r="H120" s="232" t="s">
        <v>20</v>
      </c>
      <c r="I120" s="234"/>
      <c r="J120" s="231"/>
      <c r="K120" s="231"/>
      <c r="L120" s="235"/>
      <c r="M120" s="236"/>
      <c r="N120" s="237"/>
      <c r="O120" s="237"/>
      <c r="P120" s="237"/>
      <c r="Q120" s="237"/>
      <c r="R120" s="237"/>
      <c r="S120" s="237"/>
      <c r="T120" s="238"/>
      <c r="U120" s="13"/>
      <c r="V120" s="13"/>
      <c r="W120" s="13"/>
      <c r="X120" s="13"/>
      <c r="Y120" s="13"/>
      <c r="Z120" s="13"/>
      <c r="AA120" s="13"/>
      <c r="AB120" s="13"/>
      <c r="AC120" s="13"/>
      <c r="AD120" s="13"/>
      <c r="AE120" s="13"/>
      <c r="AT120" s="239" t="s">
        <v>198</v>
      </c>
      <c r="AU120" s="239" t="s">
        <v>84</v>
      </c>
      <c r="AV120" s="13" t="s">
        <v>22</v>
      </c>
      <c r="AW120" s="13" t="s">
        <v>37</v>
      </c>
      <c r="AX120" s="13" t="s">
        <v>76</v>
      </c>
      <c r="AY120" s="239" t="s">
        <v>186</v>
      </c>
    </row>
    <row r="121" spans="1:51" s="14" customFormat="1" ht="12">
      <c r="A121" s="14"/>
      <c r="B121" s="240"/>
      <c r="C121" s="241"/>
      <c r="D121" s="225" t="s">
        <v>198</v>
      </c>
      <c r="E121" s="242" t="s">
        <v>20</v>
      </c>
      <c r="F121" s="243" t="s">
        <v>272</v>
      </c>
      <c r="G121" s="241"/>
      <c r="H121" s="244">
        <v>83.9</v>
      </c>
      <c r="I121" s="245"/>
      <c r="J121" s="241"/>
      <c r="K121" s="241"/>
      <c r="L121" s="246"/>
      <c r="M121" s="247"/>
      <c r="N121" s="248"/>
      <c r="O121" s="248"/>
      <c r="P121" s="248"/>
      <c r="Q121" s="248"/>
      <c r="R121" s="248"/>
      <c r="S121" s="248"/>
      <c r="T121" s="249"/>
      <c r="U121" s="14"/>
      <c r="V121" s="14"/>
      <c r="W121" s="14"/>
      <c r="X121" s="14"/>
      <c r="Y121" s="14"/>
      <c r="Z121" s="14"/>
      <c r="AA121" s="14"/>
      <c r="AB121" s="14"/>
      <c r="AC121" s="14"/>
      <c r="AD121" s="14"/>
      <c r="AE121" s="14"/>
      <c r="AT121" s="250" t="s">
        <v>198</v>
      </c>
      <c r="AU121" s="250" t="s">
        <v>84</v>
      </c>
      <c r="AV121" s="14" t="s">
        <v>84</v>
      </c>
      <c r="AW121" s="14" t="s">
        <v>37</v>
      </c>
      <c r="AX121" s="14" t="s">
        <v>76</v>
      </c>
      <c r="AY121" s="250" t="s">
        <v>186</v>
      </c>
    </row>
    <row r="122" spans="1:65" s="2" customFormat="1" ht="24.15" customHeight="1">
      <c r="A122" s="38"/>
      <c r="B122" s="39"/>
      <c r="C122" s="212" t="s">
        <v>273</v>
      </c>
      <c r="D122" s="212" t="s">
        <v>189</v>
      </c>
      <c r="E122" s="213" t="s">
        <v>274</v>
      </c>
      <c r="F122" s="214" t="s">
        <v>275</v>
      </c>
      <c r="G122" s="215" t="s">
        <v>244</v>
      </c>
      <c r="H122" s="216">
        <v>167.1</v>
      </c>
      <c r="I122" s="217"/>
      <c r="J122" s="218">
        <f>ROUND(I122*H122,2)</f>
        <v>0</v>
      </c>
      <c r="K122" s="214" t="s">
        <v>193</v>
      </c>
      <c r="L122" s="44"/>
      <c r="M122" s="219" t="s">
        <v>20</v>
      </c>
      <c r="N122" s="220" t="s">
        <v>47</v>
      </c>
      <c r="O122" s="84"/>
      <c r="P122" s="221">
        <f>O122*H122</f>
        <v>0</v>
      </c>
      <c r="Q122" s="221">
        <v>0</v>
      </c>
      <c r="R122" s="221">
        <f>Q122*H122</f>
        <v>0</v>
      </c>
      <c r="S122" s="221">
        <v>0.29</v>
      </c>
      <c r="T122" s="222">
        <f>S122*H122</f>
        <v>48.458999999999996</v>
      </c>
      <c r="U122" s="38"/>
      <c r="V122" s="38"/>
      <c r="W122" s="38"/>
      <c r="X122" s="38"/>
      <c r="Y122" s="38"/>
      <c r="Z122" s="38"/>
      <c r="AA122" s="38"/>
      <c r="AB122" s="38"/>
      <c r="AC122" s="38"/>
      <c r="AD122" s="38"/>
      <c r="AE122" s="38"/>
      <c r="AR122" s="223" t="s">
        <v>194</v>
      </c>
      <c r="AT122" s="223" t="s">
        <v>189</v>
      </c>
      <c r="AU122" s="223" t="s">
        <v>84</v>
      </c>
      <c r="AY122" s="17" t="s">
        <v>186</v>
      </c>
      <c r="BE122" s="224">
        <f>IF(N122="základní",J122,0)</f>
        <v>0</v>
      </c>
      <c r="BF122" s="224">
        <f>IF(N122="snížená",J122,0)</f>
        <v>0</v>
      </c>
      <c r="BG122" s="224">
        <f>IF(N122="zákl. přenesená",J122,0)</f>
        <v>0</v>
      </c>
      <c r="BH122" s="224">
        <f>IF(N122="sníž. přenesená",J122,0)</f>
        <v>0</v>
      </c>
      <c r="BI122" s="224">
        <f>IF(N122="nulová",J122,0)</f>
        <v>0</v>
      </c>
      <c r="BJ122" s="17" t="s">
        <v>22</v>
      </c>
      <c r="BK122" s="224">
        <f>ROUND(I122*H122,2)</f>
        <v>0</v>
      </c>
      <c r="BL122" s="17" t="s">
        <v>194</v>
      </c>
      <c r="BM122" s="223" t="s">
        <v>276</v>
      </c>
    </row>
    <row r="123" spans="1:47" s="2" customFormat="1" ht="12">
      <c r="A123" s="38"/>
      <c r="B123" s="39"/>
      <c r="C123" s="40"/>
      <c r="D123" s="225" t="s">
        <v>196</v>
      </c>
      <c r="E123" s="40"/>
      <c r="F123" s="226" t="s">
        <v>277</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196</v>
      </c>
      <c r="AU123" s="17" t="s">
        <v>84</v>
      </c>
    </row>
    <row r="124" spans="1:51" s="13" customFormat="1" ht="12">
      <c r="A124" s="13"/>
      <c r="B124" s="230"/>
      <c r="C124" s="231"/>
      <c r="D124" s="225" t="s">
        <v>198</v>
      </c>
      <c r="E124" s="232" t="s">
        <v>20</v>
      </c>
      <c r="F124" s="233" t="s">
        <v>248</v>
      </c>
      <c r="G124" s="231"/>
      <c r="H124" s="232" t="s">
        <v>20</v>
      </c>
      <c r="I124" s="234"/>
      <c r="J124" s="231"/>
      <c r="K124" s="231"/>
      <c r="L124" s="235"/>
      <c r="M124" s="236"/>
      <c r="N124" s="237"/>
      <c r="O124" s="237"/>
      <c r="P124" s="237"/>
      <c r="Q124" s="237"/>
      <c r="R124" s="237"/>
      <c r="S124" s="237"/>
      <c r="T124" s="238"/>
      <c r="U124" s="13"/>
      <c r="V124" s="13"/>
      <c r="W124" s="13"/>
      <c r="X124" s="13"/>
      <c r="Y124" s="13"/>
      <c r="Z124" s="13"/>
      <c r="AA124" s="13"/>
      <c r="AB124" s="13"/>
      <c r="AC124" s="13"/>
      <c r="AD124" s="13"/>
      <c r="AE124" s="13"/>
      <c r="AT124" s="239" t="s">
        <v>198</v>
      </c>
      <c r="AU124" s="239" t="s">
        <v>84</v>
      </c>
      <c r="AV124" s="13" t="s">
        <v>22</v>
      </c>
      <c r="AW124" s="13" t="s">
        <v>37</v>
      </c>
      <c r="AX124" s="13" t="s">
        <v>76</v>
      </c>
      <c r="AY124" s="239" t="s">
        <v>186</v>
      </c>
    </row>
    <row r="125" spans="1:51" s="14" customFormat="1" ht="12">
      <c r="A125" s="14"/>
      <c r="B125" s="240"/>
      <c r="C125" s="241"/>
      <c r="D125" s="225" t="s">
        <v>198</v>
      </c>
      <c r="E125" s="242" t="s">
        <v>20</v>
      </c>
      <c r="F125" s="243" t="s">
        <v>278</v>
      </c>
      <c r="G125" s="241"/>
      <c r="H125" s="244">
        <v>167.1</v>
      </c>
      <c r="I125" s="245"/>
      <c r="J125" s="241"/>
      <c r="K125" s="241"/>
      <c r="L125" s="246"/>
      <c r="M125" s="247"/>
      <c r="N125" s="248"/>
      <c r="O125" s="248"/>
      <c r="P125" s="248"/>
      <c r="Q125" s="248"/>
      <c r="R125" s="248"/>
      <c r="S125" s="248"/>
      <c r="T125" s="249"/>
      <c r="U125" s="14"/>
      <c r="V125" s="14"/>
      <c r="W125" s="14"/>
      <c r="X125" s="14"/>
      <c r="Y125" s="14"/>
      <c r="Z125" s="14"/>
      <c r="AA125" s="14"/>
      <c r="AB125" s="14"/>
      <c r="AC125" s="14"/>
      <c r="AD125" s="14"/>
      <c r="AE125" s="14"/>
      <c r="AT125" s="250" t="s">
        <v>198</v>
      </c>
      <c r="AU125" s="250" t="s">
        <v>84</v>
      </c>
      <c r="AV125" s="14" t="s">
        <v>84</v>
      </c>
      <c r="AW125" s="14" t="s">
        <v>37</v>
      </c>
      <c r="AX125" s="14" t="s">
        <v>76</v>
      </c>
      <c r="AY125" s="250" t="s">
        <v>186</v>
      </c>
    </row>
    <row r="126" spans="1:65" s="2" customFormat="1" ht="24.15" customHeight="1">
      <c r="A126" s="38"/>
      <c r="B126" s="39"/>
      <c r="C126" s="212" t="s">
        <v>279</v>
      </c>
      <c r="D126" s="212" t="s">
        <v>189</v>
      </c>
      <c r="E126" s="213" t="s">
        <v>280</v>
      </c>
      <c r="F126" s="214" t="s">
        <v>281</v>
      </c>
      <c r="G126" s="215" t="s">
        <v>244</v>
      </c>
      <c r="H126" s="216">
        <v>167.1</v>
      </c>
      <c r="I126" s="217"/>
      <c r="J126" s="218">
        <f>ROUND(I126*H126,2)</f>
        <v>0</v>
      </c>
      <c r="K126" s="214" t="s">
        <v>193</v>
      </c>
      <c r="L126" s="44"/>
      <c r="M126" s="219" t="s">
        <v>20</v>
      </c>
      <c r="N126" s="220" t="s">
        <v>47</v>
      </c>
      <c r="O126" s="84"/>
      <c r="P126" s="221">
        <f>O126*H126</f>
        <v>0</v>
      </c>
      <c r="Q126" s="221">
        <v>0</v>
      </c>
      <c r="R126" s="221">
        <f>Q126*H126</f>
        <v>0</v>
      </c>
      <c r="S126" s="221">
        <v>0.325</v>
      </c>
      <c r="T126" s="222">
        <f>S126*H126</f>
        <v>54.3075</v>
      </c>
      <c r="U126" s="38"/>
      <c r="V126" s="38"/>
      <c r="W126" s="38"/>
      <c r="X126" s="38"/>
      <c r="Y126" s="38"/>
      <c r="Z126" s="38"/>
      <c r="AA126" s="38"/>
      <c r="AB126" s="38"/>
      <c r="AC126" s="38"/>
      <c r="AD126" s="38"/>
      <c r="AE126" s="38"/>
      <c r="AR126" s="223" t="s">
        <v>194</v>
      </c>
      <c r="AT126" s="223" t="s">
        <v>189</v>
      </c>
      <c r="AU126" s="223" t="s">
        <v>84</v>
      </c>
      <c r="AY126" s="17" t="s">
        <v>186</v>
      </c>
      <c r="BE126" s="224">
        <f>IF(N126="základní",J126,0)</f>
        <v>0</v>
      </c>
      <c r="BF126" s="224">
        <f>IF(N126="snížená",J126,0)</f>
        <v>0</v>
      </c>
      <c r="BG126" s="224">
        <f>IF(N126="zákl. přenesená",J126,0)</f>
        <v>0</v>
      </c>
      <c r="BH126" s="224">
        <f>IF(N126="sníž. přenesená",J126,0)</f>
        <v>0</v>
      </c>
      <c r="BI126" s="224">
        <f>IF(N126="nulová",J126,0)</f>
        <v>0</v>
      </c>
      <c r="BJ126" s="17" t="s">
        <v>22</v>
      </c>
      <c r="BK126" s="224">
        <f>ROUND(I126*H126,2)</f>
        <v>0</v>
      </c>
      <c r="BL126" s="17" t="s">
        <v>194</v>
      </c>
      <c r="BM126" s="223" t="s">
        <v>282</v>
      </c>
    </row>
    <row r="127" spans="1:47" s="2" customFormat="1" ht="12">
      <c r="A127" s="38"/>
      <c r="B127" s="39"/>
      <c r="C127" s="40"/>
      <c r="D127" s="225" t="s">
        <v>196</v>
      </c>
      <c r="E127" s="40"/>
      <c r="F127" s="226" t="s">
        <v>283</v>
      </c>
      <c r="G127" s="40"/>
      <c r="H127" s="40"/>
      <c r="I127" s="227"/>
      <c r="J127" s="40"/>
      <c r="K127" s="40"/>
      <c r="L127" s="44"/>
      <c r="M127" s="228"/>
      <c r="N127" s="229"/>
      <c r="O127" s="84"/>
      <c r="P127" s="84"/>
      <c r="Q127" s="84"/>
      <c r="R127" s="84"/>
      <c r="S127" s="84"/>
      <c r="T127" s="85"/>
      <c r="U127" s="38"/>
      <c r="V127" s="38"/>
      <c r="W127" s="38"/>
      <c r="X127" s="38"/>
      <c r="Y127" s="38"/>
      <c r="Z127" s="38"/>
      <c r="AA127" s="38"/>
      <c r="AB127" s="38"/>
      <c r="AC127" s="38"/>
      <c r="AD127" s="38"/>
      <c r="AE127" s="38"/>
      <c r="AT127" s="17" t="s">
        <v>196</v>
      </c>
      <c r="AU127" s="17" t="s">
        <v>84</v>
      </c>
    </row>
    <row r="128" spans="1:51" s="13" customFormat="1" ht="12">
      <c r="A128" s="13"/>
      <c r="B128" s="230"/>
      <c r="C128" s="231"/>
      <c r="D128" s="225" t="s">
        <v>198</v>
      </c>
      <c r="E128" s="232" t="s">
        <v>20</v>
      </c>
      <c r="F128" s="233" t="s">
        <v>248</v>
      </c>
      <c r="G128" s="231"/>
      <c r="H128" s="232" t="s">
        <v>20</v>
      </c>
      <c r="I128" s="234"/>
      <c r="J128" s="231"/>
      <c r="K128" s="231"/>
      <c r="L128" s="235"/>
      <c r="M128" s="236"/>
      <c r="N128" s="237"/>
      <c r="O128" s="237"/>
      <c r="P128" s="237"/>
      <c r="Q128" s="237"/>
      <c r="R128" s="237"/>
      <c r="S128" s="237"/>
      <c r="T128" s="238"/>
      <c r="U128" s="13"/>
      <c r="V128" s="13"/>
      <c r="W128" s="13"/>
      <c r="X128" s="13"/>
      <c r="Y128" s="13"/>
      <c r="Z128" s="13"/>
      <c r="AA128" s="13"/>
      <c r="AB128" s="13"/>
      <c r="AC128" s="13"/>
      <c r="AD128" s="13"/>
      <c r="AE128" s="13"/>
      <c r="AT128" s="239" t="s">
        <v>198</v>
      </c>
      <c r="AU128" s="239" t="s">
        <v>84</v>
      </c>
      <c r="AV128" s="13" t="s">
        <v>22</v>
      </c>
      <c r="AW128" s="13" t="s">
        <v>37</v>
      </c>
      <c r="AX128" s="13" t="s">
        <v>76</v>
      </c>
      <c r="AY128" s="239" t="s">
        <v>186</v>
      </c>
    </row>
    <row r="129" spans="1:51" s="14" customFormat="1" ht="12">
      <c r="A129" s="14"/>
      <c r="B129" s="240"/>
      <c r="C129" s="241"/>
      <c r="D129" s="225" t="s">
        <v>198</v>
      </c>
      <c r="E129" s="242" t="s">
        <v>20</v>
      </c>
      <c r="F129" s="243" t="s">
        <v>284</v>
      </c>
      <c r="G129" s="241"/>
      <c r="H129" s="244">
        <v>167.1</v>
      </c>
      <c r="I129" s="245"/>
      <c r="J129" s="241"/>
      <c r="K129" s="241"/>
      <c r="L129" s="246"/>
      <c r="M129" s="247"/>
      <c r="N129" s="248"/>
      <c r="O129" s="248"/>
      <c r="P129" s="248"/>
      <c r="Q129" s="248"/>
      <c r="R129" s="248"/>
      <c r="S129" s="248"/>
      <c r="T129" s="249"/>
      <c r="U129" s="14"/>
      <c r="V129" s="14"/>
      <c r="W129" s="14"/>
      <c r="X129" s="14"/>
      <c r="Y129" s="14"/>
      <c r="Z129" s="14"/>
      <c r="AA129" s="14"/>
      <c r="AB129" s="14"/>
      <c r="AC129" s="14"/>
      <c r="AD129" s="14"/>
      <c r="AE129" s="14"/>
      <c r="AT129" s="250" t="s">
        <v>198</v>
      </c>
      <c r="AU129" s="250" t="s">
        <v>84</v>
      </c>
      <c r="AV129" s="14" t="s">
        <v>84</v>
      </c>
      <c r="AW129" s="14" t="s">
        <v>37</v>
      </c>
      <c r="AX129" s="14" t="s">
        <v>76</v>
      </c>
      <c r="AY129" s="250" t="s">
        <v>186</v>
      </c>
    </row>
    <row r="130" spans="1:65" s="2" customFormat="1" ht="24.15" customHeight="1">
      <c r="A130" s="38"/>
      <c r="B130" s="39"/>
      <c r="C130" s="212" t="s">
        <v>187</v>
      </c>
      <c r="D130" s="212" t="s">
        <v>189</v>
      </c>
      <c r="E130" s="213" t="s">
        <v>285</v>
      </c>
      <c r="F130" s="214" t="s">
        <v>286</v>
      </c>
      <c r="G130" s="215" t="s">
        <v>244</v>
      </c>
      <c r="H130" s="216">
        <v>167.1</v>
      </c>
      <c r="I130" s="217"/>
      <c r="J130" s="218">
        <f>ROUND(I130*H130,2)</f>
        <v>0</v>
      </c>
      <c r="K130" s="214" t="s">
        <v>193</v>
      </c>
      <c r="L130" s="44"/>
      <c r="M130" s="219" t="s">
        <v>20</v>
      </c>
      <c r="N130" s="220" t="s">
        <v>47</v>
      </c>
      <c r="O130" s="84"/>
      <c r="P130" s="221">
        <f>O130*H130</f>
        <v>0</v>
      </c>
      <c r="Q130" s="221">
        <v>0</v>
      </c>
      <c r="R130" s="221">
        <f>Q130*H130</f>
        <v>0</v>
      </c>
      <c r="S130" s="221">
        <v>0.22</v>
      </c>
      <c r="T130" s="222">
        <f>S130*H130</f>
        <v>36.762</v>
      </c>
      <c r="U130" s="38"/>
      <c r="V130" s="38"/>
      <c r="W130" s="38"/>
      <c r="X130" s="38"/>
      <c r="Y130" s="38"/>
      <c r="Z130" s="38"/>
      <c r="AA130" s="38"/>
      <c r="AB130" s="38"/>
      <c r="AC130" s="38"/>
      <c r="AD130" s="38"/>
      <c r="AE130" s="38"/>
      <c r="AR130" s="223" t="s">
        <v>194</v>
      </c>
      <c r="AT130" s="223" t="s">
        <v>189</v>
      </c>
      <c r="AU130" s="223" t="s">
        <v>84</v>
      </c>
      <c r="AY130" s="17" t="s">
        <v>186</v>
      </c>
      <c r="BE130" s="224">
        <f>IF(N130="základní",J130,0)</f>
        <v>0</v>
      </c>
      <c r="BF130" s="224">
        <f>IF(N130="snížená",J130,0)</f>
        <v>0</v>
      </c>
      <c r="BG130" s="224">
        <f>IF(N130="zákl. přenesená",J130,0)</f>
        <v>0</v>
      </c>
      <c r="BH130" s="224">
        <f>IF(N130="sníž. přenesená",J130,0)</f>
        <v>0</v>
      </c>
      <c r="BI130" s="224">
        <f>IF(N130="nulová",J130,0)</f>
        <v>0</v>
      </c>
      <c r="BJ130" s="17" t="s">
        <v>22</v>
      </c>
      <c r="BK130" s="224">
        <f>ROUND(I130*H130,2)</f>
        <v>0</v>
      </c>
      <c r="BL130" s="17" t="s">
        <v>194</v>
      </c>
      <c r="BM130" s="223" t="s">
        <v>287</v>
      </c>
    </row>
    <row r="131" spans="1:47" s="2" customFormat="1" ht="12">
      <c r="A131" s="38"/>
      <c r="B131" s="39"/>
      <c r="C131" s="40"/>
      <c r="D131" s="225" t="s">
        <v>196</v>
      </c>
      <c r="E131" s="40"/>
      <c r="F131" s="226" t="s">
        <v>288</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196</v>
      </c>
      <c r="AU131" s="17" t="s">
        <v>84</v>
      </c>
    </row>
    <row r="132" spans="1:51" s="13" customFormat="1" ht="12">
      <c r="A132" s="13"/>
      <c r="B132" s="230"/>
      <c r="C132" s="231"/>
      <c r="D132" s="225" t="s">
        <v>198</v>
      </c>
      <c r="E132" s="232" t="s">
        <v>20</v>
      </c>
      <c r="F132" s="233" t="s">
        <v>248</v>
      </c>
      <c r="G132" s="231"/>
      <c r="H132" s="232" t="s">
        <v>20</v>
      </c>
      <c r="I132" s="234"/>
      <c r="J132" s="231"/>
      <c r="K132" s="231"/>
      <c r="L132" s="235"/>
      <c r="M132" s="236"/>
      <c r="N132" s="237"/>
      <c r="O132" s="237"/>
      <c r="P132" s="237"/>
      <c r="Q132" s="237"/>
      <c r="R132" s="237"/>
      <c r="S132" s="237"/>
      <c r="T132" s="238"/>
      <c r="U132" s="13"/>
      <c r="V132" s="13"/>
      <c r="W132" s="13"/>
      <c r="X132" s="13"/>
      <c r="Y132" s="13"/>
      <c r="Z132" s="13"/>
      <c r="AA132" s="13"/>
      <c r="AB132" s="13"/>
      <c r="AC132" s="13"/>
      <c r="AD132" s="13"/>
      <c r="AE132" s="13"/>
      <c r="AT132" s="239" t="s">
        <v>198</v>
      </c>
      <c r="AU132" s="239" t="s">
        <v>84</v>
      </c>
      <c r="AV132" s="13" t="s">
        <v>22</v>
      </c>
      <c r="AW132" s="13" t="s">
        <v>37</v>
      </c>
      <c r="AX132" s="13" t="s">
        <v>76</v>
      </c>
      <c r="AY132" s="239" t="s">
        <v>186</v>
      </c>
    </row>
    <row r="133" spans="1:51" s="14" customFormat="1" ht="12">
      <c r="A133" s="14"/>
      <c r="B133" s="240"/>
      <c r="C133" s="241"/>
      <c r="D133" s="225" t="s">
        <v>198</v>
      </c>
      <c r="E133" s="242" t="s">
        <v>20</v>
      </c>
      <c r="F133" s="243" t="s">
        <v>289</v>
      </c>
      <c r="G133" s="241"/>
      <c r="H133" s="244">
        <v>167.1</v>
      </c>
      <c r="I133" s="245"/>
      <c r="J133" s="241"/>
      <c r="K133" s="241"/>
      <c r="L133" s="246"/>
      <c r="M133" s="247"/>
      <c r="N133" s="248"/>
      <c r="O133" s="248"/>
      <c r="P133" s="248"/>
      <c r="Q133" s="248"/>
      <c r="R133" s="248"/>
      <c r="S133" s="248"/>
      <c r="T133" s="249"/>
      <c r="U133" s="14"/>
      <c r="V133" s="14"/>
      <c r="W133" s="14"/>
      <c r="X133" s="14"/>
      <c r="Y133" s="14"/>
      <c r="Z133" s="14"/>
      <c r="AA133" s="14"/>
      <c r="AB133" s="14"/>
      <c r="AC133" s="14"/>
      <c r="AD133" s="14"/>
      <c r="AE133" s="14"/>
      <c r="AT133" s="250" t="s">
        <v>198</v>
      </c>
      <c r="AU133" s="250" t="s">
        <v>84</v>
      </c>
      <c r="AV133" s="14" t="s">
        <v>84</v>
      </c>
      <c r="AW133" s="14" t="s">
        <v>37</v>
      </c>
      <c r="AX133" s="14" t="s">
        <v>76</v>
      </c>
      <c r="AY133" s="250" t="s">
        <v>186</v>
      </c>
    </row>
    <row r="134" spans="1:65" s="2" customFormat="1" ht="24.15" customHeight="1">
      <c r="A134" s="38"/>
      <c r="B134" s="39"/>
      <c r="C134" s="212" t="s">
        <v>27</v>
      </c>
      <c r="D134" s="212" t="s">
        <v>189</v>
      </c>
      <c r="E134" s="213" t="s">
        <v>290</v>
      </c>
      <c r="F134" s="214" t="s">
        <v>291</v>
      </c>
      <c r="G134" s="215" t="s">
        <v>244</v>
      </c>
      <c r="H134" s="216">
        <v>453.2</v>
      </c>
      <c r="I134" s="217"/>
      <c r="J134" s="218">
        <f>ROUND(I134*H134,2)</f>
        <v>0</v>
      </c>
      <c r="K134" s="214" t="s">
        <v>193</v>
      </c>
      <c r="L134" s="44"/>
      <c r="M134" s="219" t="s">
        <v>20</v>
      </c>
      <c r="N134" s="220" t="s">
        <v>47</v>
      </c>
      <c r="O134" s="84"/>
      <c r="P134" s="221">
        <f>O134*H134</f>
        <v>0</v>
      </c>
      <c r="Q134" s="221">
        <v>0</v>
      </c>
      <c r="R134" s="221">
        <f>Q134*H134</f>
        <v>0</v>
      </c>
      <c r="S134" s="221">
        <v>0.17</v>
      </c>
      <c r="T134" s="222">
        <f>S134*H134</f>
        <v>77.044</v>
      </c>
      <c r="U134" s="38"/>
      <c r="V134" s="38"/>
      <c r="W134" s="38"/>
      <c r="X134" s="38"/>
      <c r="Y134" s="38"/>
      <c r="Z134" s="38"/>
      <c r="AA134" s="38"/>
      <c r="AB134" s="38"/>
      <c r="AC134" s="38"/>
      <c r="AD134" s="38"/>
      <c r="AE134" s="38"/>
      <c r="AR134" s="223" t="s">
        <v>194</v>
      </c>
      <c r="AT134" s="223" t="s">
        <v>189</v>
      </c>
      <c r="AU134" s="223" t="s">
        <v>84</v>
      </c>
      <c r="AY134" s="17" t="s">
        <v>186</v>
      </c>
      <c r="BE134" s="224">
        <f>IF(N134="základní",J134,0)</f>
        <v>0</v>
      </c>
      <c r="BF134" s="224">
        <f>IF(N134="snížená",J134,0)</f>
        <v>0</v>
      </c>
      <c r="BG134" s="224">
        <f>IF(N134="zákl. přenesená",J134,0)</f>
        <v>0</v>
      </c>
      <c r="BH134" s="224">
        <f>IF(N134="sníž. přenesená",J134,0)</f>
        <v>0</v>
      </c>
      <c r="BI134" s="224">
        <f>IF(N134="nulová",J134,0)</f>
        <v>0</v>
      </c>
      <c r="BJ134" s="17" t="s">
        <v>22</v>
      </c>
      <c r="BK134" s="224">
        <f>ROUND(I134*H134,2)</f>
        <v>0</v>
      </c>
      <c r="BL134" s="17" t="s">
        <v>194</v>
      </c>
      <c r="BM134" s="223" t="s">
        <v>292</v>
      </c>
    </row>
    <row r="135" spans="1:47" s="2" customFormat="1" ht="12">
      <c r="A135" s="38"/>
      <c r="B135" s="39"/>
      <c r="C135" s="40"/>
      <c r="D135" s="225" t="s">
        <v>196</v>
      </c>
      <c r="E135" s="40"/>
      <c r="F135" s="226" t="s">
        <v>293</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196</v>
      </c>
      <c r="AU135" s="17" t="s">
        <v>84</v>
      </c>
    </row>
    <row r="136" spans="1:47" s="2" customFormat="1" ht="12">
      <c r="A136" s="38"/>
      <c r="B136" s="39"/>
      <c r="C136" s="40"/>
      <c r="D136" s="225" t="s">
        <v>216</v>
      </c>
      <c r="E136" s="40"/>
      <c r="F136" s="251" t="s">
        <v>294</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216</v>
      </c>
      <c r="AU136" s="17" t="s">
        <v>84</v>
      </c>
    </row>
    <row r="137" spans="1:51" s="13" customFormat="1" ht="12">
      <c r="A137" s="13"/>
      <c r="B137" s="230"/>
      <c r="C137" s="231"/>
      <c r="D137" s="225" t="s">
        <v>198</v>
      </c>
      <c r="E137" s="232" t="s">
        <v>20</v>
      </c>
      <c r="F137" s="233" t="s">
        <v>248</v>
      </c>
      <c r="G137" s="231"/>
      <c r="H137" s="232" t="s">
        <v>20</v>
      </c>
      <c r="I137" s="234"/>
      <c r="J137" s="231"/>
      <c r="K137" s="231"/>
      <c r="L137" s="235"/>
      <c r="M137" s="236"/>
      <c r="N137" s="237"/>
      <c r="O137" s="237"/>
      <c r="P137" s="237"/>
      <c r="Q137" s="237"/>
      <c r="R137" s="237"/>
      <c r="S137" s="237"/>
      <c r="T137" s="238"/>
      <c r="U137" s="13"/>
      <c r="V137" s="13"/>
      <c r="W137" s="13"/>
      <c r="X137" s="13"/>
      <c r="Y137" s="13"/>
      <c r="Z137" s="13"/>
      <c r="AA137" s="13"/>
      <c r="AB137" s="13"/>
      <c r="AC137" s="13"/>
      <c r="AD137" s="13"/>
      <c r="AE137" s="13"/>
      <c r="AT137" s="239" t="s">
        <v>198</v>
      </c>
      <c r="AU137" s="239" t="s">
        <v>84</v>
      </c>
      <c r="AV137" s="13" t="s">
        <v>22</v>
      </c>
      <c r="AW137" s="13" t="s">
        <v>37</v>
      </c>
      <c r="AX137" s="13" t="s">
        <v>76</v>
      </c>
      <c r="AY137" s="239" t="s">
        <v>186</v>
      </c>
    </row>
    <row r="138" spans="1:51" s="14" customFormat="1" ht="12">
      <c r="A138" s="14"/>
      <c r="B138" s="240"/>
      <c r="C138" s="241"/>
      <c r="D138" s="225" t="s">
        <v>198</v>
      </c>
      <c r="E138" s="242" t="s">
        <v>20</v>
      </c>
      <c r="F138" s="243" t="s">
        <v>295</v>
      </c>
      <c r="G138" s="241"/>
      <c r="H138" s="244">
        <v>453.2</v>
      </c>
      <c r="I138" s="245"/>
      <c r="J138" s="241"/>
      <c r="K138" s="241"/>
      <c r="L138" s="246"/>
      <c r="M138" s="247"/>
      <c r="N138" s="248"/>
      <c r="O138" s="248"/>
      <c r="P138" s="248"/>
      <c r="Q138" s="248"/>
      <c r="R138" s="248"/>
      <c r="S138" s="248"/>
      <c r="T138" s="249"/>
      <c r="U138" s="14"/>
      <c r="V138" s="14"/>
      <c r="W138" s="14"/>
      <c r="X138" s="14"/>
      <c r="Y138" s="14"/>
      <c r="Z138" s="14"/>
      <c r="AA138" s="14"/>
      <c r="AB138" s="14"/>
      <c r="AC138" s="14"/>
      <c r="AD138" s="14"/>
      <c r="AE138" s="14"/>
      <c r="AT138" s="250" t="s">
        <v>198</v>
      </c>
      <c r="AU138" s="250" t="s">
        <v>84</v>
      </c>
      <c r="AV138" s="14" t="s">
        <v>84</v>
      </c>
      <c r="AW138" s="14" t="s">
        <v>37</v>
      </c>
      <c r="AX138" s="14" t="s">
        <v>76</v>
      </c>
      <c r="AY138" s="250" t="s">
        <v>186</v>
      </c>
    </row>
    <row r="139" spans="1:65" s="2" customFormat="1" ht="24.15" customHeight="1">
      <c r="A139" s="38"/>
      <c r="B139" s="39"/>
      <c r="C139" s="212" t="s">
        <v>296</v>
      </c>
      <c r="D139" s="212" t="s">
        <v>189</v>
      </c>
      <c r="E139" s="213" t="s">
        <v>297</v>
      </c>
      <c r="F139" s="214" t="s">
        <v>298</v>
      </c>
      <c r="G139" s="215" t="s">
        <v>244</v>
      </c>
      <c r="H139" s="216">
        <v>203.5</v>
      </c>
      <c r="I139" s="217"/>
      <c r="J139" s="218">
        <f>ROUND(I139*H139,2)</f>
        <v>0</v>
      </c>
      <c r="K139" s="214" t="s">
        <v>193</v>
      </c>
      <c r="L139" s="44"/>
      <c r="M139" s="219" t="s">
        <v>20</v>
      </c>
      <c r="N139" s="220" t="s">
        <v>47</v>
      </c>
      <c r="O139" s="84"/>
      <c r="P139" s="221">
        <f>O139*H139</f>
        <v>0</v>
      </c>
      <c r="Q139" s="221">
        <v>0</v>
      </c>
      <c r="R139" s="221">
        <f>Q139*H139</f>
        <v>0</v>
      </c>
      <c r="S139" s="221">
        <v>0.29</v>
      </c>
      <c r="T139" s="222">
        <f>S139*H139</f>
        <v>59.01499999999999</v>
      </c>
      <c r="U139" s="38"/>
      <c r="V139" s="38"/>
      <c r="W139" s="38"/>
      <c r="X139" s="38"/>
      <c r="Y139" s="38"/>
      <c r="Z139" s="38"/>
      <c r="AA139" s="38"/>
      <c r="AB139" s="38"/>
      <c r="AC139" s="38"/>
      <c r="AD139" s="38"/>
      <c r="AE139" s="38"/>
      <c r="AR139" s="223" t="s">
        <v>194</v>
      </c>
      <c r="AT139" s="223" t="s">
        <v>189</v>
      </c>
      <c r="AU139" s="223" t="s">
        <v>84</v>
      </c>
      <c r="AY139" s="17" t="s">
        <v>186</v>
      </c>
      <c r="BE139" s="224">
        <f>IF(N139="základní",J139,0)</f>
        <v>0</v>
      </c>
      <c r="BF139" s="224">
        <f>IF(N139="snížená",J139,0)</f>
        <v>0</v>
      </c>
      <c r="BG139" s="224">
        <f>IF(N139="zákl. přenesená",J139,0)</f>
        <v>0</v>
      </c>
      <c r="BH139" s="224">
        <f>IF(N139="sníž. přenesená",J139,0)</f>
        <v>0</v>
      </c>
      <c r="BI139" s="224">
        <f>IF(N139="nulová",J139,0)</f>
        <v>0</v>
      </c>
      <c r="BJ139" s="17" t="s">
        <v>22</v>
      </c>
      <c r="BK139" s="224">
        <f>ROUND(I139*H139,2)</f>
        <v>0</v>
      </c>
      <c r="BL139" s="17" t="s">
        <v>194</v>
      </c>
      <c r="BM139" s="223" t="s">
        <v>299</v>
      </c>
    </row>
    <row r="140" spans="1:47" s="2" customFormat="1" ht="12">
      <c r="A140" s="38"/>
      <c r="B140" s="39"/>
      <c r="C140" s="40"/>
      <c r="D140" s="225" t="s">
        <v>196</v>
      </c>
      <c r="E140" s="40"/>
      <c r="F140" s="226" t="s">
        <v>300</v>
      </c>
      <c r="G140" s="40"/>
      <c r="H140" s="40"/>
      <c r="I140" s="227"/>
      <c r="J140" s="40"/>
      <c r="K140" s="40"/>
      <c r="L140" s="44"/>
      <c r="M140" s="228"/>
      <c r="N140" s="229"/>
      <c r="O140" s="84"/>
      <c r="P140" s="84"/>
      <c r="Q140" s="84"/>
      <c r="R140" s="84"/>
      <c r="S140" s="84"/>
      <c r="T140" s="85"/>
      <c r="U140" s="38"/>
      <c r="V140" s="38"/>
      <c r="W140" s="38"/>
      <c r="X140" s="38"/>
      <c r="Y140" s="38"/>
      <c r="Z140" s="38"/>
      <c r="AA140" s="38"/>
      <c r="AB140" s="38"/>
      <c r="AC140" s="38"/>
      <c r="AD140" s="38"/>
      <c r="AE140" s="38"/>
      <c r="AT140" s="17" t="s">
        <v>196</v>
      </c>
      <c r="AU140" s="17" t="s">
        <v>84</v>
      </c>
    </row>
    <row r="141" spans="1:47" s="2" customFormat="1" ht="12">
      <c r="A141" s="38"/>
      <c r="B141" s="39"/>
      <c r="C141" s="40"/>
      <c r="D141" s="225" t="s">
        <v>216</v>
      </c>
      <c r="E141" s="40"/>
      <c r="F141" s="251" t="s">
        <v>301</v>
      </c>
      <c r="G141" s="40"/>
      <c r="H141" s="40"/>
      <c r="I141" s="227"/>
      <c r="J141" s="40"/>
      <c r="K141" s="40"/>
      <c r="L141" s="44"/>
      <c r="M141" s="228"/>
      <c r="N141" s="229"/>
      <c r="O141" s="84"/>
      <c r="P141" s="84"/>
      <c r="Q141" s="84"/>
      <c r="R141" s="84"/>
      <c r="S141" s="84"/>
      <c r="T141" s="85"/>
      <c r="U141" s="38"/>
      <c r="V141" s="38"/>
      <c r="W141" s="38"/>
      <c r="X141" s="38"/>
      <c r="Y141" s="38"/>
      <c r="Z141" s="38"/>
      <c r="AA141" s="38"/>
      <c r="AB141" s="38"/>
      <c r="AC141" s="38"/>
      <c r="AD141" s="38"/>
      <c r="AE141" s="38"/>
      <c r="AT141" s="17" t="s">
        <v>216</v>
      </c>
      <c r="AU141" s="17" t="s">
        <v>84</v>
      </c>
    </row>
    <row r="142" spans="1:51" s="13" customFormat="1" ht="12">
      <c r="A142" s="13"/>
      <c r="B142" s="230"/>
      <c r="C142" s="231"/>
      <c r="D142" s="225" t="s">
        <v>198</v>
      </c>
      <c r="E142" s="232" t="s">
        <v>20</v>
      </c>
      <c r="F142" s="233" t="s">
        <v>248</v>
      </c>
      <c r="G142" s="231"/>
      <c r="H142" s="232" t="s">
        <v>20</v>
      </c>
      <c r="I142" s="234"/>
      <c r="J142" s="231"/>
      <c r="K142" s="231"/>
      <c r="L142" s="235"/>
      <c r="M142" s="236"/>
      <c r="N142" s="237"/>
      <c r="O142" s="237"/>
      <c r="P142" s="237"/>
      <c r="Q142" s="237"/>
      <c r="R142" s="237"/>
      <c r="S142" s="237"/>
      <c r="T142" s="238"/>
      <c r="U142" s="13"/>
      <c r="V142" s="13"/>
      <c r="W142" s="13"/>
      <c r="X142" s="13"/>
      <c r="Y142" s="13"/>
      <c r="Z142" s="13"/>
      <c r="AA142" s="13"/>
      <c r="AB142" s="13"/>
      <c r="AC142" s="13"/>
      <c r="AD142" s="13"/>
      <c r="AE142" s="13"/>
      <c r="AT142" s="239" t="s">
        <v>198</v>
      </c>
      <c r="AU142" s="239" t="s">
        <v>84</v>
      </c>
      <c r="AV142" s="13" t="s">
        <v>22</v>
      </c>
      <c r="AW142" s="13" t="s">
        <v>37</v>
      </c>
      <c r="AX142" s="13" t="s">
        <v>76</v>
      </c>
      <c r="AY142" s="239" t="s">
        <v>186</v>
      </c>
    </row>
    <row r="143" spans="1:51" s="14" customFormat="1" ht="12">
      <c r="A143" s="14"/>
      <c r="B143" s="240"/>
      <c r="C143" s="241"/>
      <c r="D143" s="225" t="s">
        <v>198</v>
      </c>
      <c r="E143" s="242" t="s">
        <v>20</v>
      </c>
      <c r="F143" s="243" t="s">
        <v>302</v>
      </c>
      <c r="G143" s="241"/>
      <c r="H143" s="244">
        <v>203.5</v>
      </c>
      <c r="I143" s="245"/>
      <c r="J143" s="241"/>
      <c r="K143" s="241"/>
      <c r="L143" s="246"/>
      <c r="M143" s="247"/>
      <c r="N143" s="248"/>
      <c r="O143" s="248"/>
      <c r="P143" s="248"/>
      <c r="Q143" s="248"/>
      <c r="R143" s="248"/>
      <c r="S143" s="248"/>
      <c r="T143" s="249"/>
      <c r="U143" s="14"/>
      <c r="V143" s="14"/>
      <c r="W143" s="14"/>
      <c r="X143" s="14"/>
      <c r="Y143" s="14"/>
      <c r="Z143" s="14"/>
      <c r="AA143" s="14"/>
      <c r="AB143" s="14"/>
      <c r="AC143" s="14"/>
      <c r="AD143" s="14"/>
      <c r="AE143" s="14"/>
      <c r="AT143" s="250" t="s">
        <v>198</v>
      </c>
      <c r="AU143" s="250" t="s">
        <v>84</v>
      </c>
      <c r="AV143" s="14" t="s">
        <v>84</v>
      </c>
      <c r="AW143" s="14" t="s">
        <v>37</v>
      </c>
      <c r="AX143" s="14" t="s">
        <v>76</v>
      </c>
      <c r="AY143" s="250" t="s">
        <v>186</v>
      </c>
    </row>
    <row r="144" spans="1:65" s="2" customFormat="1" ht="24.15" customHeight="1">
      <c r="A144" s="38"/>
      <c r="B144" s="39"/>
      <c r="C144" s="212" t="s">
        <v>303</v>
      </c>
      <c r="D144" s="212" t="s">
        <v>189</v>
      </c>
      <c r="E144" s="213" t="s">
        <v>304</v>
      </c>
      <c r="F144" s="214" t="s">
        <v>305</v>
      </c>
      <c r="G144" s="215" t="s">
        <v>244</v>
      </c>
      <c r="H144" s="216">
        <v>17</v>
      </c>
      <c r="I144" s="217"/>
      <c r="J144" s="218">
        <f>ROUND(I144*H144,2)</f>
        <v>0</v>
      </c>
      <c r="K144" s="214" t="s">
        <v>193</v>
      </c>
      <c r="L144" s="44"/>
      <c r="M144" s="219" t="s">
        <v>20</v>
      </c>
      <c r="N144" s="220" t="s">
        <v>47</v>
      </c>
      <c r="O144" s="84"/>
      <c r="P144" s="221">
        <f>O144*H144</f>
        <v>0</v>
      </c>
      <c r="Q144" s="221">
        <v>0</v>
      </c>
      <c r="R144" s="221">
        <f>Q144*H144</f>
        <v>0</v>
      </c>
      <c r="S144" s="221">
        <v>0.625</v>
      </c>
      <c r="T144" s="222">
        <f>S144*H144</f>
        <v>10.625</v>
      </c>
      <c r="U144" s="38"/>
      <c r="V144" s="38"/>
      <c r="W144" s="38"/>
      <c r="X144" s="38"/>
      <c r="Y144" s="38"/>
      <c r="Z144" s="38"/>
      <c r="AA144" s="38"/>
      <c r="AB144" s="38"/>
      <c r="AC144" s="38"/>
      <c r="AD144" s="38"/>
      <c r="AE144" s="38"/>
      <c r="AR144" s="223" t="s">
        <v>194</v>
      </c>
      <c r="AT144" s="223" t="s">
        <v>189</v>
      </c>
      <c r="AU144" s="223" t="s">
        <v>84</v>
      </c>
      <c r="AY144" s="17" t="s">
        <v>186</v>
      </c>
      <c r="BE144" s="224">
        <f>IF(N144="základní",J144,0)</f>
        <v>0</v>
      </c>
      <c r="BF144" s="224">
        <f>IF(N144="snížená",J144,0)</f>
        <v>0</v>
      </c>
      <c r="BG144" s="224">
        <f>IF(N144="zákl. přenesená",J144,0)</f>
        <v>0</v>
      </c>
      <c r="BH144" s="224">
        <f>IF(N144="sníž. přenesená",J144,0)</f>
        <v>0</v>
      </c>
      <c r="BI144" s="224">
        <f>IF(N144="nulová",J144,0)</f>
        <v>0</v>
      </c>
      <c r="BJ144" s="17" t="s">
        <v>22</v>
      </c>
      <c r="BK144" s="224">
        <f>ROUND(I144*H144,2)</f>
        <v>0</v>
      </c>
      <c r="BL144" s="17" t="s">
        <v>194</v>
      </c>
      <c r="BM144" s="223" t="s">
        <v>306</v>
      </c>
    </row>
    <row r="145" spans="1:47" s="2" customFormat="1" ht="12">
      <c r="A145" s="38"/>
      <c r="B145" s="39"/>
      <c r="C145" s="40"/>
      <c r="D145" s="225" t="s">
        <v>196</v>
      </c>
      <c r="E145" s="40"/>
      <c r="F145" s="226" t="s">
        <v>307</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196</v>
      </c>
      <c r="AU145" s="17" t="s">
        <v>84</v>
      </c>
    </row>
    <row r="146" spans="1:51" s="13" customFormat="1" ht="12">
      <c r="A146" s="13"/>
      <c r="B146" s="230"/>
      <c r="C146" s="231"/>
      <c r="D146" s="225" t="s">
        <v>198</v>
      </c>
      <c r="E146" s="232" t="s">
        <v>20</v>
      </c>
      <c r="F146" s="233" t="s">
        <v>248</v>
      </c>
      <c r="G146" s="231"/>
      <c r="H146" s="232" t="s">
        <v>20</v>
      </c>
      <c r="I146" s="234"/>
      <c r="J146" s="231"/>
      <c r="K146" s="231"/>
      <c r="L146" s="235"/>
      <c r="M146" s="236"/>
      <c r="N146" s="237"/>
      <c r="O146" s="237"/>
      <c r="P146" s="237"/>
      <c r="Q146" s="237"/>
      <c r="R146" s="237"/>
      <c r="S146" s="237"/>
      <c r="T146" s="238"/>
      <c r="U146" s="13"/>
      <c r="V146" s="13"/>
      <c r="W146" s="13"/>
      <c r="X146" s="13"/>
      <c r="Y146" s="13"/>
      <c r="Z146" s="13"/>
      <c r="AA146" s="13"/>
      <c r="AB146" s="13"/>
      <c r="AC146" s="13"/>
      <c r="AD146" s="13"/>
      <c r="AE146" s="13"/>
      <c r="AT146" s="239" t="s">
        <v>198</v>
      </c>
      <c r="AU146" s="239" t="s">
        <v>84</v>
      </c>
      <c r="AV146" s="13" t="s">
        <v>22</v>
      </c>
      <c r="AW146" s="13" t="s">
        <v>37</v>
      </c>
      <c r="AX146" s="13" t="s">
        <v>76</v>
      </c>
      <c r="AY146" s="239" t="s">
        <v>186</v>
      </c>
    </row>
    <row r="147" spans="1:51" s="14" customFormat="1" ht="12">
      <c r="A147" s="14"/>
      <c r="B147" s="240"/>
      <c r="C147" s="241"/>
      <c r="D147" s="225" t="s">
        <v>198</v>
      </c>
      <c r="E147" s="242" t="s">
        <v>20</v>
      </c>
      <c r="F147" s="243" t="s">
        <v>308</v>
      </c>
      <c r="G147" s="241"/>
      <c r="H147" s="244">
        <v>17</v>
      </c>
      <c r="I147" s="245"/>
      <c r="J147" s="241"/>
      <c r="K147" s="241"/>
      <c r="L147" s="246"/>
      <c r="M147" s="247"/>
      <c r="N147" s="248"/>
      <c r="O147" s="248"/>
      <c r="P147" s="248"/>
      <c r="Q147" s="248"/>
      <c r="R147" s="248"/>
      <c r="S147" s="248"/>
      <c r="T147" s="249"/>
      <c r="U147" s="14"/>
      <c r="V147" s="14"/>
      <c r="W147" s="14"/>
      <c r="X147" s="14"/>
      <c r="Y147" s="14"/>
      <c r="Z147" s="14"/>
      <c r="AA147" s="14"/>
      <c r="AB147" s="14"/>
      <c r="AC147" s="14"/>
      <c r="AD147" s="14"/>
      <c r="AE147" s="14"/>
      <c r="AT147" s="250" t="s">
        <v>198</v>
      </c>
      <c r="AU147" s="250" t="s">
        <v>84</v>
      </c>
      <c r="AV147" s="14" t="s">
        <v>84</v>
      </c>
      <c r="AW147" s="14" t="s">
        <v>37</v>
      </c>
      <c r="AX147" s="14" t="s">
        <v>76</v>
      </c>
      <c r="AY147" s="250" t="s">
        <v>186</v>
      </c>
    </row>
    <row r="148" spans="1:65" s="2" customFormat="1" ht="14.4" customHeight="1">
      <c r="A148" s="38"/>
      <c r="B148" s="39"/>
      <c r="C148" s="212" t="s">
        <v>309</v>
      </c>
      <c r="D148" s="212" t="s">
        <v>189</v>
      </c>
      <c r="E148" s="213" t="s">
        <v>310</v>
      </c>
      <c r="F148" s="214" t="s">
        <v>311</v>
      </c>
      <c r="G148" s="215" t="s">
        <v>312</v>
      </c>
      <c r="H148" s="216">
        <v>36.5</v>
      </c>
      <c r="I148" s="217"/>
      <c r="J148" s="218">
        <f>ROUND(I148*H148,2)</f>
        <v>0</v>
      </c>
      <c r="K148" s="214" t="s">
        <v>193</v>
      </c>
      <c r="L148" s="44"/>
      <c r="M148" s="219" t="s">
        <v>20</v>
      </c>
      <c r="N148" s="220" t="s">
        <v>47</v>
      </c>
      <c r="O148" s="84"/>
      <c r="P148" s="221">
        <f>O148*H148</f>
        <v>0</v>
      </c>
      <c r="Q148" s="221">
        <v>0</v>
      </c>
      <c r="R148" s="221">
        <f>Q148*H148</f>
        <v>0</v>
      </c>
      <c r="S148" s="221">
        <v>0.205</v>
      </c>
      <c r="T148" s="222">
        <f>S148*H148</f>
        <v>7.4825</v>
      </c>
      <c r="U148" s="38"/>
      <c r="V148" s="38"/>
      <c r="W148" s="38"/>
      <c r="X148" s="38"/>
      <c r="Y148" s="38"/>
      <c r="Z148" s="38"/>
      <c r="AA148" s="38"/>
      <c r="AB148" s="38"/>
      <c r="AC148" s="38"/>
      <c r="AD148" s="38"/>
      <c r="AE148" s="38"/>
      <c r="AR148" s="223" t="s">
        <v>194</v>
      </c>
      <c r="AT148" s="223" t="s">
        <v>189</v>
      </c>
      <c r="AU148" s="223" t="s">
        <v>84</v>
      </c>
      <c r="AY148" s="17" t="s">
        <v>186</v>
      </c>
      <c r="BE148" s="224">
        <f>IF(N148="základní",J148,0)</f>
        <v>0</v>
      </c>
      <c r="BF148" s="224">
        <f>IF(N148="snížená",J148,0)</f>
        <v>0</v>
      </c>
      <c r="BG148" s="224">
        <f>IF(N148="zákl. přenesená",J148,0)</f>
        <v>0</v>
      </c>
      <c r="BH148" s="224">
        <f>IF(N148="sníž. přenesená",J148,0)</f>
        <v>0</v>
      </c>
      <c r="BI148" s="224">
        <f>IF(N148="nulová",J148,0)</f>
        <v>0</v>
      </c>
      <c r="BJ148" s="17" t="s">
        <v>22</v>
      </c>
      <c r="BK148" s="224">
        <f>ROUND(I148*H148,2)</f>
        <v>0</v>
      </c>
      <c r="BL148" s="17" t="s">
        <v>194</v>
      </c>
      <c r="BM148" s="223" t="s">
        <v>313</v>
      </c>
    </row>
    <row r="149" spans="1:47" s="2" customFormat="1" ht="12">
      <c r="A149" s="38"/>
      <c r="B149" s="39"/>
      <c r="C149" s="40"/>
      <c r="D149" s="225" t="s">
        <v>196</v>
      </c>
      <c r="E149" s="40"/>
      <c r="F149" s="226" t="s">
        <v>314</v>
      </c>
      <c r="G149" s="40"/>
      <c r="H149" s="40"/>
      <c r="I149" s="227"/>
      <c r="J149" s="40"/>
      <c r="K149" s="40"/>
      <c r="L149" s="44"/>
      <c r="M149" s="228"/>
      <c r="N149" s="229"/>
      <c r="O149" s="84"/>
      <c r="P149" s="84"/>
      <c r="Q149" s="84"/>
      <c r="R149" s="84"/>
      <c r="S149" s="84"/>
      <c r="T149" s="85"/>
      <c r="U149" s="38"/>
      <c r="V149" s="38"/>
      <c r="W149" s="38"/>
      <c r="X149" s="38"/>
      <c r="Y149" s="38"/>
      <c r="Z149" s="38"/>
      <c r="AA149" s="38"/>
      <c r="AB149" s="38"/>
      <c r="AC149" s="38"/>
      <c r="AD149" s="38"/>
      <c r="AE149" s="38"/>
      <c r="AT149" s="17" t="s">
        <v>196</v>
      </c>
      <c r="AU149" s="17" t="s">
        <v>84</v>
      </c>
    </row>
    <row r="150" spans="1:51" s="13" customFormat="1" ht="12">
      <c r="A150" s="13"/>
      <c r="B150" s="230"/>
      <c r="C150" s="231"/>
      <c r="D150" s="225" t="s">
        <v>198</v>
      </c>
      <c r="E150" s="232" t="s">
        <v>20</v>
      </c>
      <c r="F150" s="233" t="s">
        <v>248</v>
      </c>
      <c r="G150" s="231"/>
      <c r="H150" s="232" t="s">
        <v>20</v>
      </c>
      <c r="I150" s="234"/>
      <c r="J150" s="231"/>
      <c r="K150" s="231"/>
      <c r="L150" s="235"/>
      <c r="M150" s="236"/>
      <c r="N150" s="237"/>
      <c r="O150" s="237"/>
      <c r="P150" s="237"/>
      <c r="Q150" s="237"/>
      <c r="R150" s="237"/>
      <c r="S150" s="237"/>
      <c r="T150" s="238"/>
      <c r="U150" s="13"/>
      <c r="V150" s="13"/>
      <c r="W150" s="13"/>
      <c r="X150" s="13"/>
      <c r="Y150" s="13"/>
      <c r="Z150" s="13"/>
      <c r="AA150" s="13"/>
      <c r="AB150" s="13"/>
      <c r="AC150" s="13"/>
      <c r="AD150" s="13"/>
      <c r="AE150" s="13"/>
      <c r="AT150" s="239" t="s">
        <v>198</v>
      </c>
      <c r="AU150" s="239" t="s">
        <v>84</v>
      </c>
      <c r="AV150" s="13" t="s">
        <v>22</v>
      </c>
      <c r="AW150" s="13" t="s">
        <v>37</v>
      </c>
      <c r="AX150" s="13" t="s">
        <v>76</v>
      </c>
      <c r="AY150" s="239" t="s">
        <v>186</v>
      </c>
    </row>
    <row r="151" spans="1:51" s="14" customFormat="1" ht="12">
      <c r="A151" s="14"/>
      <c r="B151" s="240"/>
      <c r="C151" s="241"/>
      <c r="D151" s="225" t="s">
        <v>198</v>
      </c>
      <c r="E151" s="242" t="s">
        <v>20</v>
      </c>
      <c r="F151" s="243" t="s">
        <v>315</v>
      </c>
      <c r="G151" s="241"/>
      <c r="H151" s="244">
        <v>36.5</v>
      </c>
      <c r="I151" s="245"/>
      <c r="J151" s="241"/>
      <c r="K151" s="241"/>
      <c r="L151" s="246"/>
      <c r="M151" s="247"/>
      <c r="N151" s="248"/>
      <c r="O151" s="248"/>
      <c r="P151" s="248"/>
      <c r="Q151" s="248"/>
      <c r="R151" s="248"/>
      <c r="S151" s="248"/>
      <c r="T151" s="249"/>
      <c r="U151" s="14"/>
      <c r="V151" s="14"/>
      <c r="W151" s="14"/>
      <c r="X151" s="14"/>
      <c r="Y151" s="14"/>
      <c r="Z151" s="14"/>
      <c r="AA151" s="14"/>
      <c r="AB151" s="14"/>
      <c r="AC151" s="14"/>
      <c r="AD151" s="14"/>
      <c r="AE151" s="14"/>
      <c r="AT151" s="250" t="s">
        <v>198</v>
      </c>
      <c r="AU151" s="250" t="s">
        <v>84</v>
      </c>
      <c r="AV151" s="14" t="s">
        <v>84</v>
      </c>
      <c r="AW151" s="14" t="s">
        <v>37</v>
      </c>
      <c r="AX151" s="14" t="s">
        <v>76</v>
      </c>
      <c r="AY151" s="250" t="s">
        <v>186</v>
      </c>
    </row>
    <row r="152" spans="1:65" s="2" customFormat="1" ht="24.15" customHeight="1">
      <c r="A152" s="38"/>
      <c r="B152" s="39"/>
      <c r="C152" s="212" t="s">
        <v>316</v>
      </c>
      <c r="D152" s="212" t="s">
        <v>189</v>
      </c>
      <c r="E152" s="213" t="s">
        <v>317</v>
      </c>
      <c r="F152" s="214" t="s">
        <v>318</v>
      </c>
      <c r="G152" s="215" t="s">
        <v>192</v>
      </c>
      <c r="H152" s="216">
        <v>411.42</v>
      </c>
      <c r="I152" s="217"/>
      <c r="J152" s="218">
        <f>ROUND(I152*H152,2)</f>
        <v>0</v>
      </c>
      <c r="K152" s="214" t="s">
        <v>193</v>
      </c>
      <c r="L152" s="44"/>
      <c r="M152" s="219" t="s">
        <v>20</v>
      </c>
      <c r="N152" s="220" t="s">
        <v>47</v>
      </c>
      <c r="O152" s="84"/>
      <c r="P152" s="221">
        <f>O152*H152</f>
        <v>0</v>
      </c>
      <c r="Q152" s="221">
        <v>0</v>
      </c>
      <c r="R152" s="221">
        <f>Q152*H152</f>
        <v>0</v>
      </c>
      <c r="S152" s="221">
        <v>0</v>
      </c>
      <c r="T152" s="222">
        <f>S152*H152</f>
        <v>0</v>
      </c>
      <c r="U152" s="38"/>
      <c r="V152" s="38"/>
      <c r="W152" s="38"/>
      <c r="X152" s="38"/>
      <c r="Y152" s="38"/>
      <c r="Z152" s="38"/>
      <c r="AA152" s="38"/>
      <c r="AB152" s="38"/>
      <c r="AC152" s="38"/>
      <c r="AD152" s="38"/>
      <c r="AE152" s="38"/>
      <c r="AR152" s="223" t="s">
        <v>194</v>
      </c>
      <c r="AT152" s="223" t="s">
        <v>189</v>
      </c>
      <c r="AU152" s="223" t="s">
        <v>84</v>
      </c>
      <c r="AY152" s="17" t="s">
        <v>186</v>
      </c>
      <c r="BE152" s="224">
        <f>IF(N152="základní",J152,0)</f>
        <v>0</v>
      </c>
      <c r="BF152" s="224">
        <f>IF(N152="snížená",J152,0)</f>
        <v>0</v>
      </c>
      <c r="BG152" s="224">
        <f>IF(N152="zákl. přenesená",J152,0)</f>
        <v>0</v>
      </c>
      <c r="BH152" s="224">
        <f>IF(N152="sníž. přenesená",J152,0)</f>
        <v>0</v>
      </c>
      <c r="BI152" s="224">
        <f>IF(N152="nulová",J152,0)</f>
        <v>0</v>
      </c>
      <c r="BJ152" s="17" t="s">
        <v>22</v>
      </c>
      <c r="BK152" s="224">
        <f>ROUND(I152*H152,2)</f>
        <v>0</v>
      </c>
      <c r="BL152" s="17" t="s">
        <v>194</v>
      </c>
      <c r="BM152" s="223" t="s">
        <v>319</v>
      </c>
    </row>
    <row r="153" spans="1:47" s="2" customFormat="1" ht="12">
      <c r="A153" s="38"/>
      <c r="B153" s="39"/>
      <c r="C153" s="40"/>
      <c r="D153" s="225" t="s">
        <v>196</v>
      </c>
      <c r="E153" s="40"/>
      <c r="F153" s="226" t="s">
        <v>320</v>
      </c>
      <c r="G153" s="40"/>
      <c r="H153" s="40"/>
      <c r="I153" s="227"/>
      <c r="J153" s="40"/>
      <c r="K153" s="40"/>
      <c r="L153" s="44"/>
      <c r="M153" s="228"/>
      <c r="N153" s="229"/>
      <c r="O153" s="84"/>
      <c r="P153" s="84"/>
      <c r="Q153" s="84"/>
      <c r="R153" s="84"/>
      <c r="S153" s="84"/>
      <c r="T153" s="85"/>
      <c r="U153" s="38"/>
      <c r="V153" s="38"/>
      <c r="W153" s="38"/>
      <c r="X153" s="38"/>
      <c r="Y153" s="38"/>
      <c r="Z153" s="38"/>
      <c r="AA153" s="38"/>
      <c r="AB153" s="38"/>
      <c r="AC153" s="38"/>
      <c r="AD153" s="38"/>
      <c r="AE153" s="38"/>
      <c r="AT153" s="17" t="s">
        <v>196</v>
      </c>
      <c r="AU153" s="17" t="s">
        <v>84</v>
      </c>
    </row>
    <row r="154" spans="1:51" s="13" customFormat="1" ht="12">
      <c r="A154" s="13"/>
      <c r="B154" s="230"/>
      <c r="C154" s="231"/>
      <c r="D154" s="225" t="s">
        <v>198</v>
      </c>
      <c r="E154" s="232" t="s">
        <v>20</v>
      </c>
      <c r="F154" s="233" t="s">
        <v>248</v>
      </c>
      <c r="G154" s="231"/>
      <c r="H154" s="232" t="s">
        <v>20</v>
      </c>
      <c r="I154" s="234"/>
      <c r="J154" s="231"/>
      <c r="K154" s="231"/>
      <c r="L154" s="235"/>
      <c r="M154" s="236"/>
      <c r="N154" s="237"/>
      <c r="O154" s="237"/>
      <c r="P154" s="237"/>
      <c r="Q154" s="237"/>
      <c r="R154" s="237"/>
      <c r="S154" s="237"/>
      <c r="T154" s="238"/>
      <c r="U154" s="13"/>
      <c r="V154" s="13"/>
      <c r="W154" s="13"/>
      <c r="X154" s="13"/>
      <c r="Y154" s="13"/>
      <c r="Z154" s="13"/>
      <c r="AA154" s="13"/>
      <c r="AB154" s="13"/>
      <c r="AC154" s="13"/>
      <c r="AD154" s="13"/>
      <c r="AE154" s="13"/>
      <c r="AT154" s="239" t="s">
        <v>198</v>
      </c>
      <c r="AU154" s="239" t="s">
        <v>84</v>
      </c>
      <c r="AV154" s="13" t="s">
        <v>22</v>
      </c>
      <c r="AW154" s="13" t="s">
        <v>37</v>
      </c>
      <c r="AX154" s="13" t="s">
        <v>76</v>
      </c>
      <c r="AY154" s="239" t="s">
        <v>186</v>
      </c>
    </row>
    <row r="155" spans="1:51" s="14" customFormat="1" ht="12">
      <c r="A155" s="14"/>
      <c r="B155" s="240"/>
      <c r="C155" s="241"/>
      <c r="D155" s="225" t="s">
        <v>198</v>
      </c>
      <c r="E155" s="242" t="s">
        <v>20</v>
      </c>
      <c r="F155" s="243" t="s">
        <v>321</v>
      </c>
      <c r="G155" s="241"/>
      <c r="H155" s="244">
        <v>411.42</v>
      </c>
      <c r="I155" s="245"/>
      <c r="J155" s="241"/>
      <c r="K155" s="241"/>
      <c r="L155" s="246"/>
      <c r="M155" s="247"/>
      <c r="N155" s="248"/>
      <c r="O155" s="248"/>
      <c r="P155" s="248"/>
      <c r="Q155" s="248"/>
      <c r="R155" s="248"/>
      <c r="S155" s="248"/>
      <c r="T155" s="249"/>
      <c r="U155" s="14"/>
      <c r="V155" s="14"/>
      <c r="W155" s="14"/>
      <c r="X155" s="14"/>
      <c r="Y155" s="14"/>
      <c r="Z155" s="14"/>
      <c r="AA155" s="14"/>
      <c r="AB155" s="14"/>
      <c r="AC155" s="14"/>
      <c r="AD155" s="14"/>
      <c r="AE155" s="14"/>
      <c r="AT155" s="250" t="s">
        <v>198</v>
      </c>
      <c r="AU155" s="250" t="s">
        <v>84</v>
      </c>
      <c r="AV155" s="14" t="s">
        <v>84</v>
      </c>
      <c r="AW155" s="14" t="s">
        <v>37</v>
      </c>
      <c r="AX155" s="14" t="s">
        <v>76</v>
      </c>
      <c r="AY155" s="250" t="s">
        <v>186</v>
      </c>
    </row>
    <row r="156" spans="1:65" s="2" customFormat="1" ht="24.15" customHeight="1">
      <c r="A156" s="38"/>
      <c r="B156" s="39"/>
      <c r="C156" s="212" t="s">
        <v>8</v>
      </c>
      <c r="D156" s="212" t="s">
        <v>189</v>
      </c>
      <c r="E156" s="213" t="s">
        <v>322</v>
      </c>
      <c r="F156" s="214" t="s">
        <v>323</v>
      </c>
      <c r="G156" s="215" t="s">
        <v>192</v>
      </c>
      <c r="H156" s="216">
        <v>115.9</v>
      </c>
      <c r="I156" s="217"/>
      <c r="J156" s="218">
        <f>ROUND(I156*H156,2)</f>
        <v>0</v>
      </c>
      <c r="K156" s="214" t="s">
        <v>193</v>
      </c>
      <c r="L156" s="44"/>
      <c r="M156" s="219" t="s">
        <v>20</v>
      </c>
      <c r="N156" s="220" t="s">
        <v>47</v>
      </c>
      <c r="O156" s="84"/>
      <c r="P156" s="221">
        <f>O156*H156</f>
        <v>0</v>
      </c>
      <c r="Q156" s="221">
        <v>0</v>
      </c>
      <c r="R156" s="221">
        <f>Q156*H156</f>
        <v>0</v>
      </c>
      <c r="S156" s="221">
        <v>0</v>
      </c>
      <c r="T156" s="222">
        <f>S156*H156</f>
        <v>0</v>
      </c>
      <c r="U156" s="38"/>
      <c r="V156" s="38"/>
      <c r="W156" s="38"/>
      <c r="X156" s="38"/>
      <c r="Y156" s="38"/>
      <c r="Z156" s="38"/>
      <c r="AA156" s="38"/>
      <c r="AB156" s="38"/>
      <c r="AC156" s="38"/>
      <c r="AD156" s="38"/>
      <c r="AE156" s="38"/>
      <c r="AR156" s="223" t="s">
        <v>194</v>
      </c>
      <c r="AT156" s="223" t="s">
        <v>189</v>
      </c>
      <c r="AU156" s="223" t="s">
        <v>84</v>
      </c>
      <c r="AY156" s="17" t="s">
        <v>186</v>
      </c>
      <c r="BE156" s="224">
        <f>IF(N156="základní",J156,0)</f>
        <v>0</v>
      </c>
      <c r="BF156" s="224">
        <f>IF(N156="snížená",J156,0)</f>
        <v>0</v>
      </c>
      <c r="BG156" s="224">
        <f>IF(N156="zákl. přenesená",J156,0)</f>
        <v>0</v>
      </c>
      <c r="BH156" s="224">
        <f>IF(N156="sníž. přenesená",J156,0)</f>
        <v>0</v>
      </c>
      <c r="BI156" s="224">
        <f>IF(N156="nulová",J156,0)</f>
        <v>0</v>
      </c>
      <c r="BJ156" s="17" t="s">
        <v>22</v>
      </c>
      <c r="BK156" s="224">
        <f>ROUND(I156*H156,2)</f>
        <v>0</v>
      </c>
      <c r="BL156" s="17" t="s">
        <v>194</v>
      </c>
      <c r="BM156" s="223" t="s">
        <v>324</v>
      </c>
    </row>
    <row r="157" spans="1:47" s="2" customFormat="1" ht="12">
      <c r="A157" s="38"/>
      <c r="B157" s="39"/>
      <c r="C157" s="40"/>
      <c r="D157" s="225" t="s">
        <v>196</v>
      </c>
      <c r="E157" s="40"/>
      <c r="F157" s="226" t="s">
        <v>325</v>
      </c>
      <c r="G157" s="40"/>
      <c r="H157" s="40"/>
      <c r="I157" s="227"/>
      <c r="J157" s="40"/>
      <c r="K157" s="40"/>
      <c r="L157" s="44"/>
      <c r="M157" s="228"/>
      <c r="N157" s="229"/>
      <c r="O157" s="84"/>
      <c r="P157" s="84"/>
      <c r="Q157" s="84"/>
      <c r="R157" s="84"/>
      <c r="S157" s="84"/>
      <c r="T157" s="85"/>
      <c r="U157" s="38"/>
      <c r="V157" s="38"/>
      <c r="W157" s="38"/>
      <c r="X157" s="38"/>
      <c r="Y157" s="38"/>
      <c r="Z157" s="38"/>
      <c r="AA157" s="38"/>
      <c r="AB157" s="38"/>
      <c r="AC157" s="38"/>
      <c r="AD157" s="38"/>
      <c r="AE157" s="38"/>
      <c r="AT157" s="17" t="s">
        <v>196</v>
      </c>
      <c r="AU157" s="17" t="s">
        <v>84</v>
      </c>
    </row>
    <row r="158" spans="1:51" s="13" customFormat="1" ht="12">
      <c r="A158" s="13"/>
      <c r="B158" s="230"/>
      <c r="C158" s="231"/>
      <c r="D158" s="225" t="s">
        <v>198</v>
      </c>
      <c r="E158" s="232" t="s">
        <v>20</v>
      </c>
      <c r="F158" s="233" t="s">
        <v>248</v>
      </c>
      <c r="G158" s="231"/>
      <c r="H158" s="232" t="s">
        <v>20</v>
      </c>
      <c r="I158" s="234"/>
      <c r="J158" s="231"/>
      <c r="K158" s="231"/>
      <c r="L158" s="235"/>
      <c r="M158" s="236"/>
      <c r="N158" s="237"/>
      <c r="O158" s="237"/>
      <c r="P158" s="237"/>
      <c r="Q158" s="237"/>
      <c r="R158" s="237"/>
      <c r="S158" s="237"/>
      <c r="T158" s="238"/>
      <c r="U158" s="13"/>
      <c r="V158" s="13"/>
      <c r="W158" s="13"/>
      <c r="X158" s="13"/>
      <c r="Y158" s="13"/>
      <c r="Z158" s="13"/>
      <c r="AA158" s="13"/>
      <c r="AB158" s="13"/>
      <c r="AC158" s="13"/>
      <c r="AD158" s="13"/>
      <c r="AE158" s="13"/>
      <c r="AT158" s="239" t="s">
        <v>198</v>
      </c>
      <c r="AU158" s="239" t="s">
        <v>84</v>
      </c>
      <c r="AV158" s="13" t="s">
        <v>22</v>
      </c>
      <c r="AW158" s="13" t="s">
        <v>37</v>
      </c>
      <c r="AX158" s="13" t="s">
        <v>76</v>
      </c>
      <c r="AY158" s="239" t="s">
        <v>186</v>
      </c>
    </row>
    <row r="159" spans="1:51" s="14" customFormat="1" ht="12">
      <c r="A159" s="14"/>
      <c r="B159" s="240"/>
      <c r="C159" s="241"/>
      <c r="D159" s="225" t="s">
        <v>198</v>
      </c>
      <c r="E159" s="242" t="s">
        <v>20</v>
      </c>
      <c r="F159" s="243" t="s">
        <v>326</v>
      </c>
      <c r="G159" s="241"/>
      <c r="H159" s="244">
        <v>115.9</v>
      </c>
      <c r="I159" s="245"/>
      <c r="J159" s="241"/>
      <c r="K159" s="241"/>
      <c r="L159" s="246"/>
      <c r="M159" s="247"/>
      <c r="N159" s="248"/>
      <c r="O159" s="248"/>
      <c r="P159" s="248"/>
      <c r="Q159" s="248"/>
      <c r="R159" s="248"/>
      <c r="S159" s="248"/>
      <c r="T159" s="249"/>
      <c r="U159" s="14"/>
      <c r="V159" s="14"/>
      <c r="W159" s="14"/>
      <c r="X159" s="14"/>
      <c r="Y159" s="14"/>
      <c r="Z159" s="14"/>
      <c r="AA159" s="14"/>
      <c r="AB159" s="14"/>
      <c r="AC159" s="14"/>
      <c r="AD159" s="14"/>
      <c r="AE159" s="14"/>
      <c r="AT159" s="250" t="s">
        <v>198</v>
      </c>
      <c r="AU159" s="250" t="s">
        <v>84</v>
      </c>
      <c r="AV159" s="14" t="s">
        <v>84</v>
      </c>
      <c r="AW159" s="14" t="s">
        <v>37</v>
      </c>
      <c r="AX159" s="14" t="s">
        <v>76</v>
      </c>
      <c r="AY159" s="250" t="s">
        <v>186</v>
      </c>
    </row>
    <row r="160" spans="1:65" s="2" customFormat="1" ht="14.4" customHeight="1">
      <c r="A160" s="38"/>
      <c r="B160" s="39"/>
      <c r="C160" s="212" t="s">
        <v>327</v>
      </c>
      <c r="D160" s="212" t="s">
        <v>189</v>
      </c>
      <c r="E160" s="213" t="s">
        <v>328</v>
      </c>
      <c r="F160" s="214" t="s">
        <v>329</v>
      </c>
      <c r="G160" s="215" t="s">
        <v>236</v>
      </c>
      <c r="H160" s="216">
        <v>20</v>
      </c>
      <c r="I160" s="217"/>
      <c r="J160" s="218">
        <f>ROUND(I160*H160,2)</f>
        <v>0</v>
      </c>
      <c r="K160" s="214" t="s">
        <v>193</v>
      </c>
      <c r="L160" s="44"/>
      <c r="M160" s="219" t="s">
        <v>20</v>
      </c>
      <c r="N160" s="220" t="s">
        <v>47</v>
      </c>
      <c r="O160" s="84"/>
      <c r="P160" s="221">
        <f>O160*H160</f>
        <v>0</v>
      </c>
      <c r="Q160" s="221">
        <v>0</v>
      </c>
      <c r="R160" s="221">
        <f>Q160*H160</f>
        <v>0</v>
      </c>
      <c r="S160" s="221">
        <v>0</v>
      </c>
      <c r="T160" s="222">
        <f>S160*H160</f>
        <v>0</v>
      </c>
      <c r="U160" s="38"/>
      <c r="V160" s="38"/>
      <c r="W160" s="38"/>
      <c r="X160" s="38"/>
      <c r="Y160" s="38"/>
      <c r="Z160" s="38"/>
      <c r="AA160" s="38"/>
      <c r="AB160" s="38"/>
      <c r="AC160" s="38"/>
      <c r="AD160" s="38"/>
      <c r="AE160" s="38"/>
      <c r="AR160" s="223" t="s">
        <v>194</v>
      </c>
      <c r="AT160" s="223" t="s">
        <v>189</v>
      </c>
      <c r="AU160" s="223" t="s">
        <v>84</v>
      </c>
      <c r="AY160" s="17" t="s">
        <v>186</v>
      </c>
      <c r="BE160" s="224">
        <f>IF(N160="základní",J160,0)</f>
        <v>0</v>
      </c>
      <c r="BF160" s="224">
        <f>IF(N160="snížená",J160,0)</f>
        <v>0</v>
      </c>
      <c r="BG160" s="224">
        <f>IF(N160="zákl. přenesená",J160,0)</f>
        <v>0</v>
      </c>
      <c r="BH160" s="224">
        <f>IF(N160="sníž. přenesená",J160,0)</f>
        <v>0</v>
      </c>
      <c r="BI160" s="224">
        <f>IF(N160="nulová",J160,0)</f>
        <v>0</v>
      </c>
      <c r="BJ160" s="17" t="s">
        <v>22</v>
      </c>
      <c r="BK160" s="224">
        <f>ROUND(I160*H160,2)</f>
        <v>0</v>
      </c>
      <c r="BL160" s="17" t="s">
        <v>194</v>
      </c>
      <c r="BM160" s="223" t="s">
        <v>330</v>
      </c>
    </row>
    <row r="161" spans="1:47" s="2" customFormat="1" ht="12">
      <c r="A161" s="38"/>
      <c r="B161" s="39"/>
      <c r="C161" s="40"/>
      <c r="D161" s="225" t="s">
        <v>196</v>
      </c>
      <c r="E161" s="40"/>
      <c r="F161" s="226" t="s">
        <v>331</v>
      </c>
      <c r="G161" s="40"/>
      <c r="H161" s="40"/>
      <c r="I161" s="227"/>
      <c r="J161" s="40"/>
      <c r="K161" s="40"/>
      <c r="L161" s="44"/>
      <c r="M161" s="228"/>
      <c r="N161" s="229"/>
      <c r="O161" s="84"/>
      <c r="P161" s="84"/>
      <c r="Q161" s="84"/>
      <c r="R161" s="84"/>
      <c r="S161" s="84"/>
      <c r="T161" s="85"/>
      <c r="U161" s="38"/>
      <c r="V161" s="38"/>
      <c r="W161" s="38"/>
      <c r="X161" s="38"/>
      <c r="Y161" s="38"/>
      <c r="Z161" s="38"/>
      <c r="AA161" s="38"/>
      <c r="AB161" s="38"/>
      <c r="AC161" s="38"/>
      <c r="AD161" s="38"/>
      <c r="AE161" s="38"/>
      <c r="AT161" s="17" t="s">
        <v>196</v>
      </c>
      <c r="AU161" s="17" t="s">
        <v>84</v>
      </c>
    </row>
    <row r="162" spans="1:47" s="2" customFormat="1" ht="12">
      <c r="A162" s="38"/>
      <c r="B162" s="39"/>
      <c r="C162" s="40"/>
      <c r="D162" s="225" t="s">
        <v>216</v>
      </c>
      <c r="E162" s="40"/>
      <c r="F162" s="251" t="s">
        <v>332</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216</v>
      </c>
      <c r="AU162" s="17" t="s">
        <v>84</v>
      </c>
    </row>
    <row r="163" spans="1:51" s="13" customFormat="1" ht="12">
      <c r="A163" s="13"/>
      <c r="B163" s="230"/>
      <c r="C163" s="231"/>
      <c r="D163" s="225" t="s">
        <v>198</v>
      </c>
      <c r="E163" s="232" t="s">
        <v>20</v>
      </c>
      <c r="F163" s="233" t="s">
        <v>240</v>
      </c>
      <c r="G163" s="231"/>
      <c r="H163" s="232" t="s">
        <v>20</v>
      </c>
      <c r="I163" s="234"/>
      <c r="J163" s="231"/>
      <c r="K163" s="231"/>
      <c r="L163" s="235"/>
      <c r="M163" s="236"/>
      <c r="N163" s="237"/>
      <c r="O163" s="237"/>
      <c r="P163" s="237"/>
      <c r="Q163" s="237"/>
      <c r="R163" s="237"/>
      <c r="S163" s="237"/>
      <c r="T163" s="238"/>
      <c r="U163" s="13"/>
      <c r="V163" s="13"/>
      <c r="W163" s="13"/>
      <c r="X163" s="13"/>
      <c r="Y163" s="13"/>
      <c r="Z163" s="13"/>
      <c r="AA163" s="13"/>
      <c r="AB163" s="13"/>
      <c r="AC163" s="13"/>
      <c r="AD163" s="13"/>
      <c r="AE163" s="13"/>
      <c r="AT163" s="239" t="s">
        <v>198</v>
      </c>
      <c r="AU163" s="239" t="s">
        <v>84</v>
      </c>
      <c r="AV163" s="13" t="s">
        <v>22</v>
      </c>
      <c r="AW163" s="13" t="s">
        <v>37</v>
      </c>
      <c r="AX163" s="13" t="s">
        <v>76</v>
      </c>
      <c r="AY163" s="239" t="s">
        <v>186</v>
      </c>
    </row>
    <row r="164" spans="1:51" s="14" customFormat="1" ht="12">
      <c r="A164" s="14"/>
      <c r="B164" s="240"/>
      <c r="C164" s="241"/>
      <c r="D164" s="225" t="s">
        <v>198</v>
      </c>
      <c r="E164" s="242" t="s">
        <v>20</v>
      </c>
      <c r="F164" s="243" t="s">
        <v>241</v>
      </c>
      <c r="G164" s="241"/>
      <c r="H164" s="244">
        <v>20</v>
      </c>
      <c r="I164" s="245"/>
      <c r="J164" s="241"/>
      <c r="K164" s="241"/>
      <c r="L164" s="246"/>
      <c r="M164" s="247"/>
      <c r="N164" s="248"/>
      <c r="O164" s="248"/>
      <c r="P164" s="248"/>
      <c r="Q164" s="248"/>
      <c r="R164" s="248"/>
      <c r="S164" s="248"/>
      <c r="T164" s="249"/>
      <c r="U164" s="14"/>
      <c r="V164" s="14"/>
      <c r="W164" s="14"/>
      <c r="X164" s="14"/>
      <c r="Y164" s="14"/>
      <c r="Z164" s="14"/>
      <c r="AA164" s="14"/>
      <c r="AB164" s="14"/>
      <c r="AC164" s="14"/>
      <c r="AD164" s="14"/>
      <c r="AE164" s="14"/>
      <c r="AT164" s="250" t="s">
        <v>198</v>
      </c>
      <c r="AU164" s="250" t="s">
        <v>84</v>
      </c>
      <c r="AV164" s="14" t="s">
        <v>84</v>
      </c>
      <c r="AW164" s="14" t="s">
        <v>37</v>
      </c>
      <c r="AX164" s="14" t="s">
        <v>76</v>
      </c>
      <c r="AY164" s="250" t="s">
        <v>186</v>
      </c>
    </row>
    <row r="165" spans="1:65" s="2" customFormat="1" ht="14.4" customHeight="1">
      <c r="A165" s="38"/>
      <c r="B165" s="39"/>
      <c r="C165" s="212" t="s">
        <v>333</v>
      </c>
      <c r="D165" s="212" t="s">
        <v>189</v>
      </c>
      <c r="E165" s="213" t="s">
        <v>334</v>
      </c>
      <c r="F165" s="214" t="s">
        <v>335</v>
      </c>
      <c r="G165" s="215" t="s">
        <v>236</v>
      </c>
      <c r="H165" s="216">
        <v>20</v>
      </c>
      <c r="I165" s="217"/>
      <c r="J165" s="218">
        <f>ROUND(I165*H165,2)</f>
        <v>0</v>
      </c>
      <c r="K165" s="214" t="s">
        <v>193</v>
      </c>
      <c r="L165" s="44"/>
      <c r="M165" s="219" t="s">
        <v>20</v>
      </c>
      <c r="N165" s="220" t="s">
        <v>47</v>
      </c>
      <c r="O165" s="84"/>
      <c r="P165" s="221">
        <f>O165*H165</f>
        <v>0</v>
      </c>
      <c r="Q165" s="221">
        <v>0</v>
      </c>
      <c r="R165" s="221">
        <f>Q165*H165</f>
        <v>0</v>
      </c>
      <c r="S165" s="221">
        <v>0</v>
      </c>
      <c r="T165" s="222">
        <f>S165*H165</f>
        <v>0</v>
      </c>
      <c r="U165" s="38"/>
      <c r="V165" s="38"/>
      <c r="W165" s="38"/>
      <c r="X165" s="38"/>
      <c r="Y165" s="38"/>
      <c r="Z165" s="38"/>
      <c r="AA165" s="38"/>
      <c r="AB165" s="38"/>
      <c r="AC165" s="38"/>
      <c r="AD165" s="38"/>
      <c r="AE165" s="38"/>
      <c r="AR165" s="223" t="s">
        <v>194</v>
      </c>
      <c r="AT165" s="223" t="s">
        <v>189</v>
      </c>
      <c r="AU165" s="223" t="s">
        <v>84</v>
      </c>
      <c r="AY165" s="17" t="s">
        <v>186</v>
      </c>
      <c r="BE165" s="224">
        <f>IF(N165="základní",J165,0)</f>
        <v>0</v>
      </c>
      <c r="BF165" s="224">
        <f>IF(N165="snížená",J165,0)</f>
        <v>0</v>
      </c>
      <c r="BG165" s="224">
        <f>IF(N165="zákl. přenesená",J165,0)</f>
        <v>0</v>
      </c>
      <c r="BH165" s="224">
        <f>IF(N165="sníž. přenesená",J165,0)</f>
        <v>0</v>
      </c>
      <c r="BI165" s="224">
        <f>IF(N165="nulová",J165,0)</f>
        <v>0</v>
      </c>
      <c r="BJ165" s="17" t="s">
        <v>22</v>
      </c>
      <c r="BK165" s="224">
        <f>ROUND(I165*H165,2)</f>
        <v>0</v>
      </c>
      <c r="BL165" s="17" t="s">
        <v>194</v>
      </c>
      <c r="BM165" s="223" t="s">
        <v>336</v>
      </c>
    </row>
    <row r="166" spans="1:47" s="2" customFormat="1" ht="12">
      <c r="A166" s="38"/>
      <c r="B166" s="39"/>
      <c r="C166" s="40"/>
      <c r="D166" s="225" t="s">
        <v>196</v>
      </c>
      <c r="E166" s="40"/>
      <c r="F166" s="226" t="s">
        <v>337</v>
      </c>
      <c r="G166" s="40"/>
      <c r="H166" s="40"/>
      <c r="I166" s="227"/>
      <c r="J166" s="40"/>
      <c r="K166" s="40"/>
      <c r="L166" s="44"/>
      <c r="M166" s="228"/>
      <c r="N166" s="229"/>
      <c r="O166" s="84"/>
      <c r="P166" s="84"/>
      <c r="Q166" s="84"/>
      <c r="R166" s="84"/>
      <c r="S166" s="84"/>
      <c r="T166" s="85"/>
      <c r="U166" s="38"/>
      <c r="V166" s="38"/>
      <c r="W166" s="38"/>
      <c r="X166" s="38"/>
      <c r="Y166" s="38"/>
      <c r="Z166" s="38"/>
      <c r="AA166" s="38"/>
      <c r="AB166" s="38"/>
      <c r="AC166" s="38"/>
      <c r="AD166" s="38"/>
      <c r="AE166" s="38"/>
      <c r="AT166" s="17" t="s">
        <v>196</v>
      </c>
      <c r="AU166" s="17" t="s">
        <v>84</v>
      </c>
    </row>
    <row r="167" spans="1:51" s="13" customFormat="1" ht="12">
      <c r="A167" s="13"/>
      <c r="B167" s="230"/>
      <c r="C167" s="231"/>
      <c r="D167" s="225" t="s">
        <v>198</v>
      </c>
      <c r="E167" s="232" t="s">
        <v>20</v>
      </c>
      <c r="F167" s="233" t="s">
        <v>240</v>
      </c>
      <c r="G167" s="231"/>
      <c r="H167" s="232" t="s">
        <v>20</v>
      </c>
      <c r="I167" s="234"/>
      <c r="J167" s="231"/>
      <c r="K167" s="231"/>
      <c r="L167" s="235"/>
      <c r="M167" s="236"/>
      <c r="N167" s="237"/>
      <c r="O167" s="237"/>
      <c r="P167" s="237"/>
      <c r="Q167" s="237"/>
      <c r="R167" s="237"/>
      <c r="S167" s="237"/>
      <c r="T167" s="238"/>
      <c r="U167" s="13"/>
      <c r="V167" s="13"/>
      <c r="W167" s="13"/>
      <c r="X167" s="13"/>
      <c r="Y167" s="13"/>
      <c r="Z167" s="13"/>
      <c r="AA167" s="13"/>
      <c r="AB167" s="13"/>
      <c r="AC167" s="13"/>
      <c r="AD167" s="13"/>
      <c r="AE167" s="13"/>
      <c r="AT167" s="239" t="s">
        <v>198</v>
      </c>
      <c r="AU167" s="239" t="s">
        <v>84</v>
      </c>
      <c r="AV167" s="13" t="s">
        <v>22</v>
      </c>
      <c r="AW167" s="13" t="s">
        <v>37</v>
      </c>
      <c r="AX167" s="13" t="s">
        <v>76</v>
      </c>
      <c r="AY167" s="239" t="s">
        <v>186</v>
      </c>
    </row>
    <row r="168" spans="1:51" s="14" customFormat="1" ht="12">
      <c r="A168" s="14"/>
      <c r="B168" s="240"/>
      <c r="C168" s="241"/>
      <c r="D168" s="225" t="s">
        <v>198</v>
      </c>
      <c r="E168" s="242" t="s">
        <v>20</v>
      </c>
      <c r="F168" s="243" t="s">
        <v>338</v>
      </c>
      <c r="G168" s="241"/>
      <c r="H168" s="244">
        <v>20</v>
      </c>
      <c r="I168" s="245"/>
      <c r="J168" s="241"/>
      <c r="K168" s="241"/>
      <c r="L168" s="246"/>
      <c r="M168" s="247"/>
      <c r="N168" s="248"/>
      <c r="O168" s="248"/>
      <c r="P168" s="248"/>
      <c r="Q168" s="248"/>
      <c r="R168" s="248"/>
      <c r="S168" s="248"/>
      <c r="T168" s="249"/>
      <c r="U168" s="14"/>
      <c r="V168" s="14"/>
      <c r="W168" s="14"/>
      <c r="X168" s="14"/>
      <c r="Y168" s="14"/>
      <c r="Z168" s="14"/>
      <c r="AA168" s="14"/>
      <c r="AB168" s="14"/>
      <c r="AC168" s="14"/>
      <c r="AD168" s="14"/>
      <c r="AE168" s="14"/>
      <c r="AT168" s="250" t="s">
        <v>198</v>
      </c>
      <c r="AU168" s="250" t="s">
        <v>84</v>
      </c>
      <c r="AV168" s="14" t="s">
        <v>84</v>
      </c>
      <c r="AW168" s="14" t="s">
        <v>37</v>
      </c>
      <c r="AX168" s="14" t="s">
        <v>76</v>
      </c>
      <c r="AY168" s="250" t="s">
        <v>186</v>
      </c>
    </row>
    <row r="169" spans="1:65" s="2" customFormat="1" ht="24.15" customHeight="1">
      <c r="A169" s="38"/>
      <c r="B169" s="39"/>
      <c r="C169" s="212" t="s">
        <v>339</v>
      </c>
      <c r="D169" s="212" t="s">
        <v>189</v>
      </c>
      <c r="E169" s="213" t="s">
        <v>340</v>
      </c>
      <c r="F169" s="214" t="s">
        <v>341</v>
      </c>
      <c r="G169" s="215" t="s">
        <v>236</v>
      </c>
      <c r="H169" s="216">
        <v>40</v>
      </c>
      <c r="I169" s="217"/>
      <c r="J169" s="218">
        <f>ROUND(I169*H169,2)</f>
        <v>0</v>
      </c>
      <c r="K169" s="214" t="s">
        <v>193</v>
      </c>
      <c r="L169" s="44"/>
      <c r="M169" s="219" t="s">
        <v>20</v>
      </c>
      <c r="N169" s="220" t="s">
        <v>47</v>
      </c>
      <c r="O169" s="84"/>
      <c r="P169" s="221">
        <f>O169*H169</f>
        <v>0</v>
      </c>
      <c r="Q169" s="221">
        <v>0.01281</v>
      </c>
      <c r="R169" s="221">
        <f>Q169*H169</f>
        <v>0.5124</v>
      </c>
      <c r="S169" s="221">
        <v>0</v>
      </c>
      <c r="T169" s="222">
        <f>S169*H169</f>
        <v>0</v>
      </c>
      <c r="U169" s="38"/>
      <c r="V169" s="38"/>
      <c r="W169" s="38"/>
      <c r="X169" s="38"/>
      <c r="Y169" s="38"/>
      <c r="Z169" s="38"/>
      <c r="AA169" s="38"/>
      <c r="AB169" s="38"/>
      <c r="AC169" s="38"/>
      <c r="AD169" s="38"/>
      <c r="AE169" s="38"/>
      <c r="AR169" s="223" t="s">
        <v>194</v>
      </c>
      <c r="AT169" s="223" t="s">
        <v>189</v>
      </c>
      <c r="AU169" s="223" t="s">
        <v>84</v>
      </c>
      <c r="AY169" s="17" t="s">
        <v>186</v>
      </c>
      <c r="BE169" s="224">
        <f>IF(N169="základní",J169,0)</f>
        <v>0</v>
      </c>
      <c r="BF169" s="224">
        <f>IF(N169="snížená",J169,0)</f>
        <v>0</v>
      </c>
      <c r="BG169" s="224">
        <f>IF(N169="zákl. přenesená",J169,0)</f>
        <v>0</v>
      </c>
      <c r="BH169" s="224">
        <f>IF(N169="sníž. přenesená",J169,0)</f>
        <v>0</v>
      </c>
      <c r="BI169" s="224">
        <f>IF(N169="nulová",J169,0)</f>
        <v>0</v>
      </c>
      <c r="BJ169" s="17" t="s">
        <v>22</v>
      </c>
      <c r="BK169" s="224">
        <f>ROUND(I169*H169,2)</f>
        <v>0</v>
      </c>
      <c r="BL169" s="17" t="s">
        <v>194</v>
      </c>
      <c r="BM169" s="223" t="s">
        <v>342</v>
      </c>
    </row>
    <row r="170" spans="1:47" s="2" customFormat="1" ht="12">
      <c r="A170" s="38"/>
      <c r="B170" s="39"/>
      <c r="C170" s="40"/>
      <c r="D170" s="225" t="s">
        <v>196</v>
      </c>
      <c r="E170" s="40"/>
      <c r="F170" s="226" t="s">
        <v>343</v>
      </c>
      <c r="G170" s="40"/>
      <c r="H170" s="40"/>
      <c r="I170" s="227"/>
      <c r="J170" s="40"/>
      <c r="K170" s="40"/>
      <c r="L170" s="44"/>
      <c r="M170" s="228"/>
      <c r="N170" s="229"/>
      <c r="O170" s="84"/>
      <c r="P170" s="84"/>
      <c r="Q170" s="84"/>
      <c r="R170" s="84"/>
      <c r="S170" s="84"/>
      <c r="T170" s="85"/>
      <c r="U170" s="38"/>
      <c r="V170" s="38"/>
      <c r="W170" s="38"/>
      <c r="X170" s="38"/>
      <c r="Y170" s="38"/>
      <c r="Z170" s="38"/>
      <c r="AA170" s="38"/>
      <c r="AB170" s="38"/>
      <c r="AC170" s="38"/>
      <c r="AD170" s="38"/>
      <c r="AE170" s="38"/>
      <c r="AT170" s="17" t="s">
        <v>196</v>
      </c>
      <c r="AU170" s="17" t="s">
        <v>84</v>
      </c>
    </row>
    <row r="171" spans="1:47" s="2" customFormat="1" ht="12">
      <c r="A171" s="38"/>
      <c r="B171" s="39"/>
      <c r="C171" s="40"/>
      <c r="D171" s="225" t="s">
        <v>216</v>
      </c>
      <c r="E171" s="40"/>
      <c r="F171" s="251" t="s">
        <v>239</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216</v>
      </c>
      <c r="AU171" s="17" t="s">
        <v>84</v>
      </c>
    </row>
    <row r="172" spans="1:51" s="13" customFormat="1" ht="12">
      <c r="A172" s="13"/>
      <c r="B172" s="230"/>
      <c r="C172" s="231"/>
      <c r="D172" s="225" t="s">
        <v>198</v>
      </c>
      <c r="E172" s="232" t="s">
        <v>20</v>
      </c>
      <c r="F172" s="233" t="s">
        <v>240</v>
      </c>
      <c r="G172" s="231"/>
      <c r="H172" s="232" t="s">
        <v>20</v>
      </c>
      <c r="I172" s="234"/>
      <c r="J172" s="231"/>
      <c r="K172" s="231"/>
      <c r="L172" s="235"/>
      <c r="M172" s="236"/>
      <c r="N172" s="237"/>
      <c r="O172" s="237"/>
      <c r="P172" s="237"/>
      <c r="Q172" s="237"/>
      <c r="R172" s="237"/>
      <c r="S172" s="237"/>
      <c r="T172" s="238"/>
      <c r="U172" s="13"/>
      <c r="V172" s="13"/>
      <c r="W172" s="13"/>
      <c r="X172" s="13"/>
      <c r="Y172" s="13"/>
      <c r="Z172" s="13"/>
      <c r="AA172" s="13"/>
      <c r="AB172" s="13"/>
      <c r="AC172" s="13"/>
      <c r="AD172" s="13"/>
      <c r="AE172" s="13"/>
      <c r="AT172" s="239" t="s">
        <v>198</v>
      </c>
      <c r="AU172" s="239" t="s">
        <v>84</v>
      </c>
      <c r="AV172" s="13" t="s">
        <v>22</v>
      </c>
      <c r="AW172" s="13" t="s">
        <v>37</v>
      </c>
      <c r="AX172" s="13" t="s">
        <v>76</v>
      </c>
      <c r="AY172" s="239" t="s">
        <v>186</v>
      </c>
    </row>
    <row r="173" spans="1:51" s="14" customFormat="1" ht="12">
      <c r="A173" s="14"/>
      <c r="B173" s="240"/>
      <c r="C173" s="241"/>
      <c r="D173" s="225" t="s">
        <v>198</v>
      </c>
      <c r="E173" s="242" t="s">
        <v>20</v>
      </c>
      <c r="F173" s="243" t="s">
        <v>344</v>
      </c>
      <c r="G173" s="241"/>
      <c r="H173" s="244">
        <v>40</v>
      </c>
      <c r="I173" s="245"/>
      <c r="J173" s="241"/>
      <c r="K173" s="241"/>
      <c r="L173" s="246"/>
      <c r="M173" s="247"/>
      <c r="N173" s="248"/>
      <c r="O173" s="248"/>
      <c r="P173" s="248"/>
      <c r="Q173" s="248"/>
      <c r="R173" s="248"/>
      <c r="S173" s="248"/>
      <c r="T173" s="249"/>
      <c r="U173" s="14"/>
      <c r="V173" s="14"/>
      <c r="W173" s="14"/>
      <c r="X173" s="14"/>
      <c r="Y173" s="14"/>
      <c r="Z173" s="14"/>
      <c r="AA173" s="14"/>
      <c r="AB173" s="14"/>
      <c r="AC173" s="14"/>
      <c r="AD173" s="14"/>
      <c r="AE173" s="14"/>
      <c r="AT173" s="250" t="s">
        <v>198</v>
      </c>
      <c r="AU173" s="250" t="s">
        <v>84</v>
      </c>
      <c r="AV173" s="14" t="s">
        <v>84</v>
      </c>
      <c r="AW173" s="14" t="s">
        <v>37</v>
      </c>
      <c r="AX173" s="14" t="s">
        <v>76</v>
      </c>
      <c r="AY173" s="250" t="s">
        <v>186</v>
      </c>
    </row>
    <row r="174" spans="1:65" s="2" customFormat="1" ht="24.15" customHeight="1">
      <c r="A174" s="38"/>
      <c r="B174" s="39"/>
      <c r="C174" s="212" t="s">
        <v>345</v>
      </c>
      <c r="D174" s="212" t="s">
        <v>189</v>
      </c>
      <c r="E174" s="213" t="s">
        <v>346</v>
      </c>
      <c r="F174" s="214" t="s">
        <v>347</v>
      </c>
      <c r="G174" s="215" t="s">
        <v>236</v>
      </c>
      <c r="H174" s="216">
        <v>10</v>
      </c>
      <c r="I174" s="217"/>
      <c r="J174" s="218">
        <f>ROUND(I174*H174,2)</f>
        <v>0</v>
      </c>
      <c r="K174" s="214" t="s">
        <v>193</v>
      </c>
      <c r="L174" s="44"/>
      <c r="M174" s="219" t="s">
        <v>20</v>
      </c>
      <c r="N174" s="220" t="s">
        <v>47</v>
      </c>
      <c r="O174" s="84"/>
      <c r="P174" s="221">
        <f>O174*H174</f>
        <v>0</v>
      </c>
      <c r="Q174" s="221">
        <v>0.02135</v>
      </c>
      <c r="R174" s="221">
        <f>Q174*H174</f>
        <v>0.21350000000000002</v>
      </c>
      <c r="S174" s="221">
        <v>0</v>
      </c>
      <c r="T174" s="222">
        <f>S174*H174</f>
        <v>0</v>
      </c>
      <c r="U174" s="38"/>
      <c r="V174" s="38"/>
      <c r="W174" s="38"/>
      <c r="X174" s="38"/>
      <c r="Y174" s="38"/>
      <c r="Z174" s="38"/>
      <c r="AA174" s="38"/>
      <c r="AB174" s="38"/>
      <c r="AC174" s="38"/>
      <c r="AD174" s="38"/>
      <c r="AE174" s="38"/>
      <c r="AR174" s="223" t="s">
        <v>194</v>
      </c>
      <c r="AT174" s="223" t="s">
        <v>189</v>
      </c>
      <c r="AU174" s="223" t="s">
        <v>84</v>
      </c>
      <c r="AY174" s="17" t="s">
        <v>186</v>
      </c>
      <c r="BE174" s="224">
        <f>IF(N174="základní",J174,0)</f>
        <v>0</v>
      </c>
      <c r="BF174" s="224">
        <f>IF(N174="snížená",J174,0)</f>
        <v>0</v>
      </c>
      <c r="BG174" s="224">
        <f>IF(N174="zákl. přenesená",J174,0)</f>
        <v>0</v>
      </c>
      <c r="BH174" s="224">
        <f>IF(N174="sníž. přenesená",J174,0)</f>
        <v>0</v>
      </c>
      <c r="BI174" s="224">
        <f>IF(N174="nulová",J174,0)</f>
        <v>0</v>
      </c>
      <c r="BJ174" s="17" t="s">
        <v>22</v>
      </c>
      <c r="BK174" s="224">
        <f>ROUND(I174*H174,2)</f>
        <v>0</v>
      </c>
      <c r="BL174" s="17" t="s">
        <v>194</v>
      </c>
      <c r="BM174" s="223" t="s">
        <v>348</v>
      </c>
    </row>
    <row r="175" spans="1:47" s="2" customFormat="1" ht="12">
      <c r="A175" s="38"/>
      <c r="B175" s="39"/>
      <c r="C175" s="40"/>
      <c r="D175" s="225" t="s">
        <v>196</v>
      </c>
      <c r="E175" s="40"/>
      <c r="F175" s="226" t="s">
        <v>349</v>
      </c>
      <c r="G175" s="40"/>
      <c r="H175" s="40"/>
      <c r="I175" s="227"/>
      <c r="J175" s="40"/>
      <c r="K175" s="40"/>
      <c r="L175" s="44"/>
      <c r="M175" s="228"/>
      <c r="N175" s="229"/>
      <c r="O175" s="84"/>
      <c r="P175" s="84"/>
      <c r="Q175" s="84"/>
      <c r="R175" s="84"/>
      <c r="S175" s="84"/>
      <c r="T175" s="85"/>
      <c r="U175" s="38"/>
      <c r="V175" s="38"/>
      <c r="W175" s="38"/>
      <c r="X175" s="38"/>
      <c r="Y175" s="38"/>
      <c r="Z175" s="38"/>
      <c r="AA175" s="38"/>
      <c r="AB175" s="38"/>
      <c r="AC175" s="38"/>
      <c r="AD175" s="38"/>
      <c r="AE175" s="38"/>
      <c r="AT175" s="17" t="s">
        <v>196</v>
      </c>
      <c r="AU175" s="17" t="s">
        <v>84</v>
      </c>
    </row>
    <row r="176" spans="1:47" s="2" customFormat="1" ht="12">
      <c r="A176" s="38"/>
      <c r="B176" s="39"/>
      <c r="C176" s="40"/>
      <c r="D176" s="225" t="s">
        <v>216</v>
      </c>
      <c r="E176" s="40"/>
      <c r="F176" s="251" t="s">
        <v>239</v>
      </c>
      <c r="G176" s="40"/>
      <c r="H176" s="40"/>
      <c r="I176" s="227"/>
      <c r="J176" s="40"/>
      <c r="K176" s="40"/>
      <c r="L176" s="44"/>
      <c r="M176" s="228"/>
      <c r="N176" s="229"/>
      <c r="O176" s="84"/>
      <c r="P176" s="84"/>
      <c r="Q176" s="84"/>
      <c r="R176" s="84"/>
      <c r="S176" s="84"/>
      <c r="T176" s="85"/>
      <c r="U176" s="38"/>
      <c r="V176" s="38"/>
      <c r="W176" s="38"/>
      <c r="X176" s="38"/>
      <c r="Y176" s="38"/>
      <c r="Z176" s="38"/>
      <c r="AA176" s="38"/>
      <c r="AB176" s="38"/>
      <c r="AC176" s="38"/>
      <c r="AD176" s="38"/>
      <c r="AE176" s="38"/>
      <c r="AT176" s="17" t="s">
        <v>216</v>
      </c>
      <c r="AU176" s="17" t="s">
        <v>84</v>
      </c>
    </row>
    <row r="177" spans="1:51" s="13" customFormat="1" ht="12">
      <c r="A177" s="13"/>
      <c r="B177" s="230"/>
      <c r="C177" s="231"/>
      <c r="D177" s="225" t="s">
        <v>198</v>
      </c>
      <c r="E177" s="232" t="s">
        <v>20</v>
      </c>
      <c r="F177" s="233" t="s">
        <v>240</v>
      </c>
      <c r="G177" s="231"/>
      <c r="H177" s="232" t="s">
        <v>20</v>
      </c>
      <c r="I177" s="234"/>
      <c r="J177" s="231"/>
      <c r="K177" s="231"/>
      <c r="L177" s="235"/>
      <c r="M177" s="236"/>
      <c r="N177" s="237"/>
      <c r="O177" s="237"/>
      <c r="P177" s="237"/>
      <c r="Q177" s="237"/>
      <c r="R177" s="237"/>
      <c r="S177" s="237"/>
      <c r="T177" s="238"/>
      <c r="U177" s="13"/>
      <c r="V177" s="13"/>
      <c r="W177" s="13"/>
      <c r="X177" s="13"/>
      <c r="Y177" s="13"/>
      <c r="Z177" s="13"/>
      <c r="AA177" s="13"/>
      <c r="AB177" s="13"/>
      <c r="AC177" s="13"/>
      <c r="AD177" s="13"/>
      <c r="AE177" s="13"/>
      <c r="AT177" s="239" t="s">
        <v>198</v>
      </c>
      <c r="AU177" s="239" t="s">
        <v>84</v>
      </c>
      <c r="AV177" s="13" t="s">
        <v>22</v>
      </c>
      <c r="AW177" s="13" t="s">
        <v>37</v>
      </c>
      <c r="AX177" s="13" t="s">
        <v>76</v>
      </c>
      <c r="AY177" s="239" t="s">
        <v>186</v>
      </c>
    </row>
    <row r="178" spans="1:51" s="14" customFormat="1" ht="12">
      <c r="A178" s="14"/>
      <c r="B178" s="240"/>
      <c r="C178" s="241"/>
      <c r="D178" s="225" t="s">
        <v>198</v>
      </c>
      <c r="E178" s="242" t="s">
        <v>20</v>
      </c>
      <c r="F178" s="243" t="s">
        <v>350</v>
      </c>
      <c r="G178" s="241"/>
      <c r="H178" s="244">
        <v>10</v>
      </c>
      <c r="I178" s="245"/>
      <c r="J178" s="241"/>
      <c r="K178" s="241"/>
      <c r="L178" s="246"/>
      <c r="M178" s="247"/>
      <c r="N178" s="248"/>
      <c r="O178" s="248"/>
      <c r="P178" s="248"/>
      <c r="Q178" s="248"/>
      <c r="R178" s="248"/>
      <c r="S178" s="248"/>
      <c r="T178" s="249"/>
      <c r="U178" s="14"/>
      <c r="V178" s="14"/>
      <c r="W178" s="14"/>
      <c r="X178" s="14"/>
      <c r="Y178" s="14"/>
      <c r="Z178" s="14"/>
      <c r="AA178" s="14"/>
      <c r="AB178" s="14"/>
      <c r="AC178" s="14"/>
      <c r="AD178" s="14"/>
      <c r="AE178" s="14"/>
      <c r="AT178" s="250" t="s">
        <v>198</v>
      </c>
      <c r="AU178" s="250" t="s">
        <v>84</v>
      </c>
      <c r="AV178" s="14" t="s">
        <v>84</v>
      </c>
      <c r="AW178" s="14" t="s">
        <v>37</v>
      </c>
      <c r="AX178" s="14" t="s">
        <v>76</v>
      </c>
      <c r="AY178" s="250" t="s">
        <v>186</v>
      </c>
    </row>
    <row r="179" spans="1:65" s="2" customFormat="1" ht="24.15" customHeight="1">
      <c r="A179" s="38"/>
      <c r="B179" s="39"/>
      <c r="C179" s="212" t="s">
        <v>351</v>
      </c>
      <c r="D179" s="212" t="s">
        <v>189</v>
      </c>
      <c r="E179" s="213" t="s">
        <v>352</v>
      </c>
      <c r="F179" s="214" t="s">
        <v>353</v>
      </c>
      <c r="G179" s="215" t="s">
        <v>236</v>
      </c>
      <c r="H179" s="216">
        <v>3</v>
      </c>
      <c r="I179" s="217"/>
      <c r="J179" s="218">
        <f>ROUND(I179*H179,2)</f>
        <v>0</v>
      </c>
      <c r="K179" s="214" t="s">
        <v>193</v>
      </c>
      <c r="L179" s="44"/>
      <c r="M179" s="219" t="s">
        <v>20</v>
      </c>
      <c r="N179" s="220" t="s">
        <v>47</v>
      </c>
      <c r="O179" s="84"/>
      <c r="P179" s="221">
        <f>O179*H179</f>
        <v>0</v>
      </c>
      <c r="Q179" s="221">
        <v>0.02989</v>
      </c>
      <c r="R179" s="221">
        <f>Q179*H179</f>
        <v>0.08967</v>
      </c>
      <c r="S179" s="221">
        <v>0</v>
      </c>
      <c r="T179" s="222">
        <f>S179*H179</f>
        <v>0</v>
      </c>
      <c r="U179" s="38"/>
      <c r="V179" s="38"/>
      <c r="W179" s="38"/>
      <c r="X179" s="38"/>
      <c r="Y179" s="38"/>
      <c r="Z179" s="38"/>
      <c r="AA179" s="38"/>
      <c r="AB179" s="38"/>
      <c r="AC179" s="38"/>
      <c r="AD179" s="38"/>
      <c r="AE179" s="38"/>
      <c r="AR179" s="223" t="s">
        <v>194</v>
      </c>
      <c r="AT179" s="223" t="s">
        <v>189</v>
      </c>
      <c r="AU179" s="223" t="s">
        <v>84</v>
      </c>
      <c r="AY179" s="17" t="s">
        <v>186</v>
      </c>
      <c r="BE179" s="224">
        <f>IF(N179="základní",J179,0)</f>
        <v>0</v>
      </c>
      <c r="BF179" s="224">
        <f>IF(N179="snížená",J179,0)</f>
        <v>0</v>
      </c>
      <c r="BG179" s="224">
        <f>IF(N179="zákl. přenesená",J179,0)</f>
        <v>0</v>
      </c>
      <c r="BH179" s="224">
        <f>IF(N179="sníž. přenesená",J179,0)</f>
        <v>0</v>
      </c>
      <c r="BI179" s="224">
        <f>IF(N179="nulová",J179,0)</f>
        <v>0</v>
      </c>
      <c r="BJ179" s="17" t="s">
        <v>22</v>
      </c>
      <c r="BK179" s="224">
        <f>ROUND(I179*H179,2)</f>
        <v>0</v>
      </c>
      <c r="BL179" s="17" t="s">
        <v>194</v>
      </c>
      <c r="BM179" s="223" t="s">
        <v>354</v>
      </c>
    </row>
    <row r="180" spans="1:47" s="2" customFormat="1" ht="12">
      <c r="A180" s="38"/>
      <c r="B180" s="39"/>
      <c r="C180" s="40"/>
      <c r="D180" s="225" t="s">
        <v>196</v>
      </c>
      <c r="E180" s="40"/>
      <c r="F180" s="226" t="s">
        <v>355</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196</v>
      </c>
      <c r="AU180" s="17" t="s">
        <v>84</v>
      </c>
    </row>
    <row r="181" spans="1:47" s="2" customFormat="1" ht="12">
      <c r="A181" s="38"/>
      <c r="B181" s="39"/>
      <c r="C181" s="40"/>
      <c r="D181" s="225" t="s">
        <v>216</v>
      </c>
      <c r="E181" s="40"/>
      <c r="F181" s="251" t="s">
        <v>239</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216</v>
      </c>
      <c r="AU181" s="17" t="s">
        <v>84</v>
      </c>
    </row>
    <row r="182" spans="1:51" s="13" customFormat="1" ht="12">
      <c r="A182" s="13"/>
      <c r="B182" s="230"/>
      <c r="C182" s="231"/>
      <c r="D182" s="225" t="s">
        <v>198</v>
      </c>
      <c r="E182" s="232" t="s">
        <v>20</v>
      </c>
      <c r="F182" s="233" t="s">
        <v>240</v>
      </c>
      <c r="G182" s="231"/>
      <c r="H182" s="232" t="s">
        <v>20</v>
      </c>
      <c r="I182" s="234"/>
      <c r="J182" s="231"/>
      <c r="K182" s="231"/>
      <c r="L182" s="235"/>
      <c r="M182" s="236"/>
      <c r="N182" s="237"/>
      <c r="O182" s="237"/>
      <c r="P182" s="237"/>
      <c r="Q182" s="237"/>
      <c r="R182" s="237"/>
      <c r="S182" s="237"/>
      <c r="T182" s="238"/>
      <c r="U182" s="13"/>
      <c r="V182" s="13"/>
      <c r="W182" s="13"/>
      <c r="X182" s="13"/>
      <c r="Y182" s="13"/>
      <c r="Z182" s="13"/>
      <c r="AA182" s="13"/>
      <c r="AB182" s="13"/>
      <c r="AC182" s="13"/>
      <c r="AD182" s="13"/>
      <c r="AE182" s="13"/>
      <c r="AT182" s="239" t="s">
        <v>198</v>
      </c>
      <c r="AU182" s="239" t="s">
        <v>84</v>
      </c>
      <c r="AV182" s="13" t="s">
        <v>22</v>
      </c>
      <c r="AW182" s="13" t="s">
        <v>37</v>
      </c>
      <c r="AX182" s="13" t="s">
        <v>76</v>
      </c>
      <c r="AY182" s="239" t="s">
        <v>186</v>
      </c>
    </row>
    <row r="183" spans="1:51" s="14" customFormat="1" ht="12">
      <c r="A183" s="14"/>
      <c r="B183" s="240"/>
      <c r="C183" s="241"/>
      <c r="D183" s="225" t="s">
        <v>198</v>
      </c>
      <c r="E183" s="242" t="s">
        <v>20</v>
      </c>
      <c r="F183" s="243" t="s">
        <v>356</v>
      </c>
      <c r="G183" s="241"/>
      <c r="H183" s="244">
        <v>3</v>
      </c>
      <c r="I183" s="245"/>
      <c r="J183" s="241"/>
      <c r="K183" s="241"/>
      <c r="L183" s="246"/>
      <c r="M183" s="247"/>
      <c r="N183" s="248"/>
      <c r="O183" s="248"/>
      <c r="P183" s="248"/>
      <c r="Q183" s="248"/>
      <c r="R183" s="248"/>
      <c r="S183" s="248"/>
      <c r="T183" s="249"/>
      <c r="U183" s="14"/>
      <c r="V183" s="14"/>
      <c r="W183" s="14"/>
      <c r="X183" s="14"/>
      <c r="Y183" s="14"/>
      <c r="Z183" s="14"/>
      <c r="AA183" s="14"/>
      <c r="AB183" s="14"/>
      <c r="AC183" s="14"/>
      <c r="AD183" s="14"/>
      <c r="AE183" s="14"/>
      <c r="AT183" s="250" t="s">
        <v>198</v>
      </c>
      <c r="AU183" s="250" t="s">
        <v>84</v>
      </c>
      <c r="AV183" s="14" t="s">
        <v>84</v>
      </c>
      <c r="AW183" s="14" t="s">
        <v>37</v>
      </c>
      <c r="AX183" s="14" t="s">
        <v>76</v>
      </c>
      <c r="AY183" s="250" t="s">
        <v>186</v>
      </c>
    </row>
    <row r="184" spans="1:63" s="12" customFormat="1" ht="22.8" customHeight="1">
      <c r="A184" s="12"/>
      <c r="B184" s="196"/>
      <c r="C184" s="197"/>
      <c r="D184" s="198" t="s">
        <v>75</v>
      </c>
      <c r="E184" s="210" t="s">
        <v>187</v>
      </c>
      <c r="F184" s="210" t="s">
        <v>188</v>
      </c>
      <c r="G184" s="197"/>
      <c r="H184" s="197"/>
      <c r="I184" s="200"/>
      <c r="J184" s="211">
        <f>BK184</f>
        <v>0</v>
      </c>
      <c r="K184" s="197"/>
      <c r="L184" s="202"/>
      <c r="M184" s="203"/>
      <c r="N184" s="204"/>
      <c r="O184" s="204"/>
      <c r="P184" s="205">
        <f>SUM(P185:P231)</f>
        <v>0</v>
      </c>
      <c r="Q184" s="204"/>
      <c r="R184" s="205">
        <f>SUM(R185:R231)</f>
        <v>0.21882</v>
      </c>
      <c r="S184" s="204"/>
      <c r="T184" s="206">
        <f>SUM(T185:T231)</f>
        <v>46.79708999999999</v>
      </c>
      <c r="U184" s="12"/>
      <c r="V184" s="12"/>
      <c r="W184" s="12"/>
      <c r="X184" s="12"/>
      <c r="Y184" s="12"/>
      <c r="Z184" s="12"/>
      <c r="AA184" s="12"/>
      <c r="AB184" s="12"/>
      <c r="AC184" s="12"/>
      <c r="AD184" s="12"/>
      <c r="AE184" s="12"/>
      <c r="AR184" s="207" t="s">
        <v>22</v>
      </c>
      <c r="AT184" s="208" t="s">
        <v>75</v>
      </c>
      <c r="AU184" s="208" t="s">
        <v>22</v>
      </c>
      <c r="AY184" s="207" t="s">
        <v>186</v>
      </c>
      <c r="BK184" s="209">
        <f>SUM(BK185:BK231)</f>
        <v>0</v>
      </c>
    </row>
    <row r="185" spans="1:65" s="2" customFormat="1" ht="24.15" customHeight="1">
      <c r="A185" s="38"/>
      <c r="B185" s="39"/>
      <c r="C185" s="212" t="s">
        <v>7</v>
      </c>
      <c r="D185" s="212" t="s">
        <v>189</v>
      </c>
      <c r="E185" s="213" t="s">
        <v>357</v>
      </c>
      <c r="F185" s="214" t="s">
        <v>358</v>
      </c>
      <c r="G185" s="215" t="s">
        <v>236</v>
      </c>
      <c r="H185" s="216">
        <v>2</v>
      </c>
      <c r="I185" s="217"/>
      <c r="J185" s="218">
        <f>ROUND(I185*H185,2)</f>
        <v>0</v>
      </c>
      <c r="K185" s="214" t="s">
        <v>193</v>
      </c>
      <c r="L185" s="44"/>
      <c r="M185" s="219" t="s">
        <v>20</v>
      </c>
      <c r="N185" s="220" t="s">
        <v>47</v>
      </c>
      <c r="O185" s="84"/>
      <c r="P185" s="221">
        <f>O185*H185</f>
        <v>0</v>
      </c>
      <c r="Q185" s="221">
        <v>0.10941</v>
      </c>
      <c r="R185" s="221">
        <f>Q185*H185</f>
        <v>0.21882</v>
      </c>
      <c r="S185" s="221">
        <v>0</v>
      </c>
      <c r="T185" s="222">
        <f>S185*H185</f>
        <v>0</v>
      </c>
      <c r="U185" s="38"/>
      <c r="V185" s="38"/>
      <c r="W185" s="38"/>
      <c r="X185" s="38"/>
      <c r="Y185" s="38"/>
      <c r="Z185" s="38"/>
      <c r="AA185" s="38"/>
      <c r="AB185" s="38"/>
      <c r="AC185" s="38"/>
      <c r="AD185" s="38"/>
      <c r="AE185" s="38"/>
      <c r="AR185" s="223" t="s">
        <v>194</v>
      </c>
      <c r="AT185" s="223" t="s">
        <v>189</v>
      </c>
      <c r="AU185" s="223" t="s">
        <v>84</v>
      </c>
      <c r="AY185" s="17" t="s">
        <v>186</v>
      </c>
      <c r="BE185" s="224">
        <f>IF(N185="základní",J185,0)</f>
        <v>0</v>
      </c>
      <c r="BF185" s="224">
        <f>IF(N185="snížená",J185,0)</f>
        <v>0</v>
      </c>
      <c r="BG185" s="224">
        <f>IF(N185="zákl. přenesená",J185,0)</f>
        <v>0</v>
      </c>
      <c r="BH185" s="224">
        <f>IF(N185="sníž. přenesená",J185,0)</f>
        <v>0</v>
      </c>
      <c r="BI185" s="224">
        <f>IF(N185="nulová",J185,0)</f>
        <v>0</v>
      </c>
      <c r="BJ185" s="17" t="s">
        <v>22</v>
      </c>
      <c r="BK185" s="224">
        <f>ROUND(I185*H185,2)</f>
        <v>0</v>
      </c>
      <c r="BL185" s="17" t="s">
        <v>194</v>
      </c>
      <c r="BM185" s="223" t="s">
        <v>359</v>
      </c>
    </row>
    <row r="186" spans="1:47" s="2" customFormat="1" ht="12">
      <c r="A186" s="38"/>
      <c r="B186" s="39"/>
      <c r="C186" s="40"/>
      <c r="D186" s="225" t="s">
        <v>196</v>
      </c>
      <c r="E186" s="40"/>
      <c r="F186" s="226" t="s">
        <v>360</v>
      </c>
      <c r="G186" s="40"/>
      <c r="H186" s="40"/>
      <c r="I186" s="227"/>
      <c r="J186" s="40"/>
      <c r="K186" s="40"/>
      <c r="L186" s="44"/>
      <c r="M186" s="228"/>
      <c r="N186" s="229"/>
      <c r="O186" s="84"/>
      <c r="P186" s="84"/>
      <c r="Q186" s="84"/>
      <c r="R186" s="84"/>
      <c r="S186" s="84"/>
      <c r="T186" s="85"/>
      <c r="U186" s="38"/>
      <c r="V186" s="38"/>
      <c r="W186" s="38"/>
      <c r="X186" s="38"/>
      <c r="Y186" s="38"/>
      <c r="Z186" s="38"/>
      <c r="AA186" s="38"/>
      <c r="AB186" s="38"/>
      <c r="AC186" s="38"/>
      <c r="AD186" s="38"/>
      <c r="AE186" s="38"/>
      <c r="AT186" s="17" t="s">
        <v>196</v>
      </c>
      <c r="AU186" s="17" t="s">
        <v>84</v>
      </c>
    </row>
    <row r="187" spans="1:47" s="2" customFormat="1" ht="12">
      <c r="A187" s="38"/>
      <c r="B187" s="39"/>
      <c r="C187" s="40"/>
      <c r="D187" s="225" t="s">
        <v>216</v>
      </c>
      <c r="E187" s="40"/>
      <c r="F187" s="251" t="s">
        <v>361</v>
      </c>
      <c r="G187" s="40"/>
      <c r="H187" s="40"/>
      <c r="I187" s="227"/>
      <c r="J187" s="40"/>
      <c r="K187" s="40"/>
      <c r="L187" s="44"/>
      <c r="M187" s="228"/>
      <c r="N187" s="229"/>
      <c r="O187" s="84"/>
      <c r="P187" s="84"/>
      <c r="Q187" s="84"/>
      <c r="R187" s="84"/>
      <c r="S187" s="84"/>
      <c r="T187" s="85"/>
      <c r="U187" s="38"/>
      <c r="V187" s="38"/>
      <c r="W187" s="38"/>
      <c r="X187" s="38"/>
      <c r="Y187" s="38"/>
      <c r="Z187" s="38"/>
      <c r="AA187" s="38"/>
      <c r="AB187" s="38"/>
      <c r="AC187" s="38"/>
      <c r="AD187" s="38"/>
      <c r="AE187" s="38"/>
      <c r="AT187" s="17" t="s">
        <v>216</v>
      </c>
      <c r="AU187" s="17" t="s">
        <v>84</v>
      </c>
    </row>
    <row r="188" spans="1:51" s="13" customFormat="1" ht="12">
      <c r="A188" s="13"/>
      <c r="B188" s="230"/>
      <c r="C188" s="231"/>
      <c r="D188" s="225" t="s">
        <v>198</v>
      </c>
      <c r="E188" s="232" t="s">
        <v>20</v>
      </c>
      <c r="F188" s="233" t="s">
        <v>362</v>
      </c>
      <c r="G188" s="231"/>
      <c r="H188" s="232" t="s">
        <v>20</v>
      </c>
      <c r="I188" s="234"/>
      <c r="J188" s="231"/>
      <c r="K188" s="231"/>
      <c r="L188" s="235"/>
      <c r="M188" s="236"/>
      <c r="N188" s="237"/>
      <c r="O188" s="237"/>
      <c r="P188" s="237"/>
      <c r="Q188" s="237"/>
      <c r="R188" s="237"/>
      <c r="S188" s="237"/>
      <c r="T188" s="238"/>
      <c r="U188" s="13"/>
      <c r="V188" s="13"/>
      <c r="W188" s="13"/>
      <c r="X188" s="13"/>
      <c r="Y188" s="13"/>
      <c r="Z188" s="13"/>
      <c r="AA188" s="13"/>
      <c r="AB188" s="13"/>
      <c r="AC188" s="13"/>
      <c r="AD188" s="13"/>
      <c r="AE188" s="13"/>
      <c r="AT188" s="239" t="s">
        <v>198</v>
      </c>
      <c r="AU188" s="239" t="s">
        <v>84</v>
      </c>
      <c r="AV188" s="13" t="s">
        <v>22</v>
      </c>
      <c r="AW188" s="13" t="s">
        <v>37</v>
      </c>
      <c r="AX188" s="13" t="s">
        <v>76</v>
      </c>
      <c r="AY188" s="239" t="s">
        <v>186</v>
      </c>
    </row>
    <row r="189" spans="1:51" s="14" customFormat="1" ht="12">
      <c r="A189" s="14"/>
      <c r="B189" s="240"/>
      <c r="C189" s="241"/>
      <c r="D189" s="225" t="s">
        <v>198</v>
      </c>
      <c r="E189" s="242" t="s">
        <v>20</v>
      </c>
      <c r="F189" s="243" t="s">
        <v>363</v>
      </c>
      <c r="G189" s="241"/>
      <c r="H189" s="244">
        <v>2</v>
      </c>
      <c r="I189" s="245"/>
      <c r="J189" s="241"/>
      <c r="K189" s="241"/>
      <c r="L189" s="246"/>
      <c r="M189" s="247"/>
      <c r="N189" s="248"/>
      <c r="O189" s="248"/>
      <c r="P189" s="248"/>
      <c r="Q189" s="248"/>
      <c r="R189" s="248"/>
      <c r="S189" s="248"/>
      <c r="T189" s="249"/>
      <c r="U189" s="14"/>
      <c r="V189" s="14"/>
      <c r="W189" s="14"/>
      <c r="X189" s="14"/>
      <c r="Y189" s="14"/>
      <c r="Z189" s="14"/>
      <c r="AA189" s="14"/>
      <c r="AB189" s="14"/>
      <c r="AC189" s="14"/>
      <c r="AD189" s="14"/>
      <c r="AE189" s="14"/>
      <c r="AT189" s="250" t="s">
        <v>198</v>
      </c>
      <c r="AU189" s="250" t="s">
        <v>84</v>
      </c>
      <c r="AV189" s="14" t="s">
        <v>84</v>
      </c>
      <c r="AW189" s="14" t="s">
        <v>37</v>
      </c>
      <c r="AX189" s="14" t="s">
        <v>76</v>
      </c>
      <c r="AY189" s="250" t="s">
        <v>186</v>
      </c>
    </row>
    <row r="190" spans="1:65" s="2" customFormat="1" ht="24.15" customHeight="1">
      <c r="A190" s="38"/>
      <c r="B190" s="39"/>
      <c r="C190" s="212" t="s">
        <v>364</v>
      </c>
      <c r="D190" s="212" t="s">
        <v>189</v>
      </c>
      <c r="E190" s="213" t="s">
        <v>365</v>
      </c>
      <c r="F190" s="214" t="s">
        <v>366</v>
      </c>
      <c r="G190" s="215" t="s">
        <v>236</v>
      </c>
      <c r="H190" s="216">
        <v>53</v>
      </c>
      <c r="I190" s="217"/>
      <c r="J190" s="218">
        <f>ROUND(I190*H190,2)</f>
        <v>0</v>
      </c>
      <c r="K190" s="214" t="s">
        <v>20</v>
      </c>
      <c r="L190" s="44"/>
      <c r="M190" s="219" t="s">
        <v>20</v>
      </c>
      <c r="N190" s="220" t="s">
        <v>47</v>
      </c>
      <c r="O190" s="84"/>
      <c r="P190" s="221">
        <f>O190*H190</f>
        <v>0</v>
      </c>
      <c r="Q190" s="221">
        <v>0</v>
      </c>
      <c r="R190" s="221">
        <f>Q190*H190</f>
        <v>0</v>
      </c>
      <c r="S190" s="221">
        <v>0</v>
      </c>
      <c r="T190" s="222">
        <f>S190*H190</f>
        <v>0</v>
      </c>
      <c r="U190" s="38"/>
      <c r="V190" s="38"/>
      <c r="W190" s="38"/>
      <c r="X190" s="38"/>
      <c r="Y190" s="38"/>
      <c r="Z190" s="38"/>
      <c r="AA190" s="38"/>
      <c r="AB190" s="38"/>
      <c r="AC190" s="38"/>
      <c r="AD190" s="38"/>
      <c r="AE190" s="38"/>
      <c r="AR190" s="223" t="s">
        <v>194</v>
      </c>
      <c r="AT190" s="223" t="s">
        <v>189</v>
      </c>
      <c r="AU190" s="223" t="s">
        <v>84</v>
      </c>
      <c r="AY190" s="17" t="s">
        <v>186</v>
      </c>
      <c r="BE190" s="224">
        <f>IF(N190="základní",J190,0)</f>
        <v>0</v>
      </c>
      <c r="BF190" s="224">
        <f>IF(N190="snížená",J190,0)</f>
        <v>0</v>
      </c>
      <c r="BG190" s="224">
        <f>IF(N190="zákl. přenesená",J190,0)</f>
        <v>0</v>
      </c>
      <c r="BH190" s="224">
        <f>IF(N190="sníž. přenesená",J190,0)</f>
        <v>0</v>
      </c>
      <c r="BI190" s="224">
        <f>IF(N190="nulová",J190,0)</f>
        <v>0</v>
      </c>
      <c r="BJ190" s="17" t="s">
        <v>22</v>
      </c>
      <c r="BK190" s="224">
        <f>ROUND(I190*H190,2)</f>
        <v>0</v>
      </c>
      <c r="BL190" s="17" t="s">
        <v>194</v>
      </c>
      <c r="BM190" s="223" t="s">
        <v>367</v>
      </c>
    </row>
    <row r="191" spans="1:47" s="2" customFormat="1" ht="12">
      <c r="A191" s="38"/>
      <c r="B191" s="39"/>
      <c r="C191" s="40"/>
      <c r="D191" s="225" t="s">
        <v>196</v>
      </c>
      <c r="E191" s="40"/>
      <c r="F191" s="226" t="s">
        <v>366</v>
      </c>
      <c r="G191" s="40"/>
      <c r="H191" s="40"/>
      <c r="I191" s="227"/>
      <c r="J191" s="40"/>
      <c r="K191" s="40"/>
      <c r="L191" s="44"/>
      <c r="M191" s="228"/>
      <c r="N191" s="229"/>
      <c r="O191" s="84"/>
      <c r="P191" s="84"/>
      <c r="Q191" s="84"/>
      <c r="R191" s="84"/>
      <c r="S191" s="84"/>
      <c r="T191" s="85"/>
      <c r="U191" s="38"/>
      <c r="V191" s="38"/>
      <c r="W191" s="38"/>
      <c r="X191" s="38"/>
      <c r="Y191" s="38"/>
      <c r="Z191" s="38"/>
      <c r="AA191" s="38"/>
      <c r="AB191" s="38"/>
      <c r="AC191" s="38"/>
      <c r="AD191" s="38"/>
      <c r="AE191" s="38"/>
      <c r="AT191" s="17" t="s">
        <v>196</v>
      </c>
      <c r="AU191" s="17" t="s">
        <v>84</v>
      </c>
    </row>
    <row r="192" spans="1:47" s="2" customFormat="1" ht="12">
      <c r="A192" s="38"/>
      <c r="B192" s="39"/>
      <c r="C192" s="40"/>
      <c r="D192" s="225" t="s">
        <v>216</v>
      </c>
      <c r="E192" s="40"/>
      <c r="F192" s="251" t="s">
        <v>368</v>
      </c>
      <c r="G192" s="40"/>
      <c r="H192" s="40"/>
      <c r="I192" s="227"/>
      <c r="J192" s="40"/>
      <c r="K192" s="40"/>
      <c r="L192" s="44"/>
      <c r="M192" s="228"/>
      <c r="N192" s="229"/>
      <c r="O192" s="84"/>
      <c r="P192" s="84"/>
      <c r="Q192" s="84"/>
      <c r="R192" s="84"/>
      <c r="S192" s="84"/>
      <c r="T192" s="85"/>
      <c r="U192" s="38"/>
      <c r="V192" s="38"/>
      <c r="W192" s="38"/>
      <c r="X192" s="38"/>
      <c r="Y192" s="38"/>
      <c r="Z192" s="38"/>
      <c r="AA192" s="38"/>
      <c r="AB192" s="38"/>
      <c r="AC192" s="38"/>
      <c r="AD192" s="38"/>
      <c r="AE192" s="38"/>
      <c r="AT192" s="17" t="s">
        <v>216</v>
      </c>
      <c r="AU192" s="17" t="s">
        <v>84</v>
      </c>
    </row>
    <row r="193" spans="1:51" s="13" customFormat="1" ht="12">
      <c r="A193" s="13"/>
      <c r="B193" s="230"/>
      <c r="C193" s="231"/>
      <c r="D193" s="225" t="s">
        <v>198</v>
      </c>
      <c r="E193" s="232" t="s">
        <v>20</v>
      </c>
      <c r="F193" s="233" t="s">
        <v>240</v>
      </c>
      <c r="G193" s="231"/>
      <c r="H193" s="232" t="s">
        <v>20</v>
      </c>
      <c r="I193" s="234"/>
      <c r="J193" s="231"/>
      <c r="K193" s="231"/>
      <c r="L193" s="235"/>
      <c r="M193" s="236"/>
      <c r="N193" s="237"/>
      <c r="O193" s="237"/>
      <c r="P193" s="237"/>
      <c r="Q193" s="237"/>
      <c r="R193" s="237"/>
      <c r="S193" s="237"/>
      <c r="T193" s="238"/>
      <c r="U193" s="13"/>
      <c r="V193" s="13"/>
      <c r="W193" s="13"/>
      <c r="X193" s="13"/>
      <c r="Y193" s="13"/>
      <c r="Z193" s="13"/>
      <c r="AA193" s="13"/>
      <c r="AB193" s="13"/>
      <c r="AC193" s="13"/>
      <c r="AD193" s="13"/>
      <c r="AE193" s="13"/>
      <c r="AT193" s="239" t="s">
        <v>198</v>
      </c>
      <c r="AU193" s="239" t="s">
        <v>84</v>
      </c>
      <c r="AV193" s="13" t="s">
        <v>22</v>
      </c>
      <c r="AW193" s="13" t="s">
        <v>37</v>
      </c>
      <c r="AX193" s="13" t="s">
        <v>76</v>
      </c>
      <c r="AY193" s="239" t="s">
        <v>186</v>
      </c>
    </row>
    <row r="194" spans="1:51" s="14" customFormat="1" ht="12">
      <c r="A194" s="14"/>
      <c r="B194" s="240"/>
      <c r="C194" s="241"/>
      <c r="D194" s="225" t="s">
        <v>198</v>
      </c>
      <c r="E194" s="242" t="s">
        <v>20</v>
      </c>
      <c r="F194" s="243" t="s">
        <v>369</v>
      </c>
      <c r="G194" s="241"/>
      <c r="H194" s="244">
        <v>53</v>
      </c>
      <c r="I194" s="245"/>
      <c r="J194" s="241"/>
      <c r="K194" s="241"/>
      <c r="L194" s="246"/>
      <c r="M194" s="247"/>
      <c r="N194" s="248"/>
      <c r="O194" s="248"/>
      <c r="P194" s="248"/>
      <c r="Q194" s="248"/>
      <c r="R194" s="248"/>
      <c r="S194" s="248"/>
      <c r="T194" s="249"/>
      <c r="U194" s="14"/>
      <c r="V194" s="14"/>
      <c r="W194" s="14"/>
      <c r="X194" s="14"/>
      <c r="Y194" s="14"/>
      <c r="Z194" s="14"/>
      <c r="AA194" s="14"/>
      <c r="AB194" s="14"/>
      <c r="AC194" s="14"/>
      <c r="AD194" s="14"/>
      <c r="AE194" s="14"/>
      <c r="AT194" s="250" t="s">
        <v>198</v>
      </c>
      <c r="AU194" s="250" t="s">
        <v>84</v>
      </c>
      <c r="AV194" s="14" t="s">
        <v>84</v>
      </c>
      <c r="AW194" s="14" t="s">
        <v>37</v>
      </c>
      <c r="AX194" s="14" t="s">
        <v>76</v>
      </c>
      <c r="AY194" s="250" t="s">
        <v>186</v>
      </c>
    </row>
    <row r="195" spans="1:65" s="2" customFormat="1" ht="14.4" customHeight="1">
      <c r="A195" s="38"/>
      <c r="B195" s="39"/>
      <c r="C195" s="212" t="s">
        <v>370</v>
      </c>
      <c r="D195" s="212" t="s">
        <v>189</v>
      </c>
      <c r="E195" s="213" t="s">
        <v>190</v>
      </c>
      <c r="F195" s="214" t="s">
        <v>191</v>
      </c>
      <c r="G195" s="215" t="s">
        <v>192</v>
      </c>
      <c r="H195" s="216">
        <v>17</v>
      </c>
      <c r="I195" s="217"/>
      <c r="J195" s="218">
        <f>ROUND(I195*H195,2)</f>
        <v>0</v>
      </c>
      <c r="K195" s="214" t="s">
        <v>193</v>
      </c>
      <c r="L195" s="44"/>
      <c r="M195" s="219" t="s">
        <v>20</v>
      </c>
      <c r="N195" s="220" t="s">
        <v>47</v>
      </c>
      <c r="O195" s="84"/>
      <c r="P195" s="221">
        <f>O195*H195</f>
        <v>0</v>
      </c>
      <c r="Q195" s="221">
        <v>0</v>
      </c>
      <c r="R195" s="221">
        <f>Q195*H195</f>
        <v>0</v>
      </c>
      <c r="S195" s="221">
        <v>2.4</v>
      </c>
      <c r="T195" s="222">
        <f>S195*H195</f>
        <v>40.8</v>
      </c>
      <c r="U195" s="38"/>
      <c r="V195" s="38"/>
      <c r="W195" s="38"/>
      <c r="X195" s="38"/>
      <c r="Y195" s="38"/>
      <c r="Z195" s="38"/>
      <c r="AA195" s="38"/>
      <c r="AB195" s="38"/>
      <c r="AC195" s="38"/>
      <c r="AD195" s="38"/>
      <c r="AE195" s="38"/>
      <c r="AR195" s="223" t="s">
        <v>194</v>
      </c>
      <c r="AT195" s="223" t="s">
        <v>189</v>
      </c>
      <c r="AU195" s="223" t="s">
        <v>84</v>
      </c>
      <c r="AY195" s="17" t="s">
        <v>186</v>
      </c>
      <c r="BE195" s="224">
        <f>IF(N195="základní",J195,0)</f>
        <v>0</v>
      </c>
      <c r="BF195" s="224">
        <f>IF(N195="snížená",J195,0)</f>
        <v>0</v>
      </c>
      <c r="BG195" s="224">
        <f>IF(N195="zákl. přenesená",J195,0)</f>
        <v>0</v>
      </c>
      <c r="BH195" s="224">
        <f>IF(N195="sníž. přenesená",J195,0)</f>
        <v>0</v>
      </c>
      <c r="BI195" s="224">
        <f>IF(N195="nulová",J195,0)</f>
        <v>0</v>
      </c>
      <c r="BJ195" s="17" t="s">
        <v>22</v>
      </c>
      <c r="BK195" s="224">
        <f>ROUND(I195*H195,2)</f>
        <v>0</v>
      </c>
      <c r="BL195" s="17" t="s">
        <v>194</v>
      </c>
      <c r="BM195" s="223" t="s">
        <v>371</v>
      </c>
    </row>
    <row r="196" spans="1:47" s="2" customFormat="1" ht="12">
      <c r="A196" s="38"/>
      <c r="B196" s="39"/>
      <c r="C196" s="40"/>
      <c r="D196" s="225" t="s">
        <v>196</v>
      </c>
      <c r="E196" s="40"/>
      <c r="F196" s="226" t="s">
        <v>197</v>
      </c>
      <c r="G196" s="40"/>
      <c r="H196" s="40"/>
      <c r="I196" s="227"/>
      <c r="J196" s="40"/>
      <c r="K196" s="40"/>
      <c r="L196" s="44"/>
      <c r="M196" s="228"/>
      <c r="N196" s="229"/>
      <c r="O196" s="84"/>
      <c r="P196" s="84"/>
      <c r="Q196" s="84"/>
      <c r="R196" s="84"/>
      <c r="S196" s="84"/>
      <c r="T196" s="85"/>
      <c r="U196" s="38"/>
      <c r="V196" s="38"/>
      <c r="W196" s="38"/>
      <c r="X196" s="38"/>
      <c r="Y196" s="38"/>
      <c r="Z196" s="38"/>
      <c r="AA196" s="38"/>
      <c r="AB196" s="38"/>
      <c r="AC196" s="38"/>
      <c r="AD196" s="38"/>
      <c r="AE196" s="38"/>
      <c r="AT196" s="17" t="s">
        <v>196</v>
      </c>
      <c r="AU196" s="17" t="s">
        <v>84</v>
      </c>
    </row>
    <row r="197" spans="1:47" s="2" customFormat="1" ht="12">
      <c r="A197" s="38"/>
      <c r="B197" s="39"/>
      <c r="C197" s="40"/>
      <c r="D197" s="225" t="s">
        <v>216</v>
      </c>
      <c r="E197" s="40"/>
      <c r="F197" s="251" t="s">
        <v>372</v>
      </c>
      <c r="G197" s="40"/>
      <c r="H197" s="40"/>
      <c r="I197" s="227"/>
      <c r="J197" s="40"/>
      <c r="K197" s="40"/>
      <c r="L197" s="44"/>
      <c r="M197" s="228"/>
      <c r="N197" s="229"/>
      <c r="O197" s="84"/>
      <c r="P197" s="84"/>
      <c r="Q197" s="84"/>
      <c r="R197" s="84"/>
      <c r="S197" s="84"/>
      <c r="T197" s="85"/>
      <c r="U197" s="38"/>
      <c r="V197" s="38"/>
      <c r="W197" s="38"/>
      <c r="X197" s="38"/>
      <c r="Y197" s="38"/>
      <c r="Z197" s="38"/>
      <c r="AA197" s="38"/>
      <c r="AB197" s="38"/>
      <c r="AC197" s="38"/>
      <c r="AD197" s="38"/>
      <c r="AE197" s="38"/>
      <c r="AT197" s="17" t="s">
        <v>216</v>
      </c>
      <c r="AU197" s="17" t="s">
        <v>84</v>
      </c>
    </row>
    <row r="198" spans="1:51" s="13" customFormat="1" ht="12">
      <c r="A198" s="13"/>
      <c r="B198" s="230"/>
      <c r="C198" s="231"/>
      <c r="D198" s="225" t="s">
        <v>198</v>
      </c>
      <c r="E198" s="232" t="s">
        <v>20</v>
      </c>
      <c r="F198" s="233" t="s">
        <v>248</v>
      </c>
      <c r="G198" s="231"/>
      <c r="H198" s="232" t="s">
        <v>20</v>
      </c>
      <c r="I198" s="234"/>
      <c r="J198" s="231"/>
      <c r="K198" s="231"/>
      <c r="L198" s="235"/>
      <c r="M198" s="236"/>
      <c r="N198" s="237"/>
      <c r="O198" s="237"/>
      <c r="P198" s="237"/>
      <c r="Q198" s="237"/>
      <c r="R198" s="237"/>
      <c r="S198" s="237"/>
      <c r="T198" s="238"/>
      <c r="U198" s="13"/>
      <c r="V198" s="13"/>
      <c r="W198" s="13"/>
      <c r="X198" s="13"/>
      <c r="Y198" s="13"/>
      <c r="Z198" s="13"/>
      <c r="AA198" s="13"/>
      <c r="AB198" s="13"/>
      <c r="AC198" s="13"/>
      <c r="AD198" s="13"/>
      <c r="AE198" s="13"/>
      <c r="AT198" s="239" t="s">
        <v>198</v>
      </c>
      <c r="AU198" s="239" t="s">
        <v>84</v>
      </c>
      <c r="AV198" s="13" t="s">
        <v>22</v>
      </c>
      <c r="AW198" s="13" t="s">
        <v>37</v>
      </c>
      <c r="AX198" s="13" t="s">
        <v>76</v>
      </c>
      <c r="AY198" s="239" t="s">
        <v>186</v>
      </c>
    </row>
    <row r="199" spans="1:51" s="14" customFormat="1" ht="12">
      <c r="A199" s="14"/>
      <c r="B199" s="240"/>
      <c r="C199" s="241"/>
      <c r="D199" s="225" t="s">
        <v>198</v>
      </c>
      <c r="E199" s="242" t="s">
        <v>20</v>
      </c>
      <c r="F199" s="243" t="s">
        <v>373</v>
      </c>
      <c r="G199" s="241"/>
      <c r="H199" s="244">
        <v>17</v>
      </c>
      <c r="I199" s="245"/>
      <c r="J199" s="241"/>
      <c r="K199" s="241"/>
      <c r="L199" s="246"/>
      <c r="M199" s="247"/>
      <c r="N199" s="248"/>
      <c r="O199" s="248"/>
      <c r="P199" s="248"/>
      <c r="Q199" s="248"/>
      <c r="R199" s="248"/>
      <c r="S199" s="248"/>
      <c r="T199" s="249"/>
      <c r="U199" s="14"/>
      <c r="V199" s="14"/>
      <c r="W199" s="14"/>
      <c r="X199" s="14"/>
      <c r="Y199" s="14"/>
      <c r="Z199" s="14"/>
      <c r="AA199" s="14"/>
      <c r="AB199" s="14"/>
      <c r="AC199" s="14"/>
      <c r="AD199" s="14"/>
      <c r="AE199" s="14"/>
      <c r="AT199" s="250" t="s">
        <v>198</v>
      </c>
      <c r="AU199" s="250" t="s">
        <v>84</v>
      </c>
      <c r="AV199" s="14" t="s">
        <v>84</v>
      </c>
      <c r="AW199" s="14" t="s">
        <v>37</v>
      </c>
      <c r="AX199" s="14" t="s">
        <v>76</v>
      </c>
      <c r="AY199" s="250" t="s">
        <v>186</v>
      </c>
    </row>
    <row r="200" spans="1:65" s="2" customFormat="1" ht="24.15" customHeight="1">
      <c r="A200" s="38"/>
      <c r="B200" s="39"/>
      <c r="C200" s="212" t="s">
        <v>374</v>
      </c>
      <c r="D200" s="212" t="s">
        <v>189</v>
      </c>
      <c r="E200" s="213" t="s">
        <v>375</v>
      </c>
      <c r="F200" s="214" t="s">
        <v>376</v>
      </c>
      <c r="G200" s="215" t="s">
        <v>192</v>
      </c>
      <c r="H200" s="216">
        <v>0.3</v>
      </c>
      <c r="I200" s="217"/>
      <c r="J200" s="218">
        <f>ROUND(I200*H200,2)</f>
        <v>0</v>
      </c>
      <c r="K200" s="214" t="s">
        <v>20</v>
      </c>
      <c r="L200" s="44"/>
      <c r="M200" s="219" t="s">
        <v>20</v>
      </c>
      <c r="N200" s="220" t="s">
        <v>47</v>
      </c>
      <c r="O200" s="84"/>
      <c r="P200" s="221">
        <f>O200*H200</f>
        <v>0</v>
      </c>
      <c r="Q200" s="221">
        <v>0</v>
      </c>
      <c r="R200" s="221">
        <f>Q200*H200</f>
        <v>0</v>
      </c>
      <c r="S200" s="221">
        <v>2.4</v>
      </c>
      <c r="T200" s="222">
        <f>S200*H200</f>
        <v>0.72</v>
      </c>
      <c r="U200" s="38"/>
      <c r="V200" s="38"/>
      <c r="W200" s="38"/>
      <c r="X200" s="38"/>
      <c r="Y200" s="38"/>
      <c r="Z200" s="38"/>
      <c r="AA200" s="38"/>
      <c r="AB200" s="38"/>
      <c r="AC200" s="38"/>
      <c r="AD200" s="38"/>
      <c r="AE200" s="38"/>
      <c r="AR200" s="223" t="s">
        <v>194</v>
      </c>
      <c r="AT200" s="223" t="s">
        <v>189</v>
      </c>
      <c r="AU200" s="223" t="s">
        <v>84</v>
      </c>
      <c r="AY200" s="17" t="s">
        <v>186</v>
      </c>
      <c r="BE200" s="224">
        <f>IF(N200="základní",J200,0)</f>
        <v>0</v>
      </c>
      <c r="BF200" s="224">
        <f>IF(N200="snížená",J200,0)</f>
        <v>0</v>
      </c>
      <c r="BG200" s="224">
        <f>IF(N200="zákl. přenesená",J200,0)</f>
        <v>0</v>
      </c>
      <c r="BH200" s="224">
        <f>IF(N200="sníž. přenesená",J200,0)</f>
        <v>0</v>
      </c>
      <c r="BI200" s="224">
        <f>IF(N200="nulová",J200,0)</f>
        <v>0</v>
      </c>
      <c r="BJ200" s="17" t="s">
        <v>22</v>
      </c>
      <c r="BK200" s="224">
        <f>ROUND(I200*H200,2)</f>
        <v>0</v>
      </c>
      <c r="BL200" s="17" t="s">
        <v>194</v>
      </c>
      <c r="BM200" s="223" t="s">
        <v>377</v>
      </c>
    </row>
    <row r="201" spans="1:47" s="2" customFormat="1" ht="12">
      <c r="A201" s="38"/>
      <c r="B201" s="39"/>
      <c r="C201" s="40"/>
      <c r="D201" s="225" t="s">
        <v>196</v>
      </c>
      <c r="E201" s="40"/>
      <c r="F201" s="226" t="s">
        <v>378</v>
      </c>
      <c r="G201" s="40"/>
      <c r="H201" s="40"/>
      <c r="I201" s="227"/>
      <c r="J201" s="40"/>
      <c r="K201" s="40"/>
      <c r="L201" s="44"/>
      <c r="M201" s="228"/>
      <c r="N201" s="229"/>
      <c r="O201" s="84"/>
      <c r="P201" s="84"/>
      <c r="Q201" s="84"/>
      <c r="R201" s="84"/>
      <c r="S201" s="84"/>
      <c r="T201" s="85"/>
      <c r="U201" s="38"/>
      <c r="V201" s="38"/>
      <c r="W201" s="38"/>
      <c r="X201" s="38"/>
      <c r="Y201" s="38"/>
      <c r="Z201" s="38"/>
      <c r="AA201" s="38"/>
      <c r="AB201" s="38"/>
      <c r="AC201" s="38"/>
      <c r="AD201" s="38"/>
      <c r="AE201" s="38"/>
      <c r="AT201" s="17" t="s">
        <v>196</v>
      </c>
      <c r="AU201" s="17" t="s">
        <v>84</v>
      </c>
    </row>
    <row r="202" spans="1:47" s="2" customFormat="1" ht="12">
      <c r="A202" s="38"/>
      <c r="B202" s="39"/>
      <c r="C202" s="40"/>
      <c r="D202" s="225" t="s">
        <v>216</v>
      </c>
      <c r="E202" s="40"/>
      <c r="F202" s="251" t="s">
        <v>379</v>
      </c>
      <c r="G202" s="40"/>
      <c r="H202" s="40"/>
      <c r="I202" s="227"/>
      <c r="J202" s="40"/>
      <c r="K202" s="40"/>
      <c r="L202" s="44"/>
      <c r="M202" s="228"/>
      <c r="N202" s="229"/>
      <c r="O202" s="84"/>
      <c r="P202" s="84"/>
      <c r="Q202" s="84"/>
      <c r="R202" s="84"/>
      <c r="S202" s="84"/>
      <c r="T202" s="85"/>
      <c r="U202" s="38"/>
      <c r="V202" s="38"/>
      <c r="W202" s="38"/>
      <c r="X202" s="38"/>
      <c r="Y202" s="38"/>
      <c r="Z202" s="38"/>
      <c r="AA202" s="38"/>
      <c r="AB202" s="38"/>
      <c r="AC202" s="38"/>
      <c r="AD202" s="38"/>
      <c r="AE202" s="38"/>
      <c r="AT202" s="17" t="s">
        <v>216</v>
      </c>
      <c r="AU202" s="17" t="s">
        <v>84</v>
      </c>
    </row>
    <row r="203" spans="1:51" s="13" customFormat="1" ht="12">
      <c r="A203" s="13"/>
      <c r="B203" s="230"/>
      <c r="C203" s="231"/>
      <c r="D203" s="225" t="s">
        <v>198</v>
      </c>
      <c r="E203" s="232" t="s">
        <v>20</v>
      </c>
      <c r="F203" s="233" t="s">
        <v>248</v>
      </c>
      <c r="G203" s="231"/>
      <c r="H203" s="232" t="s">
        <v>20</v>
      </c>
      <c r="I203" s="234"/>
      <c r="J203" s="231"/>
      <c r="K203" s="231"/>
      <c r="L203" s="235"/>
      <c r="M203" s="236"/>
      <c r="N203" s="237"/>
      <c r="O203" s="237"/>
      <c r="P203" s="237"/>
      <c r="Q203" s="237"/>
      <c r="R203" s="237"/>
      <c r="S203" s="237"/>
      <c r="T203" s="238"/>
      <c r="U203" s="13"/>
      <c r="V203" s="13"/>
      <c r="W203" s="13"/>
      <c r="X203" s="13"/>
      <c r="Y203" s="13"/>
      <c r="Z203" s="13"/>
      <c r="AA203" s="13"/>
      <c r="AB203" s="13"/>
      <c r="AC203" s="13"/>
      <c r="AD203" s="13"/>
      <c r="AE203" s="13"/>
      <c r="AT203" s="239" t="s">
        <v>198</v>
      </c>
      <c r="AU203" s="239" t="s">
        <v>84</v>
      </c>
      <c r="AV203" s="13" t="s">
        <v>22</v>
      </c>
      <c r="AW203" s="13" t="s">
        <v>37</v>
      </c>
      <c r="AX203" s="13" t="s">
        <v>76</v>
      </c>
      <c r="AY203" s="239" t="s">
        <v>186</v>
      </c>
    </row>
    <row r="204" spans="1:51" s="14" customFormat="1" ht="12">
      <c r="A204" s="14"/>
      <c r="B204" s="240"/>
      <c r="C204" s="241"/>
      <c r="D204" s="225" t="s">
        <v>198</v>
      </c>
      <c r="E204" s="242" t="s">
        <v>20</v>
      </c>
      <c r="F204" s="243" t="s">
        <v>380</v>
      </c>
      <c r="G204" s="241"/>
      <c r="H204" s="244">
        <v>0.3</v>
      </c>
      <c r="I204" s="245"/>
      <c r="J204" s="241"/>
      <c r="K204" s="241"/>
      <c r="L204" s="246"/>
      <c r="M204" s="247"/>
      <c r="N204" s="248"/>
      <c r="O204" s="248"/>
      <c r="P204" s="248"/>
      <c r="Q204" s="248"/>
      <c r="R204" s="248"/>
      <c r="S204" s="248"/>
      <c r="T204" s="249"/>
      <c r="U204" s="14"/>
      <c r="V204" s="14"/>
      <c r="W204" s="14"/>
      <c r="X204" s="14"/>
      <c r="Y204" s="14"/>
      <c r="Z204" s="14"/>
      <c r="AA204" s="14"/>
      <c r="AB204" s="14"/>
      <c r="AC204" s="14"/>
      <c r="AD204" s="14"/>
      <c r="AE204" s="14"/>
      <c r="AT204" s="250" t="s">
        <v>198</v>
      </c>
      <c r="AU204" s="250" t="s">
        <v>84</v>
      </c>
      <c r="AV204" s="14" t="s">
        <v>84</v>
      </c>
      <c r="AW204" s="14" t="s">
        <v>37</v>
      </c>
      <c r="AX204" s="14" t="s">
        <v>76</v>
      </c>
      <c r="AY204" s="250" t="s">
        <v>186</v>
      </c>
    </row>
    <row r="205" spans="1:65" s="2" customFormat="1" ht="24.15" customHeight="1">
      <c r="A205" s="38"/>
      <c r="B205" s="39"/>
      <c r="C205" s="212" t="s">
        <v>381</v>
      </c>
      <c r="D205" s="212" t="s">
        <v>189</v>
      </c>
      <c r="E205" s="213" t="s">
        <v>382</v>
      </c>
      <c r="F205" s="214" t="s">
        <v>383</v>
      </c>
      <c r="G205" s="215" t="s">
        <v>236</v>
      </c>
      <c r="H205" s="216">
        <v>2</v>
      </c>
      <c r="I205" s="217"/>
      <c r="J205" s="218">
        <f>ROUND(I205*H205,2)</f>
        <v>0</v>
      </c>
      <c r="K205" s="214" t="s">
        <v>193</v>
      </c>
      <c r="L205" s="44"/>
      <c r="M205" s="219" t="s">
        <v>20</v>
      </c>
      <c r="N205" s="220" t="s">
        <v>47</v>
      </c>
      <c r="O205" s="84"/>
      <c r="P205" s="221">
        <f>O205*H205</f>
        <v>0</v>
      </c>
      <c r="Q205" s="221">
        <v>0</v>
      </c>
      <c r="R205" s="221">
        <f>Q205*H205</f>
        <v>0</v>
      </c>
      <c r="S205" s="221">
        <v>0.014</v>
      </c>
      <c r="T205" s="222">
        <f>S205*H205</f>
        <v>0.028</v>
      </c>
      <c r="U205" s="38"/>
      <c r="V205" s="38"/>
      <c r="W205" s="38"/>
      <c r="X205" s="38"/>
      <c r="Y205" s="38"/>
      <c r="Z205" s="38"/>
      <c r="AA205" s="38"/>
      <c r="AB205" s="38"/>
      <c r="AC205" s="38"/>
      <c r="AD205" s="38"/>
      <c r="AE205" s="38"/>
      <c r="AR205" s="223" t="s">
        <v>194</v>
      </c>
      <c r="AT205" s="223" t="s">
        <v>189</v>
      </c>
      <c r="AU205" s="223" t="s">
        <v>84</v>
      </c>
      <c r="AY205" s="17" t="s">
        <v>186</v>
      </c>
      <c r="BE205" s="224">
        <f>IF(N205="základní",J205,0)</f>
        <v>0</v>
      </c>
      <c r="BF205" s="224">
        <f>IF(N205="snížená",J205,0)</f>
        <v>0</v>
      </c>
      <c r="BG205" s="224">
        <f>IF(N205="zákl. přenesená",J205,0)</f>
        <v>0</v>
      </c>
      <c r="BH205" s="224">
        <f>IF(N205="sníž. přenesená",J205,0)</f>
        <v>0</v>
      </c>
      <c r="BI205" s="224">
        <f>IF(N205="nulová",J205,0)</f>
        <v>0</v>
      </c>
      <c r="BJ205" s="17" t="s">
        <v>22</v>
      </c>
      <c r="BK205" s="224">
        <f>ROUND(I205*H205,2)</f>
        <v>0</v>
      </c>
      <c r="BL205" s="17" t="s">
        <v>194</v>
      </c>
      <c r="BM205" s="223" t="s">
        <v>384</v>
      </c>
    </row>
    <row r="206" spans="1:47" s="2" customFormat="1" ht="12">
      <c r="A206" s="38"/>
      <c r="B206" s="39"/>
      <c r="C206" s="40"/>
      <c r="D206" s="225" t="s">
        <v>196</v>
      </c>
      <c r="E206" s="40"/>
      <c r="F206" s="226" t="s">
        <v>383</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196</v>
      </c>
      <c r="AU206" s="17" t="s">
        <v>84</v>
      </c>
    </row>
    <row r="207" spans="1:47" s="2" customFormat="1" ht="12">
      <c r="A207" s="38"/>
      <c r="B207" s="39"/>
      <c r="C207" s="40"/>
      <c r="D207" s="225" t="s">
        <v>216</v>
      </c>
      <c r="E207" s="40"/>
      <c r="F207" s="251" t="s">
        <v>385</v>
      </c>
      <c r="G207" s="40"/>
      <c r="H207" s="40"/>
      <c r="I207" s="227"/>
      <c r="J207" s="40"/>
      <c r="K207" s="40"/>
      <c r="L207" s="44"/>
      <c r="M207" s="228"/>
      <c r="N207" s="229"/>
      <c r="O207" s="84"/>
      <c r="P207" s="84"/>
      <c r="Q207" s="84"/>
      <c r="R207" s="84"/>
      <c r="S207" s="84"/>
      <c r="T207" s="85"/>
      <c r="U207" s="38"/>
      <c r="V207" s="38"/>
      <c r="W207" s="38"/>
      <c r="X207" s="38"/>
      <c r="Y207" s="38"/>
      <c r="Z207" s="38"/>
      <c r="AA207" s="38"/>
      <c r="AB207" s="38"/>
      <c r="AC207" s="38"/>
      <c r="AD207" s="38"/>
      <c r="AE207" s="38"/>
      <c r="AT207" s="17" t="s">
        <v>216</v>
      </c>
      <c r="AU207" s="17" t="s">
        <v>84</v>
      </c>
    </row>
    <row r="208" spans="1:51" s="13" customFormat="1" ht="12">
      <c r="A208" s="13"/>
      <c r="B208" s="230"/>
      <c r="C208" s="231"/>
      <c r="D208" s="225" t="s">
        <v>198</v>
      </c>
      <c r="E208" s="232" t="s">
        <v>20</v>
      </c>
      <c r="F208" s="233" t="s">
        <v>248</v>
      </c>
      <c r="G208" s="231"/>
      <c r="H208" s="232" t="s">
        <v>20</v>
      </c>
      <c r="I208" s="234"/>
      <c r="J208" s="231"/>
      <c r="K208" s="231"/>
      <c r="L208" s="235"/>
      <c r="M208" s="236"/>
      <c r="N208" s="237"/>
      <c r="O208" s="237"/>
      <c r="P208" s="237"/>
      <c r="Q208" s="237"/>
      <c r="R208" s="237"/>
      <c r="S208" s="237"/>
      <c r="T208" s="238"/>
      <c r="U208" s="13"/>
      <c r="V208" s="13"/>
      <c r="W208" s="13"/>
      <c r="X208" s="13"/>
      <c r="Y208" s="13"/>
      <c r="Z208" s="13"/>
      <c r="AA208" s="13"/>
      <c r="AB208" s="13"/>
      <c r="AC208" s="13"/>
      <c r="AD208" s="13"/>
      <c r="AE208" s="13"/>
      <c r="AT208" s="239" t="s">
        <v>198</v>
      </c>
      <c r="AU208" s="239" t="s">
        <v>84</v>
      </c>
      <c r="AV208" s="13" t="s">
        <v>22</v>
      </c>
      <c r="AW208" s="13" t="s">
        <v>37</v>
      </c>
      <c r="AX208" s="13" t="s">
        <v>76</v>
      </c>
      <c r="AY208" s="239" t="s">
        <v>186</v>
      </c>
    </row>
    <row r="209" spans="1:51" s="14" customFormat="1" ht="12">
      <c r="A209" s="14"/>
      <c r="B209" s="240"/>
      <c r="C209" s="241"/>
      <c r="D209" s="225" t="s">
        <v>198</v>
      </c>
      <c r="E209" s="242" t="s">
        <v>20</v>
      </c>
      <c r="F209" s="243" t="s">
        <v>386</v>
      </c>
      <c r="G209" s="241"/>
      <c r="H209" s="244">
        <v>2</v>
      </c>
      <c r="I209" s="245"/>
      <c r="J209" s="241"/>
      <c r="K209" s="241"/>
      <c r="L209" s="246"/>
      <c r="M209" s="247"/>
      <c r="N209" s="248"/>
      <c r="O209" s="248"/>
      <c r="P209" s="248"/>
      <c r="Q209" s="248"/>
      <c r="R209" s="248"/>
      <c r="S209" s="248"/>
      <c r="T209" s="249"/>
      <c r="U209" s="14"/>
      <c r="V209" s="14"/>
      <c r="W209" s="14"/>
      <c r="X209" s="14"/>
      <c r="Y209" s="14"/>
      <c r="Z209" s="14"/>
      <c r="AA209" s="14"/>
      <c r="AB209" s="14"/>
      <c r="AC209" s="14"/>
      <c r="AD209" s="14"/>
      <c r="AE209" s="14"/>
      <c r="AT209" s="250" t="s">
        <v>198</v>
      </c>
      <c r="AU209" s="250" t="s">
        <v>84</v>
      </c>
      <c r="AV209" s="14" t="s">
        <v>84</v>
      </c>
      <c r="AW209" s="14" t="s">
        <v>37</v>
      </c>
      <c r="AX209" s="14" t="s">
        <v>76</v>
      </c>
      <c r="AY209" s="250" t="s">
        <v>186</v>
      </c>
    </row>
    <row r="210" spans="1:65" s="2" customFormat="1" ht="14.4" customHeight="1">
      <c r="A210" s="38"/>
      <c r="B210" s="39"/>
      <c r="C210" s="212" t="s">
        <v>387</v>
      </c>
      <c r="D210" s="212" t="s">
        <v>189</v>
      </c>
      <c r="E210" s="213" t="s">
        <v>388</v>
      </c>
      <c r="F210" s="214" t="s">
        <v>389</v>
      </c>
      <c r="G210" s="215" t="s">
        <v>236</v>
      </c>
      <c r="H210" s="216">
        <v>2</v>
      </c>
      <c r="I210" s="217"/>
      <c r="J210" s="218">
        <f>ROUND(I210*H210,2)</f>
        <v>0</v>
      </c>
      <c r="K210" s="214" t="s">
        <v>20</v>
      </c>
      <c r="L210" s="44"/>
      <c r="M210" s="219" t="s">
        <v>20</v>
      </c>
      <c r="N210" s="220" t="s">
        <v>47</v>
      </c>
      <c r="O210" s="84"/>
      <c r="P210" s="221">
        <f>O210*H210</f>
        <v>0</v>
      </c>
      <c r="Q210" s="221">
        <v>0</v>
      </c>
      <c r="R210" s="221">
        <f>Q210*H210</f>
        <v>0</v>
      </c>
      <c r="S210" s="221">
        <v>0</v>
      </c>
      <c r="T210" s="222">
        <f>S210*H210</f>
        <v>0</v>
      </c>
      <c r="U210" s="38"/>
      <c r="V210" s="38"/>
      <c r="W210" s="38"/>
      <c r="X210" s="38"/>
      <c r="Y210" s="38"/>
      <c r="Z210" s="38"/>
      <c r="AA210" s="38"/>
      <c r="AB210" s="38"/>
      <c r="AC210" s="38"/>
      <c r="AD210" s="38"/>
      <c r="AE210" s="38"/>
      <c r="AR210" s="223" t="s">
        <v>194</v>
      </c>
      <c r="AT210" s="223" t="s">
        <v>189</v>
      </c>
      <c r="AU210" s="223" t="s">
        <v>84</v>
      </c>
      <c r="AY210" s="17" t="s">
        <v>186</v>
      </c>
      <c r="BE210" s="224">
        <f>IF(N210="základní",J210,0)</f>
        <v>0</v>
      </c>
      <c r="BF210" s="224">
        <f>IF(N210="snížená",J210,0)</f>
        <v>0</v>
      </c>
      <c r="BG210" s="224">
        <f>IF(N210="zákl. přenesená",J210,0)</f>
        <v>0</v>
      </c>
      <c r="BH210" s="224">
        <f>IF(N210="sníž. přenesená",J210,0)</f>
        <v>0</v>
      </c>
      <c r="BI210" s="224">
        <f>IF(N210="nulová",J210,0)</f>
        <v>0</v>
      </c>
      <c r="BJ210" s="17" t="s">
        <v>22</v>
      </c>
      <c r="BK210" s="224">
        <f>ROUND(I210*H210,2)</f>
        <v>0</v>
      </c>
      <c r="BL210" s="17" t="s">
        <v>194</v>
      </c>
      <c r="BM210" s="223" t="s">
        <v>390</v>
      </c>
    </row>
    <row r="211" spans="1:47" s="2" customFormat="1" ht="12">
      <c r="A211" s="38"/>
      <c r="B211" s="39"/>
      <c r="C211" s="40"/>
      <c r="D211" s="225" t="s">
        <v>196</v>
      </c>
      <c r="E211" s="40"/>
      <c r="F211" s="226" t="s">
        <v>389</v>
      </c>
      <c r="G211" s="40"/>
      <c r="H211" s="40"/>
      <c r="I211" s="227"/>
      <c r="J211" s="40"/>
      <c r="K211" s="40"/>
      <c r="L211" s="44"/>
      <c r="M211" s="228"/>
      <c r="N211" s="229"/>
      <c r="O211" s="84"/>
      <c r="P211" s="84"/>
      <c r="Q211" s="84"/>
      <c r="R211" s="84"/>
      <c r="S211" s="84"/>
      <c r="T211" s="85"/>
      <c r="U211" s="38"/>
      <c r="V211" s="38"/>
      <c r="W211" s="38"/>
      <c r="X211" s="38"/>
      <c r="Y211" s="38"/>
      <c r="Z211" s="38"/>
      <c r="AA211" s="38"/>
      <c r="AB211" s="38"/>
      <c r="AC211" s="38"/>
      <c r="AD211" s="38"/>
      <c r="AE211" s="38"/>
      <c r="AT211" s="17" t="s">
        <v>196</v>
      </c>
      <c r="AU211" s="17" t="s">
        <v>84</v>
      </c>
    </row>
    <row r="212" spans="1:51" s="13" customFormat="1" ht="12">
      <c r="A212" s="13"/>
      <c r="B212" s="230"/>
      <c r="C212" s="231"/>
      <c r="D212" s="225" t="s">
        <v>198</v>
      </c>
      <c r="E212" s="232" t="s">
        <v>20</v>
      </c>
      <c r="F212" s="233" t="s">
        <v>248</v>
      </c>
      <c r="G212" s="231"/>
      <c r="H212" s="232" t="s">
        <v>20</v>
      </c>
      <c r="I212" s="234"/>
      <c r="J212" s="231"/>
      <c r="K212" s="231"/>
      <c r="L212" s="235"/>
      <c r="M212" s="236"/>
      <c r="N212" s="237"/>
      <c r="O212" s="237"/>
      <c r="P212" s="237"/>
      <c r="Q212" s="237"/>
      <c r="R212" s="237"/>
      <c r="S212" s="237"/>
      <c r="T212" s="238"/>
      <c r="U212" s="13"/>
      <c r="V212" s="13"/>
      <c r="W212" s="13"/>
      <c r="X212" s="13"/>
      <c r="Y212" s="13"/>
      <c r="Z212" s="13"/>
      <c r="AA212" s="13"/>
      <c r="AB212" s="13"/>
      <c r="AC212" s="13"/>
      <c r="AD212" s="13"/>
      <c r="AE212" s="13"/>
      <c r="AT212" s="239" t="s">
        <v>198</v>
      </c>
      <c r="AU212" s="239" t="s">
        <v>84</v>
      </c>
      <c r="AV212" s="13" t="s">
        <v>22</v>
      </c>
      <c r="AW212" s="13" t="s">
        <v>37</v>
      </c>
      <c r="AX212" s="13" t="s">
        <v>76</v>
      </c>
      <c r="AY212" s="239" t="s">
        <v>186</v>
      </c>
    </row>
    <row r="213" spans="1:51" s="14" customFormat="1" ht="12">
      <c r="A213" s="14"/>
      <c r="B213" s="240"/>
      <c r="C213" s="241"/>
      <c r="D213" s="225" t="s">
        <v>198</v>
      </c>
      <c r="E213" s="242" t="s">
        <v>20</v>
      </c>
      <c r="F213" s="243" t="s">
        <v>391</v>
      </c>
      <c r="G213" s="241"/>
      <c r="H213" s="244">
        <v>2</v>
      </c>
      <c r="I213" s="245"/>
      <c r="J213" s="241"/>
      <c r="K213" s="241"/>
      <c r="L213" s="246"/>
      <c r="M213" s="247"/>
      <c r="N213" s="248"/>
      <c r="O213" s="248"/>
      <c r="P213" s="248"/>
      <c r="Q213" s="248"/>
      <c r="R213" s="248"/>
      <c r="S213" s="248"/>
      <c r="T213" s="249"/>
      <c r="U213" s="14"/>
      <c r="V213" s="14"/>
      <c r="W213" s="14"/>
      <c r="X213" s="14"/>
      <c r="Y213" s="14"/>
      <c r="Z213" s="14"/>
      <c r="AA213" s="14"/>
      <c r="AB213" s="14"/>
      <c r="AC213" s="14"/>
      <c r="AD213" s="14"/>
      <c r="AE213" s="14"/>
      <c r="AT213" s="250" t="s">
        <v>198</v>
      </c>
      <c r="AU213" s="250" t="s">
        <v>84</v>
      </c>
      <c r="AV213" s="14" t="s">
        <v>84</v>
      </c>
      <c r="AW213" s="14" t="s">
        <v>37</v>
      </c>
      <c r="AX213" s="14" t="s">
        <v>76</v>
      </c>
      <c r="AY213" s="250" t="s">
        <v>186</v>
      </c>
    </row>
    <row r="214" spans="1:65" s="2" customFormat="1" ht="24.15" customHeight="1">
      <c r="A214" s="38"/>
      <c r="B214" s="39"/>
      <c r="C214" s="212" t="s">
        <v>392</v>
      </c>
      <c r="D214" s="212" t="s">
        <v>189</v>
      </c>
      <c r="E214" s="213" t="s">
        <v>393</v>
      </c>
      <c r="F214" s="214" t="s">
        <v>394</v>
      </c>
      <c r="G214" s="215" t="s">
        <v>236</v>
      </c>
      <c r="H214" s="216">
        <v>2</v>
      </c>
      <c r="I214" s="217"/>
      <c r="J214" s="218">
        <f>ROUND(I214*H214,2)</f>
        <v>0</v>
      </c>
      <c r="K214" s="214" t="s">
        <v>193</v>
      </c>
      <c r="L214" s="44"/>
      <c r="M214" s="219" t="s">
        <v>20</v>
      </c>
      <c r="N214" s="220" t="s">
        <v>47</v>
      </c>
      <c r="O214" s="84"/>
      <c r="P214" s="221">
        <f>O214*H214</f>
        <v>0</v>
      </c>
      <c r="Q214" s="221">
        <v>0</v>
      </c>
      <c r="R214" s="221">
        <f>Q214*H214</f>
        <v>0</v>
      </c>
      <c r="S214" s="221">
        <v>0.037</v>
      </c>
      <c r="T214" s="222">
        <f>S214*H214</f>
        <v>0.074</v>
      </c>
      <c r="U214" s="38"/>
      <c r="V214" s="38"/>
      <c r="W214" s="38"/>
      <c r="X214" s="38"/>
      <c r="Y214" s="38"/>
      <c r="Z214" s="38"/>
      <c r="AA214" s="38"/>
      <c r="AB214" s="38"/>
      <c r="AC214" s="38"/>
      <c r="AD214" s="38"/>
      <c r="AE214" s="38"/>
      <c r="AR214" s="223" t="s">
        <v>194</v>
      </c>
      <c r="AT214" s="223" t="s">
        <v>189</v>
      </c>
      <c r="AU214" s="223" t="s">
        <v>84</v>
      </c>
      <c r="AY214" s="17" t="s">
        <v>186</v>
      </c>
      <c r="BE214" s="224">
        <f>IF(N214="základní",J214,0)</f>
        <v>0</v>
      </c>
      <c r="BF214" s="224">
        <f>IF(N214="snížená",J214,0)</f>
        <v>0</v>
      </c>
      <c r="BG214" s="224">
        <f>IF(N214="zákl. přenesená",J214,0)</f>
        <v>0</v>
      </c>
      <c r="BH214" s="224">
        <f>IF(N214="sníž. přenesená",J214,0)</f>
        <v>0</v>
      </c>
      <c r="BI214" s="224">
        <f>IF(N214="nulová",J214,0)</f>
        <v>0</v>
      </c>
      <c r="BJ214" s="17" t="s">
        <v>22</v>
      </c>
      <c r="BK214" s="224">
        <f>ROUND(I214*H214,2)</f>
        <v>0</v>
      </c>
      <c r="BL214" s="17" t="s">
        <v>194</v>
      </c>
      <c r="BM214" s="223" t="s">
        <v>395</v>
      </c>
    </row>
    <row r="215" spans="1:47" s="2" customFormat="1" ht="12">
      <c r="A215" s="38"/>
      <c r="B215" s="39"/>
      <c r="C215" s="40"/>
      <c r="D215" s="225" t="s">
        <v>196</v>
      </c>
      <c r="E215" s="40"/>
      <c r="F215" s="226" t="s">
        <v>396</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196</v>
      </c>
      <c r="AU215" s="17" t="s">
        <v>84</v>
      </c>
    </row>
    <row r="216" spans="1:47" s="2" customFormat="1" ht="12">
      <c r="A216" s="38"/>
      <c r="B216" s="39"/>
      <c r="C216" s="40"/>
      <c r="D216" s="225" t="s">
        <v>216</v>
      </c>
      <c r="E216" s="40"/>
      <c r="F216" s="251" t="s">
        <v>361</v>
      </c>
      <c r="G216" s="40"/>
      <c r="H216" s="40"/>
      <c r="I216" s="227"/>
      <c r="J216" s="40"/>
      <c r="K216" s="40"/>
      <c r="L216" s="44"/>
      <c r="M216" s="228"/>
      <c r="N216" s="229"/>
      <c r="O216" s="84"/>
      <c r="P216" s="84"/>
      <c r="Q216" s="84"/>
      <c r="R216" s="84"/>
      <c r="S216" s="84"/>
      <c r="T216" s="85"/>
      <c r="U216" s="38"/>
      <c r="V216" s="38"/>
      <c r="W216" s="38"/>
      <c r="X216" s="38"/>
      <c r="Y216" s="38"/>
      <c r="Z216" s="38"/>
      <c r="AA216" s="38"/>
      <c r="AB216" s="38"/>
      <c r="AC216" s="38"/>
      <c r="AD216" s="38"/>
      <c r="AE216" s="38"/>
      <c r="AT216" s="17" t="s">
        <v>216</v>
      </c>
      <c r="AU216" s="17" t="s">
        <v>84</v>
      </c>
    </row>
    <row r="217" spans="1:51" s="13" customFormat="1" ht="12">
      <c r="A217" s="13"/>
      <c r="B217" s="230"/>
      <c r="C217" s="231"/>
      <c r="D217" s="225" t="s">
        <v>198</v>
      </c>
      <c r="E217" s="232" t="s">
        <v>20</v>
      </c>
      <c r="F217" s="233" t="s">
        <v>362</v>
      </c>
      <c r="G217" s="231"/>
      <c r="H217" s="232" t="s">
        <v>20</v>
      </c>
      <c r="I217" s="234"/>
      <c r="J217" s="231"/>
      <c r="K217" s="231"/>
      <c r="L217" s="235"/>
      <c r="M217" s="236"/>
      <c r="N217" s="237"/>
      <c r="O217" s="237"/>
      <c r="P217" s="237"/>
      <c r="Q217" s="237"/>
      <c r="R217" s="237"/>
      <c r="S217" s="237"/>
      <c r="T217" s="238"/>
      <c r="U217" s="13"/>
      <c r="V217" s="13"/>
      <c r="W217" s="13"/>
      <c r="X217" s="13"/>
      <c r="Y217" s="13"/>
      <c r="Z217" s="13"/>
      <c r="AA217" s="13"/>
      <c r="AB217" s="13"/>
      <c r="AC217" s="13"/>
      <c r="AD217" s="13"/>
      <c r="AE217" s="13"/>
      <c r="AT217" s="239" t="s">
        <v>198</v>
      </c>
      <c r="AU217" s="239" t="s">
        <v>84</v>
      </c>
      <c r="AV217" s="13" t="s">
        <v>22</v>
      </c>
      <c r="AW217" s="13" t="s">
        <v>37</v>
      </c>
      <c r="AX217" s="13" t="s">
        <v>76</v>
      </c>
      <c r="AY217" s="239" t="s">
        <v>186</v>
      </c>
    </row>
    <row r="218" spans="1:51" s="14" customFormat="1" ht="12">
      <c r="A218" s="14"/>
      <c r="B218" s="240"/>
      <c r="C218" s="241"/>
      <c r="D218" s="225" t="s">
        <v>198</v>
      </c>
      <c r="E218" s="242" t="s">
        <v>20</v>
      </c>
      <c r="F218" s="243" t="s">
        <v>397</v>
      </c>
      <c r="G218" s="241"/>
      <c r="H218" s="244">
        <v>2</v>
      </c>
      <c r="I218" s="245"/>
      <c r="J218" s="241"/>
      <c r="K218" s="241"/>
      <c r="L218" s="246"/>
      <c r="M218" s="247"/>
      <c r="N218" s="248"/>
      <c r="O218" s="248"/>
      <c r="P218" s="248"/>
      <c r="Q218" s="248"/>
      <c r="R218" s="248"/>
      <c r="S218" s="248"/>
      <c r="T218" s="249"/>
      <c r="U218" s="14"/>
      <c r="V218" s="14"/>
      <c r="W218" s="14"/>
      <c r="X218" s="14"/>
      <c r="Y218" s="14"/>
      <c r="Z218" s="14"/>
      <c r="AA218" s="14"/>
      <c r="AB218" s="14"/>
      <c r="AC218" s="14"/>
      <c r="AD218" s="14"/>
      <c r="AE218" s="14"/>
      <c r="AT218" s="250" t="s">
        <v>198</v>
      </c>
      <c r="AU218" s="250" t="s">
        <v>84</v>
      </c>
      <c r="AV218" s="14" t="s">
        <v>84</v>
      </c>
      <c r="AW218" s="14" t="s">
        <v>37</v>
      </c>
      <c r="AX218" s="14" t="s">
        <v>76</v>
      </c>
      <c r="AY218" s="250" t="s">
        <v>186</v>
      </c>
    </row>
    <row r="219" spans="1:65" s="2" customFormat="1" ht="24.15" customHeight="1">
      <c r="A219" s="38"/>
      <c r="B219" s="39"/>
      <c r="C219" s="212" t="s">
        <v>398</v>
      </c>
      <c r="D219" s="212" t="s">
        <v>189</v>
      </c>
      <c r="E219" s="213" t="s">
        <v>399</v>
      </c>
      <c r="F219" s="214" t="s">
        <v>400</v>
      </c>
      <c r="G219" s="215" t="s">
        <v>312</v>
      </c>
      <c r="H219" s="216">
        <v>16.2</v>
      </c>
      <c r="I219" s="217"/>
      <c r="J219" s="218">
        <f>ROUND(I219*H219,2)</f>
        <v>0</v>
      </c>
      <c r="K219" s="214" t="s">
        <v>193</v>
      </c>
      <c r="L219" s="44"/>
      <c r="M219" s="219" t="s">
        <v>20</v>
      </c>
      <c r="N219" s="220" t="s">
        <v>47</v>
      </c>
      <c r="O219" s="84"/>
      <c r="P219" s="221">
        <f>O219*H219</f>
        <v>0</v>
      </c>
      <c r="Q219" s="221">
        <v>0</v>
      </c>
      <c r="R219" s="221">
        <f>Q219*H219</f>
        <v>0</v>
      </c>
      <c r="S219" s="221">
        <v>0.31945</v>
      </c>
      <c r="T219" s="222">
        <f>S219*H219</f>
        <v>5.17509</v>
      </c>
      <c r="U219" s="38"/>
      <c r="V219" s="38"/>
      <c r="W219" s="38"/>
      <c r="X219" s="38"/>
      <c r="Y219" s="38"/>
      <c r="Z219" s="38"/>
      <c r="AA219" s="38"/>
      <c r="AB219" s="38"/>
      <c r="AC219" s="38"/>
      <c r="AD219" s="38"/>
      <c r="AE219" s="38"/>
      <c r="AR219" s="223" t="s">
        <v>194</v>
      </c>
      <c r="AT219" s="223" t="s">
        <v>189</v>
      </c>
      <c r="AU219" s="223" t="s">
        <v>84</v>
      </c>
      <c r="AY219" s="17" t="s">
        <v>186</v>
      </c>
      <c r="BE219" s="224">
        <f>IF(N219="základní",J219,0)</f>
        <v>0</v>
      </c>
      <c r="BF219" s="224">
        <f>IF(N219="snížená",J219,0)</f>
        <v>0</v>
      </c>
      <c r="BG219" s="224">
        <f>IF(N219="zákl. přenesená",J219,0)</f>
        <v>0</v>
      </c>
      <c r="BH219" s="224">
        <f>IF(N219="sníž. přenesená",J219,0)</f>
        <v>0</v>
      </c>
      <c r="BI219" s="224">
        <f>IF(N219="nulová",J219,0)</f>
        <v>0</v>
      </c>
      <c r="BJ219" s="17" t="s">
        <v>22</v>
      </c>
      <c r="BK219" s="224">
        <f>ROUND(I219*H219,2)</f>
        <v>0</v>
      </c>
      <c r="BL219" s="17" t="s">
        <v>194</v>
      </c>
      <c r="BM219" s="223" t="s">
        <v>401</v>
      </c>
    </row>
    <row r="220" spans="1:47" s="2" customFormat="1" ht="12">
      <c r="A220" s="38"/>
      <c r="B220" s="39"/>
      <c r="C220" s="40"/>
      <c r="D220" s="225" t="s">
        <v>196</v>
      </c>
      <c r="E220" s="40"/>
      <c r="F220" s="226" t="s">
        <v>402</v>
      </c>
      <c r="G220" s="40"/>
      <c r="H220" s="40"/>
      <c r="I220" s="227"/>
      <c r="J220" s="40"/>
      <c r="K220" s="40"/>
      <c r="L220" s="44"/>
      <c r="M220" s="228"/>
      <c r="N220" s="229"/>
      <c r="O220" s="84"/>
      <c r="P220" s="84"/>
      <c r="Q220" s="84"/>
      <c r="R220" s="84"/>
      <c r="S220" s="84"/>
      <c r="T220" s="85"/>
      <c r="U220" s="38"/>
      <c r="V220" s="38"/>
      <c r="W220" s="38"/>
      <c r="X220" s="38"/>
      <c r="Y220" s="38"/>
      <c r="Z220" s="38"/>
      <c r="AA220" s="38"/>
      <c r="AB220" s="38"/>
      <c r="AC220" s="38"/>
      <c r="AD220" s="38"/>
      <c r="AE220" s="38"/>
      <c r="AT220" s="17" t="s">
        <v>196</v>
      </c>
      <c r="AU220" s="17" t="s">
        <v>84</v>
      </c>
    </row>
    <row r="221" spans="1:47" s="2" customFormat="1" ht="12">
      <c r="A221" s="38"/>
      <c r="B221" s="39"/>
      <c r="C221" s="40"/>
      <c r="D221" s="225" t="s">
        <v>216</v>
      </c>
      <c r="E221" s="40"/>
      <c r="F221" s="251" t="s">
        <v>403</v>
      </c>
      <c r="G221" s="40"/>
      <c r="H221" s="40"/>
      <c r="I221" s="227"/>
      <c r="J221" s="40"/>
      <c r="K221" s="40"/>
      <c r="L221" s="44"/>
      <c r="M221" s="228"/>
      <c r="N221" s="229"/>
      <c r="O221" s="84"/>
      <c r="P221" s="84"/>
      <c r="Q221" s="84"/>
      <c r="R221" s="84"/>
      <c r="S221" s="84"/>
      <c r="T221" s="85"/>
      <c r="U221" s="38"/>
      <c r="V221" s="38"/>
      <c r="W221" s="38"/>
      <c r="X221" s="38"/>
      <c r="Y221" s="38"/>
      <c r="Z221" s="38"/>
      <c r="AA221" s="38"/>
      <c r="AB221" s="38"/>
      <c r="AC221" s="38"/>
      <c r="AD221" s="38"/>
      <c r="AE221" s="38"/>
      <c r="AT221" s="17" t="s">
        <v>216</v>
      </c>
      <c r="AU221" s="17" t="s">
        <v>84</v>
      </c>
    </row>
    <row r="222" spans="1:51" s="13" customFormat="1" ht="12">
      <c r="A222" s="13"/>
      <c r="B222" s="230"/>
      <c r="C222" s="231"/>
      <c r="D222" s="225" t="s">
        <v>198</v>
      </c>
      <c r="E222" s="232" t="s">
        <v>20</v>
      </c>
      <c r="F222" s="233" t="s">
        <v>248</v>
      </c>
      <c r="G222" s="231"/>
      <c r="H222" s="232" t="s">
        <v>20</v>
      </c>
      <c r="I222" s="234"/>
      <c r="J222" s="231"/>
      <c r="K222" s="231"/>
      <c r="L222" s="235"/>
      <c r="M222" s="236"/>
      <c r="N222" s="237"/>
      <c r="O222" s="237"/>
      <c r="P222" s="237"/>
      <c r="Q222" s="237"/>
      <c r="R222" s="237"/>
      <c r="S222" s="237"/>
      <c r="T222" s="238"/>
      <c r="U222" s="13"/>
      <c r="V222" s="13"/>
      <c r="W222" s="13"/>
      <c r="X222" s="13"/>
      <c r="Y222" s="13"/>
      <c r="Z222" s="13"/>
      <c r="AA222" s="13"/>
      <c r="AB222" s="13"/>
      <c r="AC222" s="13"/>
      <c r="AD222" s="13"/>
      <c r="AE222" s="13"/>
      <c r="AT222" s="239" t="s">
        <v>198</v>
      </c>
      <c r="AU222" s="239" t="s">
        <v>84</v>
      </c>
      <c r="AV222" s="13" t="s">
        <v>22</v>
      </c>
      <c r="AW222" s="13" t="s">
        <v>37</v>
      </c>
      <c r="AX222" s="13" t="s">
        <v>76</v>
      </c>
      <c r="AY222" s="239" t="s">
        <v>186</v>
      </c>
    </row>
    <row r="223" spans="1:51" s="14" customFormat="1" ht="12">
      <c r="A223" s="14"/>
      <c r="B223" s="240"/>
      <c r="C223" s="241"/>
      <c r="D223" s="225" t="s">
        <v>198</v>
      </c>
      <c r="E223" s="242" t="s">
        <v>20</v>
      </c>
      <c r="F223" s="243" t="s">
        <v>404</v>
      </c>
      <c r="G223" s="241"/>
      <c r="H223" s="244">
        <v>16.2</v>
      </c>
      <c r="I223" s="245"/>
      <c r="J223" s="241"/>
      <c r="K223" s="241"/>
      <c r="L223" s="246"/>
      <c r="M223" s="247"/>
      <c r="N223" s="248"/>
      <c r="O223" s="248"/>
      <c r="P223" s="248"/>
      <c r="Q223" s="248"/>
      <c r="R223" s="248"/>
      <c r="S223" s="248"/>
      <c r="T223" s="249"/>
      <c r="U223" s="14"/>
      <c r="V223" s="14"/>
      <c r="W223" s="14"/>
      <c r="X223" s="14"/>
      <c r="Y223" s="14"/>
      <c r="Z223" s="14"/>
      <c r="AA223" s="14"/>
      <c r="AB223" s="14"/>
      <c r="AC223" s="14"/>
      <c r="AD223" s="14"/>
      <c r="AE223" s="14"/>
      <c r="AT223" s="250" t="s">
        <v>198</v>
      </c>
      <c r="AU223" s="250" t="s">
        <v>84</v>
      </c>
      <c r="AV223" s="14" t="s">
        <v>84</v>
      </c>
      <c r="AW223" s="14" t="s">
        <v>37</v>
      </c>
      <c r="AX223" s="14" t="s">
        <v>76</v>
      </c>
      <c r="AY223" s="250" t="s">
        <v>186</v>
      </c>
    </row>
    <row r="224" spans="1:65" s="2" customFormat="1" ht="24.15" customHeight="1">
      <c r="A224" s="38"/>
      <c r="B224" s="39"/>
      <c r="C224" s="212" t="s">
        <v>405</v>
      </c>
      <c r="D224" s="212" t="s">
        <v>189</v>
      </c>
      <c r="E224" s="213" t="s">
        <v>406</v>
      </c>
      <c r="F224" s="214" t="s">
        <v>407</v>
      </c>
      <c r="G224" s="215" t="s">
        <v>244</v>
      </c>
      <c r="H224" s="216">
        <v>19.3</v>
      </c>
      <c r="I224" s="217"/>
      <c r="J224" s="218">
        <f>ROUND(I224*H224,2)</f>
        <v>0</v>
      </c>
      <c r="K224" s="214" t="s">
        <v>193</v>
      </c>
      <c r="L224" s="44"/>
      <c r="M224" s="219" t="s">
        <v>20</v>
      </c>
      <c r="N224" s="220" t="s">
        <v>47</v>
      </c>
      <c r="O224" s="84"/>
      <c r="P224" s="221">
        <f>O224*H224</f>
        <v>0</v>
      </c>
      <c r="Q224" s="221">
        <v>0</v>
      </c>
      <c r="R224" s="221">
        <f>Q224*H224</f>
        <v>0</v>
      </c>
      <c r="S224" s="221">
        <v>0</v>
      </c>
      <c r="T224" s="222">
        <f>S224*H224</f>
        <v>0</v>
      </c>
      <c r="U224" s="38"/>
      <c r="V224" s="38"/>
      <c r="W224" s="38"/>
      <c r="X224" s="38"/>
      <c r="Y224" s="38"/>
      <c r="Z224" s="38"/>
      <c r="AA224" s="38"/>
      <c r="AB224" s="38"/>
      <c r="AC224" s="38"/>
      <c r="AD224" s="38"/>
      <c r="AE224" s="38"/>
      <c r="AR224" s="223" t="s">
        <v>194</v>
      </c>
      <c r="AT224" s="223" t="s">
        <v>189</v>
      </c>
      <c r="AU224" s="223" t="s">
        <v>84</v>
      </c>
      <c r="AY224" s="17" t="s">
        <v>186</v>
      </c>
      <c r="BE224" s="224">
        <f>IF(N224="základní",J224,0)</f>
        <v>0</v>
      </c>
      <c r="BF224" s="224">
        <f>IF(N224="snížená",J224,0)</f>
        <v>0</v>
      </c>
      <c r="BG224" s="224">
        <f>IF(N224="zákl. přenesená",J224,0)</f>
        <v>0</v>
      </c>
      <c r="BH224" s="224">
        <f>IF(N224="sníž. přenesená",J224,0)</f>
        <v>0</v>
      </c>
      <c r="BI224" s="224">
        <f>IF(N224="nulová",J224,0)</f>
        <v>0</v>
      </c>
      <c r="BJ224" s="17" t="s">
        <v>22</v>
      </c>
      <c r="BK224" s="224">
        <f>ROUND(I224*H224,2)</f>
        <v>0</v>
      </c>
      <c r="BL224" s="17" t="s">
        <v>194</v>
      </c>
      <c r="BM224" s="223" t="s">
        <v>408</v>
      </c>
    </row>
    <row r="225" spans="1:47" s="2" customFormat="1" ht="12">
      <c r="A225" s="38"/>
      <c r="B225" s="39"/>
      <c r="C225" s="40"/>
      <c r="D225" s="225" t="s">
        <v>196</v>
      </c>
      <c r="E225" s="40"/>
      <c r="F225" s="226" t="s">
        <v>409</v>
      </c>
      <c r="G225" s="40"/>
      <c r="H225" s="40"/>
      <c r="I225" s="227"/>
      <c r="J225" s="40"/>
      <c r="K225" s="40"/>
      <c r="L225" s="44"/>
      <c r="M225" s="228"/>
      <c r="N225" s="229"/>
      <c r="O225" s="84"/>
      <c r="P225" s="84"/>
      <c r="Q225" s="84"/>
      <c r="R225" s="84"/>
      <c r="S225" s="84"/>
      <c r="T225" s="85"/>
      <c r="U225" s="38"/>
      <c r="V225" s="38"/>
      <c r="W225" s="38"/>
      <c r="X225" s="38"/>
      <c r="Y225" s="38"/>
      <c r="Z225" s="38"/>
      <c r="AA225" s="38"/>
      <c r="AB225" s="38"/>
      <c r="AC225" s="38"/>
      <c r="AD225" s="38"/>
      <c r="AE225" s="38"/>
      <c r="AT225" s="17" t="s">
        <v>196</v>
      </c>
      <c r="AU225" s="17" t="s">
        <v>84</v>
      </c>
    </row>
    <row r="226" spans="1:51" s="13" customFormat="1" ht="12">
      <c r="A226" s="13"/>
      <c r="B226" s="230"/>
      <c r="C226" s="231"/>
      <c r="D226" s="225" t="s">
        <v>198</v>
      </c>
      <c r="E226" s="232" t="s">
        <v>20</v>
      </c>
      <c r="F226" s="233" t="s">
        <v>248</v>
      </c>
      <c r="G226" s="231"/>
      <c r="H226" s="232" t="s">
        <v>20</v>
      </c>
      <c r="I226" s="234"/>
      <c r="J226" s="231"/>
      <c r="K226" s="231"/>
      <c r="L226" s="235"/>
      <c r="M226" s="236"/>
      <c r="N226" s="237"/>
      <c r="O226" s="237"/>
      <c r="P226" s="237"/>
      <c r="Q226" s="237"/>
      <c r="R226" s="237"/>
      <c r="S226" s="237"/>
      <c r="T226" s="238"/>
      <c r="U226" s="13"/>
      <c r="V226" s="13"/>
      <c r="W226" s="13"/>
      <c r="X226" s="13"/>
      <c r="Y226" s="13"/>
      <c r="Z226" s="13"/>
      <c r="AA226" s="13"/>
      <c r="AB226" s="13"/>
      <c r="AC226" s="13"/>
      <c r="AD226" s="13"/>
      <c r="AE226" s="13"/>
      <c r="AT226" s="239" t="s">
        <v>198</v>
      </c>
      <c r="AU226" s="239" t="s">
        <v>84</v>
      </c>
      <c r="AV226" s="13" t="s">
        <v>22</v>
      </c>
      <c r="AW226" s="13" t="s">
        <v>37</v>
      </c>
      <c r="AX226" s="13" t="s">
        <v>76</v>
      </c>
      <c r="AY226" s="239" t="s">
        <v>186</v>
      </c>
    </row>
    <row r="227" spans="1:51" s="14" customFormat="1" ht="12">
      <c r="A227" s="14"/>
      <c r="B227" s="240"/>
      <c r="C227" s="241"/>
      <c r="D227" s="225" t="s">
        <v>198</v>
      </c>
      <c r="E227" s="242" t="s">
        <v>20</v>
      </c>
      <c r="F227" s="243" t="s">
        <v>410</v>
      </c>
      <c r="G227" s="241"/>
      <c r="H227" s="244">
        <v>19.3</v>
      </c>
      <c r="I227" s="245"/>
      <c r="J227" s="241"/>
      <c r="K227" s="241"/>
      <c r="L227" s="246"/>
      <c r="M227" s="247"/>
      <c r="N227" s="248"/>
      <c r="O227" s="248"/>
      <c r="P227" s="248"/>
      <c r="Q227" s="248"/>
      <c r="R227" s="248"/>
      <c r="S227" s="248"/>
      <c r="T227" s="249"/>
      <c r="U227" s="14"/>
      <c r="V227" s="14"/>
      <c r="W227" s="14"/>
      <c r="X227" s="14"/>
      <c r="Y227" s="14"/>
      <c r="Z227" s="14"/>
      <c r="AA227" s="14"/>
      <c r="AB227" s="14"/>
      <c r="AC227" s="14"/>
      <c r="AD227" s="14"/>
      <c r="AE227" s="14"/>
      <c r="AT227" s="250" t="s">
        <v>198</v>
      </c>
      <c r="AU227" s="250" t="s">
        <v>84</v>
      </c>
      <c r="AV227" s="14" t="s">
        <v>84</v>
      </c>
      <c r="AW227" s="14" t="s">
        <v>37</v>
      </c>
      <c r="AX227" s="14" t="s">
        <v>76</v>
      </c>
      <c r="AY227" s="250" t="s">
        <v>186</v>
      </c>
    </row>
    <row r="228" spans="1:65" s="2" customFormat="1" ht="24.15" customHeight="1">
      <c r="A228" s="38"/>
      <c r="B228" s="39"/>
      <c r="C228" s="212" t="s">
        <v>411</v>
      </c>
      <c r="D228" s="212" t="s">
        <v>189</v>
      </c>
      <c r="E228" s="213" t="s">
        <v>412</v>
      </c>
      <c r="F228" s="214" t="s">
        <v>413</v>
      </c>
      <c r="G228" s="215" t="s">
        <v>244</v>
      </c>
      <c r="H228" s="216">
        <v>83.9</v>
      </c>
      <c r="I228" s="217"/>
      <c r="J228" s="218">
        <f>ROUND(I228*H228,2)</f>
        <v>0</v>
      </c>
      <c r="K228" s="214" t="s">
        <v>193</v>
      </c>
      <c r="L228" s="44"/>
      <c r="M228" s="219" t="s">
        <v>20</v>
      </c>
      <c r="N228" s="220" t="s">
        <v>47</v>
      </c>
      <c r="O228" s="84"/>
      <c r="P228" s="221">
        <f>O228*H228</f>
        <v>0</v>
      </c>
      <c r="Q228" s="221">
        <v>0</v>
      </c>
      <c r="R228" s="221">
        <f>Q228*H228</f>
        <v>0</v>
      </c>
      <c r="S228" s="221">
        <v>0</v>
      </c>
      <c r="T228" s="222">
        <f>S228*H228</f>
        <v>0</v>
      </c>
      <c r="U228" s="38"/>
      <c r="V228" s="38"/>
      <c r="W228" s="38"/>
      <c r="X228" s="38"/>
      <c r="Y228" s="38"/>
      <c r="Z228" s="38"/>
      <c r="AA228" s="38"/>
      <c r="AB228" s="38"/>
      <c r="AC228" s="38"/>
      <c r="AD228" s="38"/>
      <c r="AE228" s="38"/>
      <c r="AR228" s="223" t="s">
        <v>194</v>
      </c>
      <c r="AT228" s="223" t="s">
        <v>189</v>
      </c>
      <c r="AU228" s="223" t="s">
        <v>84</v>
      </c>
      <c r="AY228" s="17" t="s">
        <v>186</v>
      </c>
      <c r="BE228" s="224">
        <f>IF(N228="základní",J228,0)</f>
        <v>0</v>
      </c>
      <c r="BF228" s="224">
        <f>IF(N228="snížená",J228,0)</f>
        <v>0</v>
      </c>
      <c r="BG228" s="224">
        <f>IF(N228="zákl. přenesená",J228,0)</f>
        <v>0</v>
      </c>
      <c r="BH228" s="224">
        <f>IF(N228="sníž. přenesená",J228,0)</f>
        <v>0</v>
      </c>
      <c r="BI228" s="224">
        <f>IF(N228="nulová",J228,0)</f>
        <v>0</v>
      </c>
      <c r="BJ228" s="17" t="s">
        <v>22</v>
      </c>
      <c r="BK228" s="224">
        <f>ROUND(I228*H228,2)</f>
        <v>0</v>
      </c>
      <c r="BL228" s="17" t="s">
        <v>194</v>
      </c>
      <c r="BM228" s="223" t="s">
        <v>414</v>
      </c>
    </row>
    <row r="229" spans="1:47" s="2" customFormat="1" ht="12">
      <c r="A229" s="38"/>
      <c r="B229" s="39"/>
      <c r="C229" s="40"/>
      <c r="D229" s="225" t="s">
        <v>196</v>
      </c>
      <c r="E229" s="40"/>
      <c r="F229" s="226" t="s">
        <v>415</v>
      </c>
      <c r="G229" s="40"/>
      <c r="H229" s="40"/>
      <c r="I229" s="227"/>
      <c r="J229" s="40"/>
      <c r="K229" s="40"/>
      <c r="L229" s="44"/>
      <c r="M229" s="228"/>
      <c r="N229" s="229"/>
      <c r="O229" s="84"/>
      <c r="P229" s="84"/>
      <c r="Q229" s="84"/>
      <c r="R229" s="84"/>
      <c r="S229" s="84"/>
      <c r="T229" s="85"/>
      <c r="U229" s="38"/>
      <c r="V229" s="38"/>
      <c r="W229" s="38"/>
      <c r="X229" s="38"/>
      <c r="Y229" s="38"/>
      <c r="Z229" s="38"/>
      <c r="AA229" s="38"/>
      <c r="AB229" s="38"/>
      <c r="AC229" s="38"/>
      <c r="AD229" s="38"/>
      <c r="AE229" s="38"/>
      <c r="AT229" s="17" t="s">
        <v>196</v>
      </c>
      <c r="AU229" s="17" t="s">
        <v>84</v>
      </c>
    </row>
    <row r="230" spans="1:51" s="13" customFormat="1" ht="12">
      <c r="A230" s="13"/>
      <c r="B230" s="230"/>
      <c r="C230" s="231"/>
      <c r="D230" s="225" t="s">
        <v>198</v>
      </c>
      <c r="E230" s="232" t="s">
        <v>20</v>
      </c>
      <c r="F230" s="233" t="s">
        <v>248</v>
      </c>
      <c r="G230" s="231"/>
      <c r="H230" s="232" t="s">
        <v>20</v>
      </c>
      <c r="I230" s="234"/>
      <c r="J230" s="231"/>
      <c r="K230" s="231"/>
      <c r="L230" s="235"/>
      <c r="M230" s="236"/>
      <c r="N230" s="237"/>
      <c r="O230" s="237"/>
      <c r="P230" s="237"/>
      <c r="Q230" s="237"/>
      <c r="R230" s="237"/>
      <c r="S230" s="237"/>
      <c r="T230" s="238"/>
      <c r="U230" s="13"/>
      <c r="V230" s="13"/>
      <c r="W230" s="13"/>
      <c r="X230" s="13"/>
      <c r="Y230" s="13"/>
      <c r="Z230" s="13"/>
      <c r="AA230" s="13"/>
      <c r="AB230" s="13"/>
      <c r="AC230" s="13"/>
      <c r="AD230" s="13"/>
      <c r="AE230" s="13"/>
      <c r="AT230" s="239" t="s">
        <v>198</v>
      </c>
      <c r="AU230" s="239" t="s">
        <v>84</v>
      </c>
      <c r="AV230" s="13" t="s">
        <v>22</v>
      </c>
      <c r="AW230" s="13" t="s">
        <v>37</v>
      </c>
      <c r="AX230" s="13" t="s">
        <v>76</v>
      </c>
      <c r="AY230" s="239" t="s">
        <v>186</v>
      </c>
    </row>
    <row r="231" spans="1:51" s="14" customFormat="1" ht="12">
      <c r="A231" s="14"/>
      <c r="B231" s="240"/>
      <c r="C231" s="241"/>
      <c r="D231" s="225" t="s">
        <v>198</v>
      </c>
      <c r="E231" s="242" t="s">
        <v>20</v>
      </c>
      <c r="F231" s="243" t="s">
        <v>416</v>
      </c>
      <c r="G231" s="241"/>
      <c r="H231" s="244">
        <v>83.9</v>
      </c>
      <c r="I231" s="245"/>
      <c r="J231" s="241"/>
      <c r="K231" s="241"/>
      <c r="L231" s="246"/>
      <c r="M231" s="247"/>
      <c r="N231" s="248"/>
      <c r="O231" s="248"/>
      <c r="P231" s="248"/>
      <c r="Q231" s="248"/>
      <c r="R231" s="248"/>
      <c r="S231" s="248"/>
      <c r="T231" s="249"/>
      <c r="U231" s="14"/>
      <c r="V231" s="14"/>
      <c r="W231" s="14"/>
      <c r="X231" s="14"/>
      <c r="Y231" s="14"/>
      <c r="Z231" s="14"/>
      <c r="AA231" s="14"/>
      <c r="AB231" s="14"/>
      <c r="AC231" s="14"/>
      <c r="AD231" s="14"/>
      <c r="AE231" s="14"/>
      <c r="AT231" s="250" t="s">
        <v>198</v>
      </c>
      <c r="AU231" s="250" t="s">
        <v>84</v>
      </c>
      <c r="AV231" s="14" t="s">
        <v>84</v>
      </c>
      <c r="AW231" s="14" t="s">
        <v>37</v>
      </c>
      <c r="AX231" s="14" t="s">
        <v>76</v>
      </c>
      <c r="AY231" s="250" t="s">
        <v>186</v>
      </c>
    </row>
    <row r="232" spans="1:63" s="12" customFormat="1" ht="22.8" customHeight="1">
      <c r="A232" s="12"/>
      <c r="B232" s="196"/>
      <c r="C232" s="197"/>
      <c r="D232" s="198" t="s">
        <v>75</v>
      </c>
      <c r="E232" s="210" t="s">
        <v>208</v>
      </c>
      <c r="F232" s="210" t="s">
        <v>209</v>
      </c>
      <c r="G232" s="197"/>
      <c r="H232" s="197"/>
      <c r="I232" s="200"/>
      <c r="J232" s="211">
        <f>BK232</f>
        <v>0</v>
      </c>
      <c r="K232" s="197"/>
      <c r="L232" s="202"/>
      <c r="M232" s="203"/>
      <c r="N232" s="204"/>
      <c r="O232" s="204"/>
      <c r="P232" s="205">
        <f>SUM(P233:P274)</f>
        <v>0</v>
      </c>
      <c r="Q232" s="204"/>
      <c r="R232" s="205">
        <f>SUM(R233:R274)</f>
        <v>0</v>
      </c>
      <c r="S232" s="204"/>
      <c r="T232" s="206">
        <f>SUM(T233:T274)</f>
        <v>0</v>
      </c>
      <c r="U232" s="12"/>
      <c r="V232" s="12"/>
      <c r="W232" s="12"/>
      <c r="X232" s="12"/>
      <c r="Y232" s="12"/>
      <c r="Z232" s="12"/>
      <c r="AA232" s="12"/>
      <c r="AB232" s="12"/>
      <c r="AC232" s="12"/>
      <c r="AD232" s="12"/>
      <c r="AE232" s="12"/>
      <c r="AR232" s="207" t="s">
        <v>22</v>
      </c>
      <c r="AT232" s="208" t="s">
        <v>75</v>
      </c>
      <c r="AU232" s="208" t="s">
        <v>22</v>
      </c>
      <c r="AY232" s="207" t="s">
        <v>186</v>
      </c>
      <c r="BK232" s="209">
        <f>SUM(BK233:BK274)</f>
        <v>0</v>
      </c>
    </row>
    <row r="233" spans="1:65" s="2" customFormat="1" ht="37.8" customHeight="1">
      <c r="A233" s="38"/>
      <c r="B233" s="39"/>
      <c r="C233" s="212" t="s">
        <v>417</v>
      </c>
      <c r="D233" s="212" t="s">
        <v>189</v>
      </c>
      <c r="E233" s="213" t="s">
        <v>418</v>
      </c>
      <c r="F233" s="214" t="s">
        <v>419</v>
      </c>
      <c r="G233" s="215" t="s">
        <v>213</v>
      </c>
      <c r="H233" s="216">
        <v>200.492</v>
      </c>
      <c r="I233" s="217"/>
      <c r="J233" s="218">
        <f>ROUND(I233*H233,2)</f>
        <v>0</v>
      </c>
      <c r="K233" s="214" t="s">
        <v>20</v>
      </c>
      <c r="L233" s="44"/>
      <c r="M233" s="219" t="s">
        <v>20</v>
      </c>
      <c r="N233" s="220" t="s">
        <v>47</v>
      </c>
      <c r="O233" s="84"/>
      <c r="P233" s="221">
        <f>O233*H233</f>
        <v>0</v>
      </c>
      <c r="Q233" s="221">
        <v>0</v>
      </c>
      <c r="R233" s="221">
        <f>Q233*H233</f>
        <v>0</v>
      </c>
      <c r="S233" s="221">
        <v>0</v>
      </c>
      <c r="T233" s="222">
        <f>S233*H233</f>
        <v>0</v>
      </c>
      <c r="U233" s="38"/>
      <c r="V233" s="38"/>
      <c r="W233" s="38"/>
      <c r="X233" s="38"/>
      <c r="Y233" s="38"/>
      <c r="Z233" s="38"/>
      <c r="AA233" s="38"/>
      <c r="AB233" s="38"/>
      <c r="AC233" s="38"/>
      <c r="AD233" s="38"/>
      <c r="AE233" s="38"/>
      <c r="AR233" s="223" t="s">
        <v>194</v>
      </c>
      <c r="AT233" s="223" t="s">
        <v>189</v>
      </c>
      <c r="AU233" s="223" t="s">
        <v>84</v>
      </c>
      <c r="AY233" s="17" t="s">
        <v>186</v>
      </c>
      <c r="BE233" s="224">
        <f>IF(N233="základní",J233,0)</f>
        <v>0</v>
      </c>
      <c r="BF233" s="224">
        <f>IF(N233="snížená",J233,0)</f>
        <v>0</v>
      </c>
      <c r="BG233" s="224">
        <f>IF(N233="zákl. přenesená",J233,0)</f>
        <v>0</v>
      </c>
      <c r="BH233" s="224">
        <f>IF(N233="sníž. přenesená",J233,0)</f>
        <v>0</v>
      </c>
      <c r="BI233" s="224">
        <f>IF(N233="nulová",J233,0)</f>
        <v>0</v>
      </c>
      <c r="BJ233" s="17" t="s">
        <v>22</v>
      </c>
      <c r="BK233" s="224">
        <f>ROUND(I233*H233,2)</f>
        <v>0</v>
      </c>
      <c r="BL233" s="17" t="s">
        <v>194</v>
      </c>
      <c r="BM233" s="223" t="s">
        <v>420</v>
      </c>
    </row>
    <row r="234" spans="1:47" s="2" customFormat="1" ht="12">
      <c r="A234" s="38"/>
      <c r="B234" s="39"/>
      <c r="C234" s="40"/>
      <c r="D234" s="225" t="s">
        <v>196</v>
      </c>
      <c r="E234" s="40"/>
      <c r="F234" s="226" t="s">
        <v>421</v>
      </c>
      <c r="G234" s="40"/>
      <c r="H234" s="40"/>
      <c r="I234" s="227"/>
      <c r="J234" s="40"/>
      <c r="K234" s="40"/>
      <c r="L234" s="44"/>
      <c r="M234" s="228"/>
      <c r="N234" s="229"/>
      <c r="O234" s="84"/>
      <c r="P234" s="84"/>
      <c r="Q234" s="84"/>
      <c r="R234" s="84"/>
      <c r="S234" s="84"/>
      <c r="T234" s="85"/>
      <c r="U234" s="38"/>
      <c r="V234" s="38"/>
      <c r="W234" s="38"/>
      <c r="X234" s="38"/>
      <c r="Y234" s="38"/>
      <c r="Z234" s="38"/>
      <c r="AA234" s="38"/>
      <c r="AB234" s="38"/>
      <c r="AC234" s="38"/>
      <c r="AD234" s="38"/>
      <c r="AE234" s="38"/>
      <c r="AT234" s="17" t="s">
        <v>196</v>
      </c>
      <c r="AU234" s="17" t="s">
        <v>84</v>
      </c>
    </row>
    <row r="235" spans="1:51" s="13" customFormat="1" ht="12">
      <c r="A235" s="13"/>
      <c r="B235" s="230"/>
      <c r="C235" s="231"/>
      <c r="D235" s="225" t="s">
        <v>198</v>
      </c>
      <c r="E235" s="232" t="s">
        <v>20</v>
      </c>
      <c r="F235" s="233" t="s">
        <v>422</v>
      </c>
      <c r="G235" s="231"/>
      <c r="H235" s="232" t="s">
        <v>20</v>
      </c>
      <c r="I235" s="234"/>
      <c r="J235" s="231"/>
      <c r="K235" s="231"/>
      <c r="L235" s="235"/>
      <c r="M235" s="236"/>
      <c r="N235" s="237"/>
      <c r="O235" s="237"/>
      <c r="P235" s="237"/>
      <c r="Q235" s="237"/>
      <c r="R235" s="237"/>
      <c r="S235" s="237"/>
      <c r="T235" s="238"/>
      <c r="U235" s="13"/>
      <c r="V235" s="13"/>
      <c r="W235" s="13"/>
      <c r="X235" s="13"/>
      <c r="Y235" s="13"/>
      <c r="Z235" s="13"/>
      <c r="AA235" s="13"/>
      <c r="AB235" s="13"/>
      <c r="AC235" s="13"/>
      <c r="AD235" s="13"/>
      <c r="AE235" s="13"/>
      <c r="AT235" s="239" t="s">
        <v>198</v>
      </c>
      <c r="AU235" s="239" t="s">
        <v>84</v>
      </c>
      <c r="AV235" s="13" t="s">
        <v>22</v>
      </c>
      <c r="AW235" s="13" t="s">
        <v>37</v>
      </c>
      <c r="AX235" s="13" t="s">
        <v>76</v>
      </c>
      <c r="AY235" s="239" t="s">
        <v>186</v>
      </c>
    </row>
    <row r="236" spans="1:51" s="14" customFormat="1" ht="12">
      <c r="A236" s="14"/>
      <c r="B236" s="240"/>
      <c r="C236" s="241"/>
      <c r="D236" s="225" t="s">
        <v>198</v>
      </c>
      <c r="E236" s="242" t="s">
        <v>20</v>
      </c>
      <c r="F236" s="243" t="s">
        <v>423</v>
      </c>
      <c r="G236" s="241"/>
      <c r="H236" s="244">
        <v>181.866</v>
      </c>
      <c r="I236" s="245"/>
      <c r="J236" s="241"/>
      <c r="K236" s="241"/>
      <c r="L236" s="246"/>
      <c r="M236" s="247"/>
      <c r="N236" s="248"/>
      <c r="O236" s="248"/>
      <c r="P236" s="248"/>
      <c r="Q236" s="248"/>
      <c r="R236" s="248"/>
      <c r="S236" s="248"/>
      <c r="T236" s="249"/>
      <c r="U236" s="14"/>
      <c r="V236" s="14"/>
      <c r="W236" s="14"/>
      <c r="X236" s="14"/>
      <c r="Y236" s="14"/>
      <c r="Z236" s="14"/>
      <c r="AA236" s="14"/>
      <c r="AB236" s="14"/>
      <c r="AC236" s="14"/>
      <c r="AD236" s="14"/>
      <c r="AE236" s="14"/>
      <c r="AT236" s="250" t="s">
        <v>198</v>
      </c>
      <c r="AU236" s="250" t="s">
        <v>84</v>
      </c>
      <c r="AV236" s="14" t="s">
        <v>84</v>
      </c>
      <c r="AW236" s="14" t="s">
        <v>37</v>
      </c>
      <c r="AX236" s="14" t="s">
        <v>76</v>
      </c>
      <c r="AY236" s="250" t="s">
        <v>186</v>
      </c>
    </row>
    <row r="237" spans="1:51" s="14" customFormat="1" ht="12">
      <c r="A237" s="14"/>
      <c r="B237" s="240"/>
      <c r="C237" s="241"/>
      <c r="D237" s="225" t="s">
        <v>198</v>
      </c>
      <c r="E237" s="242" t="s">
        <v>20</v>
      </c>
      <c r="F237" s="243" t="s">
        <v>424</v>
      </c>
      <c r="G237" s="241"/>
      <c r="H237" s="244">
        <v>18.626</v>
      </c>
      <c r="I237" s="245"/>
      <c r="J237" s="241"/>
      <c r="K237" s="241"/>
      <c r="L237" s="246"/>
      <c r="M237" s="247"/>
      <c r="N237" s="248"/>
      <c r="O237" s="248"/>
      <c r="P237" s="248"/>
      <c r="Q237" s="248"/>
      <c r="R237" s="248"/>
      <c r="S237" s="248"/>
      <c r="T237" s="249"/>
      <c r="U237" s="14"/>
      <c r="V237" s="14"/>
      <c r="W237" s="14"/>
      <c r="X237" s="14"/>
      <c r="Y237" s="14"/>
      <c r="Z237" s="14"/>
      <c r="AA237" s="14"/>
      <c r="AB237" s="14"/>
      <c r="AC237" s="14"/>
      <c r="AD237" s="14"/>
      <c r="AE237" s="14"/>
      <c r="AT237" s="250" t="s">
        <v>198</v>
      </c>
      <c r="AU237" s="250" t="s">
        <v>84</v>
      </c>
      <c r="AV237" s="14" t="s">
        <v>84</v>
      </c>
      <c r="AW237" s="14" t="s">
        <v>37</v>
      </c>
      <c r="AX237" s="14" t="s">
        <v>76</v>
      </c>
      <c r="AY237" s="250" t="s">
        <v>186</v>
      </c>
    </row>
    <row r="238" spans="1:65" s="2" customFormat="1" ht="37.8" customHeight="1">
      <c r="A238" s="38"/>
      <c r="B238" s="39"/>
      <c r="C238" s="212" t="s">
        <v>425</v>
      </c>
      <c r="D238" s="212" t="s">
        <v>189</v>
      </c>
      <c r="E238" s="213" t="s">
        <v>426</v>
      </c>
      <c r="F238" s="214" t="s">
        <v>427</v>
      </c>
      <c r="G238" s="215" t="s">
        <v>213</v>
      </c>
      <c r="H238" s="216">
        <v>347.892</v>
      </c>
      <c r="I238" s="217"/>
      <c r="J238" s="218">
        <f>ROUND(I238*H238,2)</f>
        <v>0</v>
      </c>
      <c r="K238" s="214" t="s">
        <v>20</v>
      </c>
      <c r="L238" s="44"/>
      <c r="M238" s="219" t="s">
        <v>20</v>
      </c>
      <c r="N238" s="220" t="s">
        <v>47</v>
      </c>
      <c r="O238" s="84"/>
      <c r="P238" s="221">
        <f>O238*H238</f>
        <v>0</v>
      </c>
      <c r="Q238" s="221">
        <v>0</v>
      </c>
      <c r="R238" s="221">
        <f>Q238*H238</f>
        <v>0</v>
      </c>
      <c r="S238" s="221">
        <v>0</v>
      </c>
      <c r="T238" s="222">
        <f>S238*H238</f>
        <v>0</v>
      </c>
      <c r="U238" s="38"/>
      <c r="V238" s="38"/>
      <c r="W238" s="38"/>
      <c r="X238" s="38"/>
      <c r="Y238" s="38"/>
      <c r="Z238" s="38"/>
      <c r="AA238" s="38"/>
      <c r="AB238" s="38"/>
      <c r="AC238" s="38"/>
      <c r="AD238" s="38"/>
      <c r="AE238" s="38"/>
      <c r="AR238" s="223" t="s">
        <v>194</v>
      </c>
      <c r="AT238" s="223" t="s">
        <v>189</v>
      </c>
      <c r="AU238" s="223" t="s">
        <v>84</v>
      </c>
      <c r="AY238" s="17" t="s">
        <v>186</v>
      </c>
      <c r="BE238" s="224">
        <f>IF(N238="základní",J238,0)</f>
        <v>0</v>
      </c>
      <c r="BF238" s="224">
        <f>IF(N238="snížená",J238,0)</f>
        <v>0</v>
      </c>
      <c r="BG238" s="224">
        <f>IF(N238="zákl. přenesená",J238,0)</f>
        <v>0</v>
      </c>
      <c r="BH238" s="224">
        <f>IF(N238="sníž. přenesená",J238,0)</f>
        <v>0</v>
      </c>
      <c r="BI238" s="224">
        <f>IF(N238="nulová",J238,0)</f>
        <v>0</v>
      </c>
      <c r="BJ238" s="17" t="s">
        <v>22</v>
      </c>
      <c r="BK238" s="224">
        <f>ROUND(I238*H238,2)</f>
        <v>0</v>
      </c>
      <c r="BL238" s="17" t="s">
        <v>194</v>
      </c>
      <c r="BM238" s="223" t="s">
        <v>428</v>
      </c>
    </row>
    <row r="239" spans="1:47" s="2" customFormat="1" ht="12">
      <c r="A239" s="38"/>
      <c r="B239" s="39"/>
      <c r="C239" s="40"/>
      <c r="D239" s="225" t="s">
        <v>196</v>
      </c>
      <c r="E239" s="40"/>
      <c r="F239" s="226" t="s">
        <v>429</v>
      </c>
      <c r="G239" s="40"/>
      <c r="H239" s="40"/>
      <c r="I239" s="227"/>
      <c r="J239" s="40"/>
      <c r="K239" s="40"/>
      <c r="L239" s="44"/>
      <c r="M239" s="228"/>
      <c r="N239" s="229"/>
      <c r="O239" s="84"/>
      <c r="P239" s="84"/>
      <c r="Q239" s="84"/>
      <c r="R239" s="84"/>
      <c r="S239" s="84"/>
      <c r="T239" s="85"/>
      <c r="U239" s="38"/>
      <c r="V239" s="38"/>
      <c r="W239" s="38"/>
      <c r="X239" s="38"/>
      <c r="Y239" s="38"/>
      <c r="Z239" s="38"/>
      <c r="AA239" s="38"/>
      <c r="AB239" s="38"/>
      <c r="AC239" s="38"/>
      <c r="AD239" s="38"/>
      <c r="AE239" s="38"/>
      <c r="AT239" s="17" t="s">
        <v>196</v>
      </c>
      <c r="AU239" s="17" t="s">
        <v>84</v>
      </c>
    </row>
    <row r="240" spans="1:51" s="14" customFormat="1" ht="12">
      <c r="A240" s="14"/>
      <c r="B240" s="240"/>
      <c r="C240" s="241"/>
      <c r="D240" s="225" t="s">
        <v>198</v>
      </c>
      <c r="E240" s="242" t="s">
        <v>20</v>
      </c>
      <c r="F240" s="243" t="s">
        <v>430</v>
      </c>
      <c r="G240" s="241"/>
      <c r="H240" s="244">
        <v>90.512</v>
      </c>
      <c r="I240" s="245"/>
      <c r="J240" s="241"/>
      <c r="K240" s="241"/>
      <c r="L240" s="246"/>
      <c r="M240" s="247"/>
      <c r="N240" s="248"/>
      <c r="O240" s="248"/>
      <c r="P240" s="248"/>
      <c r="Q240" s="248"/>
      <c r="R240" s="248"/>
      <c r="S240" s="248"/>
      <c r="T240" s="249"/>
      <c r="U240" s="14"/>
      <c r="V240" s="14"/>
      <c r="W240" s="14"/>
      <c r="X240" s="14"/>
      <c r="Y240" s="14"/>
      <c r="Z240" s="14"/>
      <c r="AA240" s="14"/>
      <c r="AB240" s="14"/>
      <c r="AC240" s="14"/>
      <c r="AD240" s="14"/>
      <c r="AE240" s="14"/>
      <c r="AT240" s="250" t="s">
        <v>198</v>
      </c>
      <c r="AU240" s="250" t="s">
        <v>84</v>
      </c>
      <c r="AV240" s="14" t="s">
        <v>84</v>
      </c>
      <c r="AW240" s="14" t="s">
        <v>37</v>
      </c>
      <c r="AX240" s="14" t="s">
        <v>76</v>
      </c>
      <c r="AY240" s="250" t="s">
        <v>186</v>
      </c>
    </row>
    <row r="241" spans="1:51" s="14" customFormat="1" ht="12">
      <c r="A241" s="14"/>
      <c r="B241" s="240"/>
      <c r="C241" s="241"/>
      <c r="D241" s="225" t="s">
        <v>198</v>
      </c>
      <c r="E241" s="242" t="s">
        <v>20</v>
      </c>
      <c r="F241" s="243" t="s">
        <v>431</v>
      </c>
      <c r="G241" s="241"/>
      <c r="H241" s="244">
        <v>48.678</v>
      </c>
      <c r="I241" s="245"/>
      <c r="J241" s="241"/>
      <c r="K241" s="241"/>
      <c r="L241" s="246"/>
      <c r="M241" s="247"/>
      <c r="N241" s="248"/>
      <c r="O241" s="248"/>
      <c r="P241" s="248"/>
      <c r="Q241" s="248"/>
      <c r="R241" s="248"/>
      <c r="S241" s="248"/>
      <c r="T241" s="249"/>
      <c r="U241" s="14"/>
      <c r="V241" s="14"/>
      <c r="W241" s="14"/>
      <c r="X241" s="14"/>
      <c r="Y241" s="14"/>
      <c r="Z241" s="14"/>
      <c r="AA241" s="14"/>
      <c r="AB241" s="14"/>
      <c r="AC241" s="14"/>
      <c r="AD241" s="14"/>
      <c r="AE241" s="14"/>
      <c r="AT241" s="250" t="s">
        <v>198</v>
      </c>
      <c r="AU241" s="250" t="s">
        <v>84</v>
      </c>
      <c r="AV241" s="14" t="s">
        <v>84</v>
      </c>
      <c r="AW241" s="14" t="s">
        <v>37</v>
      </c>
      <c r="AX241" s="14" t="s">
        <v>76</v>
      </c>
      <c r="AY241" s="250" t="s">
        <v>186</v>
      </c>
    </row>
    <row r="242" spans="1:51" s="14" customFormat="1" ht="12">
      <c r="A242" s="14"/>
      <c r="B242" s="240"/>
      <c r="C242" s="241"/>
      <c r="D242" s="225" t="s">
        <v>198</v>
      </c>
      <c r="E242" s="242" t="s">
        <v>20</v>
      </c>
      <c r="F242" s="243" t="s">
        <v>432</v>
      </c>
      <c r="G242" s="241"/>
      <c r="H242" s="244">
        <v>1.699</v>
      </c>
      <c r="I242" s="245"/>
      <c r="J242" s="241"/>
      <c r="K242" s="241"/>
      <c r="L242" s="246"/>
      <c r="M242" s="247"/>
      <c r="N242" s="248"/>
      <c r="O242" s="248"/>
      <c r="P242" s="248"/>
      <c r="Q242" s="248"/>
      <c r="R242" s="248"/>
      <c r="S242" s="248"/>
      <c r="T242" s="249"/>
      <c r="U242" s="14"/>
      <c r="V242" s="14"/>
      <c r="W242" s="14"/>
      <c r="X242" s="14"/>
      <c r="Y242" s="14"/>
      <c r="Z242" s="14"/>
      <c r="AA242" s="14"/>
      <c r="AB242" s="14"/>
      <c r="AC242" s="14"/>
      <c r="AD242" s="14"/>
      <c r="AE242" s="14"/>
      <c r="AT242" s="250" t="s">
        <v>198</v>
      </c>
      <c r="AU242" s="250" t="s">
        <v>84</v>
      </c>
      <c r="AV242" s="14" t="s">
        <v>84</v>
      </c>
      <c r="AW242" s="14" t="s">
        <v>37</v>
      </c>
      <c r="AX242" s="14" t="s">
        <v>76</v>
      </c>
      <c r="AY242" s="250" t="s">
        <v>186</v>
      </c>
    </row>
    <row r="243" spans="1:51" s="14" customFormat="1" ht="12">
      <c r="A243" s="14"/>
      <c r="B243" s="240"/>
      <c r="C243" s="241"/>
      <c r="D243" s="225" t="s">
        <v>198</v>
      </c>
      <c r="E243" s="242" t="s">
        <v>20</v>
      </c>
      <c r="F243" s="243" t="s">
        <v>433</v>
      </c>
      <c r="G243" s="241"/>
      <c r="H243" s="244">
        <v>8.222</v>
      </c>
      <c r="I243" s="245"/>
      <c r="J243" s="241"/>
      <c r="K243" s="241"/>
      <c r="L243" s="246"/>
      <c r="M243" s="247"/>
      <c r="N243" s="248"/>
      <c r="O243" s="248"/>
      <c r="P243" s="248"/>
      <c r="Q243" s="248"/>
      <c r="R243" s="248"/>
      <c r="S243" s="248"/>
      <c r="T243" s="249"/>
      <c r="U243" s="14"/>
      <c r="V243" s="14"/>
      <c r="W243" s="14"/>
      <c r="X243" s="14"/>
      <c r="Y243" s="14"/>
      <c r="Z243" s="14"/>
      <c r="AA243" s="14"/>
      <c r="AB243" s="14"/>
      <c r="AC243" s="14"/>
      <c r="AD243" s="14"/>
      <c r="AE243" s="14"/>
      <c r="AT243" s="250" t="s">
        <v>198</v>
      </c>
      <c r="AU243" s="250" t="s">
        <v>84</v>
      </c>
      <c r="AV243" s="14" t="s">
        <v>84</v>
      </c>
      <c r="AW243" s="14" t="s">
        <v>37</v>
      </c>
      <c r="AX243" s="14" t="s">
        <v>76</v>
      </c>
      <c r="AY243" s="250" t="s">
        <v>186</v>
      </c>
    </row>
    <row r="244" spans="1:51" s="14" customFormat="1" ht="12">
      <c r="A244" s="14"/>
      <c r="B244" s="240"/>
      <c r="C244" s="241"/>
      <c r="D244" s="225" t="s">
        <v>198</v>
      </c>
      <c r="E244" s="242" t="s">
        <v>20</v>
      </c>
      <c r="F244" s="243" t="s">
        <v>434</v>
      </c>
      <c r="G244" s="241"/>
      <c r="H244" s="244">
        <v>198.781</v>
      </c>
      <c r="I244" s="245"/>
      <c r="J244" s="241"/>
      <c r="K244" s="241"/>
      <c r="L244" s="246"/>
      <c r="M244" s="247"/>
      <c r="N244" s="248"/>
      <c r="O244" s="248"/>
      <c r="P244" s="248"/>
      <c r="Q244" s="248"/>
      <c r="R244" s="248"/>
      <c r="S244" s="248"/>
      <c r="T244" s="249"/>
      <c r="U244" s="14"/>
      <c r="V244" s="14"/>
      <c r="W244" s="14"/>
      <c r="X244" s="14"/>
      <c r="Y244" s="14"/>
      <c r="Z244" s="14"/>
      <c r="AA244" s="14"/>
      <c r="AB244" s="14"/>
      <c r="AC244" s="14"/>
      <c r="AD244" s="14"/>
      <c r="AE244" s="14"/>
      <c r="AT244" s="250" t="s">
        <v>198</v>
      </c>
      <c r="AU244" s="250" t="s">
        <v>84</v>
      </c>
      <c r="AV244" s="14" t="s">
        <v>84</v>
      </c>
      <c r="AW244" s="14" t="s">
        <v>37</v>
      </c>
      <c r="AX244" s="14" t="s">
        <v>76</v>
      </c>
      <c r="AY244" s="250" t="s">
        <v>186</v>
      </c>
    </row>
    <row r="245" spans="1:65" s="2" customFormat="1" ht="24.15" customHeight="1">
      <c r="A245" s="38"/>
      <c r="B245" s="39"/>
      <c r="C245" s="212" t="s">
        <v>435</v>
      </c>
      <c r="D245" s="212" t="s">
        <v>189</v>
      </c>
      <c r="E245" s="213" t="s">
        <v>436</v>
      </c>
      <c r="F245" s="214" t="s">
        <v>437</v>
      </c>
      <c r="G245" s="215" t="s">
        <v>213</v>
      </c>
      <c r="H245" s="216">
        <v>1344.863</v>
      </c>
      <c r="I245" s="217"/>
      <c r="J245" s="218">
        <f>ROUND(I245*H245,2)</f>
        <v>0</v>
      </c>
      <c r="K245" s="214" t="s">
        <v>20</v>
      </c>
      <c r="L245" s="44"/>
      <c r="M245" s="219" t="s">
        <v>20</v>
      </c>
      <c r="N245" s="220" t="s">
        <v>47</v>
      </c>
      <c r="O245" s="84"/>
      <c r="P245" s="221">
        <f>O245*H245</f>
        <v>0</v>
      </c>
      <c r="Q245" s="221">
        <v>0</v>
      </c>
      <c r="R245" s="221">
        <f>Q245*H245</f>
        <v>0</v>
      </c>
      <c r="S245" s="221">
        <v>0</v>
      </c>
      <c r="T245" s="222">
        <f>S245*H245</f>
        <v>0</v>
      </c>
      <c r="U245" s="38"/>
      <c r="V245" s="38"/>
      <c r="W245" s="38"/>
      <c r="X245" s="38"/>
      <c r="Y245" s="38"/>
      <c r="Z245" s="38"/>
      <c r="AA245" s="38"/>
      <c r="AB245" s="38"/>
      <c r="AC245" s="38"/>
      <c r="AD245" s="38"/>
      <c r="AE245" s="38"/>
      <c r="AR245" s="223" t="s">
        <v>194</v>
      </c>
      <c r="AT245" s="223" t="s">
        <v>189</v>
      </c>
      <c r="AU245" s="223" t="s">
        <v>84</v>
      </c>
      <c r="AY245" s="17" t="s">
        <v>186</v>
      </c>
      <c r="BE245" s="224">
        <f>IF(N245="základní",J245,0)</f>
        <v>0</v>
      </c>
      <c r="BF245" s="224">
        <f>IF(N245="snížená",J245,0)</f>
        <v>0</v>
      </c>
      <c r="BG245" s="224">
        <f>IF(N245="zákl. přenesená",J245,0)</f>
        <v>0</v>
      </c>
      <c r="BH245" s="224">
        <f>IF(N245="sníž. přenesená",J245,0)</f>
        <v>0</v>
      </c>
      <c r="BI245" s="224">
        <f>IF(N245="nulová",J245,0)</f>
        <v>0</v>
      </c>
      <c r="BJ245" s="17" t="s">
        <v>22</v>
      </c>
      <c r="BK245" s="224">
        <f>ROUND(I245*H245,2)</f>
        <v>0</v>
      </c>
      <c r="BL245" s="17" t="s">
        <v>194</v>
      </c>
      <c r="BM245" s="223" t="s">
        <v>438</v>
      </c>
    </row>
    <row r="246" spans="1:47" s="2" customFormat="1" ht="12">
      <c r="A246" s="38"/>
      <c r="B246" s="39"/>
      <c r="C246" s="40"/>
      <c r="D246" s="225" t="s">
        <v>196</v>
      </c>
      <c r="E246" s="40"/>
      <c r="F246" s="226" t="s">
        <v>439</v>
      </c>
      <c r="G246" s="40"/>
      <c r="H246" s="40"/>
      <c r="I246" s="227"/>
      <c r="J246" s="40"/>
      <c r="K246" s="40"/>
      <c r="L246" s="44"/>
      <c r="M246" s="228"/>
      <c r="N246" s="229"/>
      <c r="O246" s="84"/>
      <c r="P246" s="84"/>
      <c r="Q246" s="84"/>
      <c r="R246" s="84"/>
      <c r="S246" s="84"/>
      <c r="T246" s="85"/>
      <c r="U246" s="38"/>
      <c r="V246" s="38"/>
      <c r="W246" s="38"/>
      <c r="X246" s="38"/>
      <c r="Y246" s="38"/>
      <c r="Z246" s="38"/>
      <c r="AA246" s="38"/>
      <c r="AB246" s="38"/>
      <c r="AC246" s="38"/>
      <c r="AD246" s="38"/>
      <c r="AE246" s="38"/>
      <c r="AT246" s="17" t="s">
        <v>196</v>
      </c>
      <c r="AU246" s="17" t="s">
        <v>84</v>
      </c>
    </row>
    <row r="247" spans="1:47" s="2" customFormat="1" ht="12">
      <c r="A247" s="38"/>
      <c r="B247" s="39"/>
      <c r="C247" s="40"/>
      <c r="D247" s="225" t="s">
        <v>216</v>
      </c>
      <c r="E247" s="40"/>
      <c r="F247" s="251" t="s">
        <v>440</v>
      </c>
      <c r="G247" s="40"/>
      <c r="H247" s="40"/>
      <c r="I247" s="227"/>
      <c r="J247" s="40"/>
      <c r="K247" s="40"/>
      <c r="L247" s="44"/>
      <c r="M247" s="228"/>
      <c r="N247" s="229"/>
      <c r="O247" s="84"/>
      <c r="P247" s="84"/>
      <c r="Q247" s="84"/>
      <c r="R247" s="84"/>
      <c r="S247" s="84"/>
      <c r="T247" s="85"/>
      <c r="U247" s="38"/>
      <c r="V247" s="38"/>
      <c r="W247" s="38"/>
      <c r="X247" s="38"/>
      <c r="Y247" s="38"/>
      <c r="Z247" s="38"/>
      <c r="AA247" s="38"/>
      <c r="AB247" s="38"/>
      <c r="AC247" s="38"/>
      <c r="AD247" s="38"/>
      <c r="AE247" s="38"/>
      <c r="AT247" s="17" t="s">
        <v>216</v>
      </c>
      <c r="AU247" s="17" t="s">
        <v>84</v>
      </c>
    </row>
    <row r="248" spans="1:51" s="14" customFormat="1" ht="12">
      <c r="A248" s="14"/>
      <c r="B248" s="240"/>
      <c r="C248" s="241"/>
      <c r="D248" s="225" t="s">
        <v>198</v>
      </c>
      <c r="E248" s="242" t="s">
        <v>20</v>
      </c>
      <c r="F248" s="243" t="s">
        <v>441</v>
      </c>
      <c r="G248" s="241"/>
      <c r="H248" s="244">
        <v>1336.815</v>
      </c>
      <c r="I248" s="245"/>
      <c r="J248" s="241"/>
      <c r="K248" s="241"/>
      <c r="L248" s="246"/>
      <c r="M248" s="247"/>
      <c r="N248" s="248"/>
      <c r="O248" s="248"/>
      <c r="P248" s="248"/>
      <c r="Q248" s="248"/>
      <c r="R248" s="248"/>
      <c r="S248" s="248"/>
      <c r="T248" s="249"/>
      <c r="U248" s="14"/>
      <c r="V248" s="14"/>
      <c r="W248" s="14"/>
      <c r="X248" s="14"/>
      <c r="Y248" s="14"/>
      <c r="Z248" s="14"/>
      <c r="AA248" s="14"/>
      <c r="AB248" s="14"/>
      <c r="AC248" s="14"/>
      <c r="AD248" s="14"/>
      <c r="AE248" s="14"/>
      <c r="AT248" s="250" t="s">
        <v>198</v>
      </c>
      <c r="AU248" s="250" t="s">
        <v>84</v>
      </c>
      <c r="AV248" s="14" t="s">
        <v>84</v>
      </c>
      <c r="AW248" s="14" t="s">
        <v>37</v>
      </c>
      <c r="AX248" s="14" t="s">
        <v>76</v>
      </c>
      <c r="AY248" s="250" t="s">
        <v>186</v>
      </c>
    </row>
    <row r="249" spans="1:51" s="14" customFormat="1" ht="12">
      <c r="A249" s="14"/>
      <c r="B249" s="240"/>
      <c r="C249" s="241"/>
      <c r="D249" s="225" t="s">
        <v>198</v>
      </c>
      <c r="E249" s="242" t="s">
        <v>20</v>
      </c>
      <c r="F249" s="243" t="s">
        <v>442</v>
      </c>
      <c r="G249" s="241"/>
      <c r="H249" s="244">
        <v>8.048</v>
      </c>
      <c r="I249" s="245"/>
      <c r="J249" s="241"/>
      <c r="K249" s="241"/>
      <c r="L249" s="246"/>
      <c r="M249" s="247"/>
      <c r="N249" s="248"/>
      <c r="O249" s="248"/>
      <c r="P249" s="248"/>
      <c r="Q249" s="248"/>
      <c r="R249" s="248"/>
      <c r="S249" s="248"/>
      <c r="T249" s="249"/>
      <c r="U249" s="14"/>
      <c r="V249" s="14"/>
      <c r="W249" s="14"/>
      <c r="X249" s="14"/>
      <c r="Y249" s="14"/>
      <c r="Z249" s="14"/>
      <c r="AA249" s="14"/>
      <c r="AB249" s="14"/>
      <c r="AC249" s="14"/>
      <c r="AD249" s="14"/>
      <c r="AE249" s="14"/>
      <c r="AT249" s="250" t="s">
        <v>198</v>
      </c>
      <c r="AU249" s="250" t="s">
        <v>84</v>
      </c>
      <c r="AV249" s="14" t="s">
        <v>84</v>
      </c>
      <c r="AW249" s="14" t="s">
        <v>37</v>
      </c>
      <c r="AX249" s="14" t="s">
        <v>76</v>
      </c>
      <c r="AY249" s="250" t="s">
        <v>186</v>
      </c>
    </row>
    <row r="250" spans="1:65" s="2" customFormat="1" ht="37.8" customHeight="1">
      <c r="A250" s="38"/>
      <c r="B250" s="39"/>
      <c r="C250" s="212" t="s">
        <v>443</v>
      </c>
      <c r="D250" s="212" t="s">
        <v>189</v>
      </c>
      <c r="E250" s="213" t="s">
        <v>211</v>
      </c>
      <c r="F250" s="214" t="s">
        <v>212</v>
      </c>
      <c r="G250" s="215" t="s">
        <v>213</v>
      </c>
      <c r="H250" s="216">
        <v>113.936</v>
      </c>
      <c r="I250" s="217"/>
      <c r="J250" s="218">
        <f>ROUND(I250*H250,2)</f>
        <v>0</v>
      </c>
      <c r="K250" s="214" t="s">
        <v>20</v>
      </c>
      <c r="L250" s="44"/>
      <c r="M250" s="219" t="s">
        <v>20</v>
      </c>
      <c r="N250" s="220" t="s">
        <v>47</v>
      </c>
      <c r="O250" s="84"/>
      <c r="P250" s="221">
        <f>O250*H250</f>
        <v>0</v>
      </c>
      <c r="Q250" s="221">
        <v>0</v>
      </c>
      <c r="R250" s="221">
        <f>Q250*H250</f>
        <v>0</v>
      </c>
      <c r="S250" s="221">
        <v>0</v>
      </c>
      <c r="T250" s="222">
        <f>S250*H250</f>
        <v>0</v>
      </c>
      <c r="U250" s="38"/>
      <c r="V250" s="38"/>
      <c r="W250" s="38"/>
      <c r="X250" s="38"/>
      <c r="Y250" s="38"/>
      <c r="Z250" s="38"/>
      <c r="AA250" s="38"/>
      <c r="AB250" s="38"/>
      <c r="AC250" s="38"/>
      <c r="AD250" s="38"/>
      <c r="AE250" s="38"/>
      <c r="AR250" s="223" t="s">
        <v>194</v>
      </c>
      <c r="AT250" s="223" t="s">
        <v>189</v>
      </c>
      <c r="AU250" s="223" t="s">
        <v>84</v>
      </c>
      <c r="AY250" s="17" t="s">
        <v>186</v>
      </c>
      <c r="BE250" s="224">
        <f>IF(N250="základní",J250,0)</f>
        <v>0</v>
      </c>
      <c r="BF250" s="224">
        <f>IF(N250="snížená",J250,0)</f>
        <v>0</v>
      </c>
      <c r="BG250" s="224">
        <f>IF(N250="zákl. přenesená",J250,0)</f>
        <v>0</v>
      </c>
      <c r="BH250" s="224">
        <f>IF(N250="sníž. přenesená",J250,0)</f>
        <v>0</v>
      </c>
      <c r="BI250" s="224">
        <f>IF(N250="nulová",J250,0)</f>
        <v>0</v>
      </c>
      <c r="BJ250" s="17" t="s">
        <v>22</v>
      </c>
      <c r="BK250" s="224">
        <f>ROUND(I250*H250,2)</f>
        <v>0</v>
      </c>
      <c r="BL250" s="17" t="s">
        <v>194</v>
      </c>
      <c r="BM250" s="223" t="s">
        <v>444</v>
      </c>
    </row>
    <row r="251" spans="1:47" s="2" customFormat="1" ht="12">
      <c r="A251" s="38"/>
      <c r="B251" s="39"/>
      <c r="C251" s="40"/>
      <c r="D251" s="225" t="s">
        <v>196</v>
      </c>
      <c r="E251" s="40"/>
      <c r="F251" s="226" t="s">
        <v>215</v>
      </c>
      <c r="G251" s="40"/>
      <c r="H251" s="40"/>
      <c r="I251" s="227"/>
      <c r="J251" s="40"/>
      <c r="K251" s="40"/>
      <c r="L251" s="44"/>
      <c r="M251" s="228"/>
      <c r="N251" s="229"/>
      <c r="O251" s="84"/>
      <c r="P251" s="84"/>
      <c r="Q251" s="84"/>
      <c r="R251" s="84"/>
      <c r="S251" s="84"/>
      <c r="T251" s="85"/>
      <c r="U251" s="38"/>
      <c r="V251" s="38"/>
      <c r="W251" s="38"/>
      <c r="X251" s="38"/>
      <c r="Y251" s="38"/>
      <c r="Z251" s="38"/>
      <c r="AA251" s="38"/>
      <c r="AB251" s="38"/>
      <c r="AC251" s="38"/>
      <c r="AD251" s="38"/>
      <c r="AE251" s="38"/>
      <c r="AT251" s="17" t="s">
        <v>196</v>
      </c>
      <c r="AU251" s="17" t="s">
        <v>84</v>
      </c>
    </row>
    <row r="252" spans="1:51" s="14" customFormat="1" ht="12">
      <c r="A252" s="14"/>
      <c r="B252" s="240"/>
      <c r="C252" s="241"/>
      <c r="D252" s="225" t="s">
        <v>198</v>
      </c>
      <c r="E252" s="242" t="s">
        <v>20</v>
      </c>
      <c r="F252" s="243" t="s">
        <v>445</v>
      </c>
      <c r="G252" s="241"/>
      <c r="H252" s="244">
        <v>64.933</v>
      </c>
      <c r="I252" s="245"/>
      <c r="J252" s="241"/>
      <c r="K252" s="241"/>
      <c r="L252" s="246"/>
      <c r="M252" s="247"/>
      <c r="N252" s="248"/>
      <c r="O252" s="248"/>
      <c r="P252" s="248"/>
      <c r="Q252" s="248"/>
      <c r="R252" s="248"/>
      <c r="S252" s="248"/>
      <c r="T252" s="249"/>
      <c r="U252" s="14"/>
      <c r="V252" s="14"/>
      <c r="W252" s="14"/>
      <c r="X252" s="14"/>
      <c r="Y252" s="14"/>
      <c r="Z252" s="14"/>
      <c r="AA252" s="14"/>
      <c r="AB252" s="14"/>
      <c r="AC252" s="14"/>
      <c r="AD252" s="14"/>
      <c r="AE252" s="14"/>
      <c r="AT252" s="250" t="s">
        <v>198</v>
      </c>
      <c r="AU252" s="250" t="s">
        <v>84</v>
      </c>
      <c r="AV252" s="14" t="s">
        <v>84</v>
      </c>
      <c r="AW252" s="14" t="s">
        <v>37</v>
      </c>
      <c r="AX252" s="14" t="s">
        <v>76</v>
      </c>
      <c r="AY252" s="250" t="s">
        <v>186</v>
      </c>
    </row>
    <row r="253" spans="1:51" s="14" customFormat="1" ht="12">
      <c r="A253" s="14"/>
      <c r="B253" s="240"/>
      <c r="C253" s="241"/>
      <c r="D253" s="225" t="s">
        <v>198</v>
      </c>
      <c r="E253" s="242" t="s">
        <v>20</v>
      </c>
      <c r="F253" s="243" t="s">
        <v>446</v>
      </c>
      <c r="G253" s="241"/>
      <c r="H253" s="244">
        <v>41.52</v>
      </c>
      <c r="I253" s="245"/>
      <c r="J253" s="241"/>
      <c r="K253" s="241"/>
      <c r="L253" s="246"/>
      <c r="M253" s="247"/>
      <c r="N253" s="248"/>
      <c r="O253" s="248"/>
      <c r="P253" s="248"/>
      <c r="Q253" s="248"/>
      <c r="R253" s="248"/>
      <c r="S253" s="248"/>
      <c r="T253" s="249"/>
      <c r="U253" s="14"/>
      <c r="V253" s="14"/>
      <c r="W253" s="14"/>
      <c r="X253" s="14"/>
      <c r="Y253" s="14"/>
      <c r="Z253" s="14"/>
      <c r="AA253" s="14"/>
      <c r="AB253" s="14"/>
      <c r="AC253" s="14"/>
      <c r="AD253" s="14"/>
      <c r="AE253" s="14"/>
      <c r="AT253" s="250" t="s">
        <v>198</v>
      </c>
      <c r="AU253" s="250" t="s">
        <v>84</v>
      </c>
      <c r="AV253" s="14" t="s">
        <v>84</v>
      </c>
      <c r="AW253" s="14" t="s">
        <v>37</v>
      </c>
      <c r="AX253" s="14" t="s">
        <v>76</v>
      </c>
      <c r="AY253" s="250" t="s">
        <v>186</v>
      </c>
    </row>
    <row r="254" spans="1:51" s="14" customFormat="1" ht="12">
      <c r="A254" s="14"/>
      <c r="B254" s="240"/>
      <c r="C254" s="241"/>
      <c r="D254" s="225" t="s">
        <v>198</v>
      </c>
      <c r="E254" s="242" t="s">
        <v>20</v>
      </c>
      <c r="F254" s="243" t="s">
        <v>447</v>
      </c>
      <c r="G254" s="241"/>
      <c r="H254" s="244">
        <v>7.483</v>
      </c>
      <c r="I254" s="245"/>
      <c r="J254" s="241"/>
      <c r="K254" s="241"/>
      <c r="L254" s="246"/>
      <c r="M254" s="247"/>
      <c r="N254" s="248"/>
      <c r="O254" s="248"/>
      <c r="P254" s="248"/>
      <c r="Q254" s="248"/>
      <c r="R254" s="248"/>
      <c r="S254" s="248"/>
      <c r="T254" s="249"/>
      <c r="U254" s="14"/>
      <c r="V254" s="14"/>
      <c r="W254" s="14"/>
      <c r="X254" s="14"/>
      <c r="Y254" s="14"/>
      <c r="Z254" s="14"/>
      <c r="AA254" s="14"/>
      <c r="AB254" s="14"/>
      <c r="AC254" s="14"/>
      <c r="AD254" s="14"/>
      <c r="AE254" s="14"/>
      <c r="AT254" s="250" t="s">
        <v>198</v>
      </c>
      <c r="AU254" s="250" t="s">
        <v>84</v>
      </c>
      <c r="AV254" s="14" t="s">
        <v>84</v>
      </c>
      <c r="AW254" s="14" t="s">
        <v>37</v>
      </c>
      <c r="AX254" s="14" t="s">
        <v>76</v>
      </c>
      <c r="AY254" s="250" t="s">
        <v>186</v>
      </c>
    </row>
    <row r="255" spans="1:65" s="2" customFormat="1" ht="37.8" customHeight="1">
      <c r="A255" s="38"/>
      <c r="B255" s="39"/>
      <c r="C255" s="212" t="s">
        <v>448</v>
      </c>
      <c r="D255" s="212" t="s">
        <v>189</v>
      </c>
      <c r="E255" s="213" t="s">
        <v>449</v>
      </c>
      <c r="F255" s="214" t="s">
        <v>450</v>
      </c>
      <c r="G255" s="215" t="s">
        <v>213</v>
      </c>
      <c r="H255" s="216">
        <v>36.762</v>
      </c>
      <c r="I255" s="217"/>
      <c r="J255" s="218">
        <f>ROUND(I255*H255,2)</f>
        <v>0</v>
      </c>
      <c r="K255" s="214" t="s">
        <v>20</v>
      </c>
      <c r="L255" s="44"/>
      <c r="M255" s="219" t="s">
        <v>20</v>
      </c>
      <c r="N255" s="220" t="s">
        <v>47</v>
      </c>
      <c r="O255" s="84"/>
      <c r="P255" s="221">
        <f>O255*H255</f>
        <v>0</v>
      </c>
      <c r="Q255" s="221">
        <v>0</v>
      </c>
      <c r="R255" s="221">
        <f>Q255*H255</f>
        <v>0</v>
      </c>
      <c r="S255" s="221">
        <v>0</v>
      </c>
      <c r="T255" s="222">
        <f>S255*H255</f>
        <v>0</v>
      </c>
      <c r="U255" s="38"/>
      <c r="V255" s="38"/>
      <c r="W255" s="38"/>
      <c r="X255" s="38"/>
      <c r="Y255" s="38"/>
      <c r="Z255" s="38"/>
      <c r="AA255" s="38"/>
      <c r="AB255" s="38"/>
      <c r="AC255" s="38"/>
      <c r="AD255" s="38"/>
      <c r="AE255" s="38"/>
      <c r="AR255" s="223" t="s">
        <v>194</v>
      </c>
      <c r="AT255" s="223" t="s">
        <v>189</v>
      </c>
      <c r="AU255" s="223" t="s">
        <v>84</v>
      </c>
      <c r="AY255" s="17" t="s">
        <v>186</v>
      </c>
      <c r="BE255" s="224">
        <f>IF(N255="základní",J255,0)</f>
        <v>0</v>
      </c>
      <c r="BF255" s="224">
        <f>IF(N255="snížená",J255,0)</f>
        <v>0</v>
      </c>
      <c r="BG255" s="224">
        <f>IF(N255="zákl. přenesená",J255,0)</f>
        <v>0</v>
      </c>
      <c r="BH255" s="224">
        <f>IF(N255="sníž. přenesená",J255,0)</f>
        <v>0</v>
      </c>
      <c r="BI255" s="224">
        <f>IF(N255="nulová",J255,0)</f>
        <v>0</v>
      </c>
      <c r="BJ255" s="17" t="s">
        <v>22</v>
      </c>
      <c r="BK255" s="224">
        <f>ROUND(I255*H255,2)</f>
        <v>0</v>
      </c>
      <c r="BL255" s="17" t="s">
        <v>194</v>
      </c>
      <c r="BM255" s="223" t="s">
        <v>451</v>
      </c>
    </row>
    <row r="256" spans="1:47" s="2" customFormat="1" ht="12">
      <c r="A256" s="38"/>
      <c r="B256" s="39"/>
      <c r="C256" s="40"/>
      <c r="D256" s="225" t="s">
        <v>196</v>
      </c>
      <c r="E256" s="40"/>
      <c r="F256" s="226" t="s">
        <v>452</v>
      </c>
      <c r="G256" s="40"/>
      <c r="H256" s="40"/>
      <c r="I256" s="227"/>
      <c r="J256" s="40"/>
      <c r="K256" s="40"/>
      <c r="L256" s="44"/>
      <c r="M256" s="228"/>
      <c r="N256" s="229"/>
      <c r="O256" s="84"/>
      <c r="P256" s="84"/>
      <c r="Q256" s="84"/>
      <c r="R256" s="84"/>
      <c r="S256" s="84"/>
      <c r="T256" s="85"/>
      <c r="U256" s="38"/>
      <c r="V256" s="38"/>
      <c r="W256" s="38"/>
      <c r="X256" s="38"/>
      <c r="Y256" s="38"/>
      <c r="Z256" s="38"/>
      <c r="AA256" s="38"/>
      <c r="AB256" s="38"/>
      <c r="AC256" s="38"/>
      <c r="AD256" s="38"/>
      <c r="AE256" s="38"/>
      <c r="AT256" s="17" t="s">
        <v>196</v>
      </c>
      <c r="AU256" s="17" t="s">
        <v>84</v>
      </c>
    </row>
    <row r="257" spans="1:51" s="14" customFormat="1" ht="12">
      <c r="A257" s="14"/>
      <c r="B257" s="240"/>
      <c r="C257" s="241"/>
      <c r="D257" s="225" t="s">
        <v>198</v>
      </c>
      <c r="E257" s="242" t="s">
        <v>20</v>
      </c>
      <c r="F257" s="243" t="s">
        <v>453</v>
      </c>
      <c r="G257" s="241"/>
      <c r="H257" s="244">
        <v>36.762</v>
      </c>
      <c r="I257" s="245"/>
      <c r="J257" s="241"/>
      <c r="K257" s="241"/>
      <c r="L257" s="246"/>
      <c r="M257" s="247"/>
      <c r="N257" s="248"/>
      <c r="O257" s="248"/>
      <c r="P257" s="248"/>
      <c r="Q257" s="248"/>
      <c r="R257" s="248"/>
      <c r="S257" s="248"/>
      <c r="T257" s="249"/>
      <c r="U257" s="14"/>
      <c r="V257" s="14"/>
      <c r="W257" s="14"/>
      <c r="X257" s="14"/>
      <c r="Y257" s="14"/>
      <c r="Z257" s="14"/>
      <c r="AA257" s="14"/>
      <c r="AB257" s="14"/>
      <c r="AC257" s="14"/>
      <c r="AD257" s="14"/>
      <c r="AE257" s="14"/>
      <c r="AT257" s="250" t="s">
        <v>198</v>
      </c>
      <c r="AU257" s="250" t="s">
        <v>84</v>
      </c>
      <c r="AV257" s="14" t="s">
        <v>84</v>
      </c>
      <c r="AW257" s="14" t="s">
        <v>37</v>
      </c>
      <c r="AX257" s="14" t="s">
        <v>76</v>
      </c>
      <c r="AY257" s="250" t="s">
        <v>186</v>
      </c>
    </row>
    <row r="258" spans="1:65" s="2" customFormat="1" ht="24.15" customHeight="1">
      <c r="A258" s="38"/>
      <c r="B258" s="39"/>
      <c r="C258" s="212" t="s">
        <v>454</v>
      </c>
      <c r="D258" s="212" t="s">
        <v>189</v>
      </c>
      <c r="E258" s="213" t="s">
        <v>455</v>
      </c>
      <c r="F258" s="214" t="s">
        <v>456</v>
      </c>
      <c r="G258" s="215" t="s">
        <v>213</v>
      </c>
      <c r="H258" s="216">
        <v>115.31</v>
      </c>
      <c r="I258" s="217"/>
      <c r="J258" s="218">
        <f>ROUND(I258*H258,2)</f>
        <v>0</v>
      </c>
      <c r="K258" s="214" t="s">
        <v>193</v>
      </c>
      <c r="L258" s="44"/>
      <c r="M258" s="219" t="s">
        <v>20</v>
      </c>
      <c r="N258" s="220" t="s">
        <v>47</v>
      </c>
      <c r="O258" s="84"/>
      <c r="P258" s="221">
        <f>O258*H258</f>
        <v>0</v>
      </c>
      <c r="Q258" s="221">
        <v>0</v>
      </c>
      <c r="R258" s="221">
        <f>Q258*H258</f>
        <v>0</v>
      </c>
      <c r="S258" s="221">
        <v>0</v>
      </c>
      <c r="T258" s="222">
        <f>S258*H258</f>
        <v>0</v>
      </c>
      <c r="U258" s="38"/>
      <c r="V258" s="38"/>
      <c r="W258" s="38"/>
      <c r="X258" s="38"/>
      <c r="Y258" s="38"/>
      <c r="Z258" s="38"/>
      <c r="AA258" s="38"/>
      <c r="AB258" s="38"/>
      <c r="AC258" s="38"/>
      <c r="AD258" s="38"/>
      <c r="AE258" s="38"/>
      <c r="AR258" s="223" t="s">
        <v>194</v>
      </c>
      <c r="AT258" s="223" t="s">
        <v>189</v>
      </c>
      <c r="AU258" s="223" t="s">
        <v>84</v>
      </c>
      <c r="AY258" s="17" t="s">
        <v>186</v>
      </c>
      <c r="BE258" s="224">
        <f>IF(N258="základní",J258,0)</f>
        <v>0</v>
      </c>
      <c r="BF258" s="224">
        <f>IF(N258="snížená",J258,0)</f>
        <v>0</v>
      </c>
      <c r="BG258" s="224">
        <f>IF(N258="zákl. přenesená",J258,0)</f>
        <v>0</v>
      </c>
      <c r="BH258" s="224">
        <f>IF(N258="sníž. přenesená",J258,0)</f>
        <v>0</v>
      </c>
      <c r="BI258" s="224">
        <f>IF(N258="nulová",J258,0)</f>
        <v>0</v>
      </c>
      <c r="BJ258" s="17" t="s">
        <v>22</v>
      </c>
      <c r="BK258" s="224">
        <f>ROUND(I258*H258,2)</f>
        <v>0</v>
      </c>
      <c r="BL258" s="17" t="s">
        <v>194</v>
      </c>
      <c r="BM258" s="223" t="s">
        <v>457</v>
      </c>
    </row>
    <row r="259" spans="1:47" s="2" customFormat="1" ht="12">
      <c r="A259" s="38"/>
      <c r="B259" s="39"/>
      <c r="C259" s="40"/>
      <c r="D259" s="225" t="s">
        <v>196</v>
      </c>
      <c r="E259" s="40"/>
      <c r="F259" s="226" t="s">
        <v>458</v>
      </c>
      <c r="G259" s="40"/>
      <c r="H259" s="40"/>
      <c r="I259" s="227"/>
      <c r="J259" s="40"/>
      <c r="K259" s="40"/>
      <c r="L259" s="44"/>
      <c r="M259" s="228"/>
      <c r="N259" s="229"/>
      <c r="O259" s="84"/>
      <c r="P259" s="84"/>
      <c r="Q259" s="84"/>
      <c r="R259" s="84"/>
      <c r="S259" s="84"/>
      <c r="T259" s="85"/>
      <c r="U259" s="38"/>
      <c r="V259" s="38"/>
      <c r="W259" s="38"/>
      <c r="X259" s="38"/>
      <c r="Y259" s="38"/>
      <c r="Z259" s="38"/>
      <c r="AA259" s="38"/>
      <c r="AB259" s="38"/>
      <c r="AC259" s="38"/>
      <c r="AD259" s="38"/>
      <c r="AE259" s="38"/>
      <c r="AT259" s="17" t="s">
        <v>196</v>
      </c>
      <c r="AU259" s="17" t="s">
        <v>84</v>
      </c>
    </row>
    <row r="260" spans="1:51" s="14" customFormat="1" ht="12">
      <c r="A260" s="14"/>
      <c r="B260" s="240"/>
      <c r="C260" s="241"/>
      <c r="D260" s="225" t="s">
        <v>198</v>
      </c>
      <c r="E260" s="242" t="s">
        <v>20</v>
      </c>
      <c r="F260" s="243" t="s">
        <v>431</v>
      </c>
      <c r="G260" s="241"/>
      <c r="H260" s="244">
        <v>48.678</v>
      </c>
      <c r="I260" s="245"/>
      <c r="J260" s="241"/>
      <c r="K260" s="241"/>
      <c r="L260" s="246"/>
      <c r="M260" s="247"/>
      <c r="N260" s="248"/>
      <c r="O260" s="248"/>
      <c r="P260" s="248"/>
      <c r="Q260" s="248"/>
      <c r="R260" s="248"/>
      <c r="S260" s="248"/>
      <c r="T260" s="249"/>
      <c r="U260" s="14"/>
      <c r="V260" s="14"/>
      <c r="W260" s="14"/>
      <c r="X260" s="14"/>
      <c r="Y260" s="14"/>
      <c r="Z260" s="14"/>
      <c r="AA260" s="14"/>
      <c r="AB260" s="14"/>
      <c r="AC260" s="14"/>
      <c r="AD260" s="14"/>
      <c r="AE260" s="14"/>
      <c r="AT260" s="250" t="s">
        <v>198</v>
      </c>
      <c r="AU260" s="250" t="s">
        <v>84</v>
      </c>
      <c r="AV260" s="14" t="s">
        <v>84</v>
      </c>
      <c r="AW260" s="14" t="s">
        <v>37</v>
      </c>
      <c r="AX260" s="14" t="s">
        <v>76</v>
      </c>
      <c r="AY260" s="250" t="s">
        <v>186</v>
      </c>
    </row>
    <row r="261" spans="1:51" s="14" customFormat="1" ht="12">
      <c r="A261" s="14"/>
      <c r="B261" s="240"/>
      <c r="C261" s="241"/>
      <c r="D261" s="225" t="s">
        <v>198</v>
      </c>
      <c r="E261" s="242" t="s">
        <v>20</v>
      </c>
      <c r="F261" s="243" t="s">
        <v>432</v>
      </c>
      <c r="G261" s="241"/>
      <c r="H261" s="244">
        <v>1.699</v>
      </c>
      <c r="I261" s="245"/>
      <c r="J261" s="241"/>
      <c r="K261" s="241"/>
      <c r="L261" s="246"/>
      <c r="M261" s="247"/>
      <c r="N261" s="248"/>
      <c r="O261" s="248"/>
      <c r="P261" s="248"/>
      <c r="Q261" s="248"/>
      <c r="R261" s="248"/>
      <c r="S261" s="248"/>
      <c r="T261" s="249"/>
      <c r="U261" s="14"/>
      <c r="V261" s="14"/>
      <c r="W261" s="14"/>
      <c r="X261" s="14"/>
      <c r="Y261" s="14"/>
      <c r="Z261" s="14"/>
      <c r="AA261" s="14"/>
      <c r="AB261" s="14"/>
      <c r="AC261" s="14"/>
      <c r="AD261" s="14"/>
      <c r="AE261" s="14"/>
      <c r="AT261" s="250" t="s">
        <v>198</v>
      </c>
      <c r="AU261" s="250" t="s">
        <v>84</v>
      </c>
      <c r="AV261" s="14" t="s">
        <v>84</v>
      </c>
      <c r="AW261" s="14" t="s">
        <v>37</v>
      </c>
      <c r="AX261" s="14" t="s">
        <v>76</v>
      </c>
      <c r="AY261" s="250" t="s">
        <v>186</v>
      </c>
    </row>
    <row r="262" spans="1:51" s="14" customFormat="1" ht="12">
      <c r="A262" s="14"/>
      <c r="B262" s="240"/>
      <c r="C262" s="241"/>
      <c r="D262" s="225" t="s">
        <v>198</v>
      </c>
      <c r="E262" s="242" t="s">
        <v>20</v>
      </c>
      <c r="F262" s="243" t="s">
        <v>445</v>
      </c>
      <c r="G262" s="241"/>
      <c r="H262" s="244">
        <v>64.933</v>
      </c>
      <c r="I262" s="245"/>
      <c r="J262" s="241"/>
      <c r="K262" s="241"/>
      <c r="L262" s="246"/>
      <c r="M262" s="247"/>
      <c r="N262" s="248"/>
      <c r="O262" s="248"/>
      <c r="P262" s="248"/>
      <c r="Q262" s="248"/>
      <c r="R262" s="248"/>
      <c r="S262" s="248"/>
      <c r="T262" s="249"/>
      <c r="U262" s="14"/>
      <c r="V262" s="14"/>
      <c r="W262" s="14"/>
      <c r="X262" s="14"/>
      <c r="Y262" s="14"/>
      <c r="Z262" s="14"/>
      <c r="AA262" s="14"/>
      <c r="AB262" s="14"/>
      <c r="AC262" s="14"/>
      <c r="AD262" s="14"/>
      <c r="AE262" s="14"/>
      <c r="AT262" s="250" t="s">
        <v>198</v>
      </c>
      <c r="AU262" s="250" t="s">
        <v>84</v>
      </c>
      <c r="AV262" s="14" t="s">
        <v>84</v>
      </c>
      <c r="AW262" s="14" t="s">
        <v>37</v>
      </c>
      <c r="AX262" s="14" t="s">
        <v>76</v>
      </c>
      <c r="AY262" s="250" t="s">
        <v>186</v>
      </c>
    </row>
    <row r="263" spans="1:65" s="2" customFormat="1" ht="37.8" customHeight="1">
      <c r="A263" s="38"/>
      <c r="B263" s="39"/>
      <c r="C263" s="212" t="s">
        <v>459</v>
      </c>
      <c r="D263" s="212" t="s">
        <v>189</v>
      </c>
      <c r="E263" s="213" t="s">
        <v>218</v>
      </c>
      <c r="F263" s="214" t="s">
        <v>219</v>
      </c>
      <c r="G263" s="215" t="s">
        <v>213</v>
      </c>
      <c r="H263" s="216">
        <v>41.52</v>
      </c>
      <c r="I263" s="217"/>
      <c r="J263" s="218">
        <f>ROUND(I263*H263,2)</f>
        <v>0</v>
      </c>
      <c r="K263" s="214" t="s">
        <v>193</v>
      </c>
      <c r="L263" s="44"/>
      <c r="M263" s="219" t="s">
        <v>20</v>
      </c>
      <c r="N263" s="220" t="s">
        <v>47</v>
      </c>
      <c r="O263" s="84"/>
      <c r="P263" s="221">
        <f>O263*H263</f>
        <v>0</v>
      </c>
      <c r="Q263" s="221">
        <v>0</v>
      </c>
      <c r="R263" s="221">
        <f>Q263*H263</f>
        <v>0</v>
      </c>
      <c r="S263" s="221">
        <v>0</v>
      </c>
      <c r="T263" s="222">
        <f>S263*H263</f>
        <v>0</v>
      </c>
      <c r="U263" s="38"/>
      <c r="V263" s="38"/>
      <c r="W263" s="38"/>
      <c r="X263" s="38"/>
      <c r="Y263" s="38"/>
      <c r="Z263" s="38"/>
      <c r="AA263" s="38"/>
      <c r="AB263" s="38"/>
      <c r="AC263" s="38"/>
      <c r="AD263" s="38"/>
      <c r="AE263" s="38"/>
      <c r="AR263" s="223" t="s">
        <v>194</v>
      </c>
      <c r="AT263" s="223" t="s">
        <v>189</v>
      </c>
      <c r="AU263" s="223" t="s">
        <v>84</v>
      </c>
      <c r="AY263" s="17" t="s">
        <v>186</v>
      </c>
      <c r="BE263" s="224">
        <f>IF(N263="základní",J263,0)</f>
        <v>0</v>
      </c>
      <c r="BF263" s="224">
        <f>IF(N263="snížená",J263,0)</f>
        <v>0</v>
      </c>
      <c r="BG263" s="224">
        <f>IF(N263="zákl. přenesená",J263,0)</f>
        <v>0</v>
      </c>
      <c r="BH263" s="224">
        <f>IF(N263="sníž. přenesená",J263,0)</f>
        <v>0</v>
      </c>
      <c r="BI263" s="224">
        <f>IF(N263="nulová",J263,0)</f>
        <v>0</v>
      </c>
      <c r="BJ263" s="17" t="s">
        <v>22</v>
      </c>
      <c r="BK263" s="224">
        <f>ROUND(I263*H263,2)</f>
        <v>0</v>
      </c>
      <c r="BL263" s="17" t="s">
        <v>194</v>
      </c>
      <c r="BM263" s="223" t="s">
        <v>460</v>
      </c>
    </row>
    <row r="264" spans="1:47" s="2" customFormat="1" ht="12">
      <c r="A264" s="38"/>
      <c r="B264" s="39"/>
      <c r="C264" s="40"/>
      <c r="D264" s="225" t="s">
        <v>196</v>
      </c>
      <c r="E264" s="40"/>
      <c r="F264" s="226" t="s">
        <v>221</v>
      </c>
      <c r="G264" s="40"/>
      <c r="H264" s="40"/>
      <c r="I264" s="227"/>
      <c r="J264" s="40"/>
      <c r="K264" s="40"/>
      <c r="L264" s="44"/>
      <c r="M264" s="228"/>
      <c r="N264" s="229"/>
      <c r="O264" s="84"/>
      <c r="P264" s="84"/>
      <c r="Q264" s="84"/>
      <c r="R264" s="84"/>
      <c r="S264" s="84"/>
      <c r="T264" s="85"/>
      <c r="U264" s="38"/>
      <c r="V264" s="38"/>
      <c r="W264" s="38"/>
      <c r="X264" s="38"/>
      <c r="Y264" s="38"/>
      <c r="Z264" s="38"/>
      <c r="AA264" s="38"/>
      <c r="AB264" s="38"/>
      <c r="AC264" s="38"/>
      <c r="AD264" s="38"/>
      <c r="AE264" s="38"/>
      <c r="AT264" s="17" t="s">
        <v>196</v>
      </c>
      <c r="AU264" s="17" t="s">
        <v>84</v>
      </c>
    </row>
    <row r="265" spans="1:51" s="14" customFormat="1" ht="12">
      <c r="A265" s="14"/>
      <c r="B265" s="240"/>
      <c r="C265" s="241"/>
      <c r="D265" s="225" t="s">
        <v>198</v>
      </c>
      <c r="E265" s="242" t="s">
        <v>20</v>
      </c>
      <c r="F265" s="243" t="s">
        <v>446</v>
      </c>
      <c r="G265" s="241"/>
      <c r="H265" s="244">
        <v>41.52</v>
      </c>
      <c r="I265" s="245"/>
      <c r="J265" s="241"/>
      <c r="K265" s="241"/>
      <c r="L265" s="246"/>
      <c r="M265" s="247"/>
      <c r="N265" s="248"/>
      <c r="O265" s="248"/>
      <c r="P265" s="248"/>
      <c r="Q265" s="248"/>
      <c r="R265" s="248"/>
      <c r="S265" s="248"/>
      <c r="T265" s="249"/>
      <c r="U265" s="14"/>
      <c r="V265" s="14"/>
      <c r="W265" s="14"/>
      <c r="X265" s="14"/>
      <c r="Y265" s="14"/>
      <c r="Z265" s="14"/>
      <c r="AA265" s="14"/>
      <c r="AB265" s="14"/>
      <c r="AC265" s="14"/>
      <c r="AD265" s="14"/>
      <c r="AE265" s="14"/>
      <c r="AT265" s="250" t="s">
        <v>198</v>
      </c>
      <c r="AU265" s="250" t="s">
        <v>84</v>
      </c>
      <c r="AV265" s="14" t="s">
        <v>84</v>
      </c>
      <c r="AW265" s="14" t="s">
        <v>37</v>
      </c>
      <c r="AX265" s="14" t="s">
        <v>76</v>
      </c>
      <c r="AY265" s="250" t="s">
        <v>186</v>
      </c>
    </row>
    <row r="266" spans="1:65" s="2" customFormat="1" ht="24.15" customHeight="1">
      <c r="A266" s="38"/>
      <c r="B266" s="39"/>
      <c r="C266" s="212" t="s">
        <v>461</v>
      </c>
      <c r="D266" s="212" t="s">
        <v>189</v>
      </c>
      <c r="E266" s="213" t="s">
        <v>224</v>
      </c>
      <c r="F266" s="214" t="s">
        <v>225</v>
      </c>
      <c r="G266" s="215" t="s">
        <v>213</v>
      </c>
      <c r="H266" s="216">
        <v>304.998</v>
      </c>
      <c r="I266" s="217"/>
      <c r="J266" s="218">
        <f>ROUND(I266*H266,2)</f>
        <v>0</v>
      </c>
      <c r="K266" s="214" t="s">
        <v>193</v>
      </c>
      <c r="L266" s="44"/>
      <c r="M266" s="219" t="s">
        <v>20</v>
      </c>
      <c r="N266" s="220" t="s">
        <v>47</v>
      </c>
      <c r="O266" s="84"/>
      <c r="P266" s="221">
        <f>O266*H266</f>
        <v>0</v>
      </c>
      <c r="Q266" s="221">
        <v>0</v>
      </c>
      <c r="R266" s="221">
        <f>Q266*H266</f>
        <v>0</v>
      </c>
      <c r="S266" s="221">
        <v>0</v>
      </c>
      <c r="T266" s="222">
        <f>S266*H266</f>
        <v>0</v>
      </c>
      <c r="U266" s="38"/>
      <c r="V266" s="38"/>
      <c r="W266" s="38"/>
      <c r="X266" s="38"/>
      <c r="Y266" s="38"/>
      <c r="Z266" s="38"/>
      <c r="AA266" s="38"/>
      <c r="AB266" s="38"/>
      <c r="AC266" s="38"/>
      <c r="AD266" s="38"/>
      <c r="AE266" s="38"/>
      <c r="AR266" s="223" t="s">
        <v>194</v>
      </c>
      <c r="AT266" s="223" t="s">
        <v>189</v>
      </c>
      <c r="AU266" s="223" t="s">
        <v>84</v>
      </c>
      <c r="AY266" s="17" t="s">
        <v>186</v>
      </c>
      <c r="BE266" s="224">
        <f>IF(N266="základní",J266,0)</f>
        <v>0</v>
      </c>
      <c r="BF266" s="224">
        <f>IF(N266="snížená",J266,0)</f>
        <v>0</v>
      </c>
      <c r="BG266" s="224">
        <f>IF(N266="zákl. přenesená",J266,0)</f>
        <v>0</v>
      </c>
      <c r="BH266" s="224">
        <f>IF(N266="sníž. přenesená",J266,0)</f>
        <v>0</v>
      </c>
      <c r="BI266" s="224">
        <f>IF(N266="nulová",J266,0)</f>
        <v>0</v>
      </c>
      <c r="BJ266" s="17" t="s">
        <v>22</v>
      </c>
      <c r="BK266" s="224">
        <f>ROUND(I266*H266,2)</f>
        <v>0</v>
      </c>
      <c r="BL266" s="17" t="s">
        <v>194</v>
      </c>
      <c r="BM266" s="223" t="s">
        <v>462</v>
      </c>
    </row>
    <row r="267" spans="1:47" s="2" customFormat="1" ht="12">
      <c r="A267" s="38"/>
      <c r="B267" s="39"/>
      <c r="C267" s="40"/>
      <c r="D267" s="225" t="s">
        <v>196</v>
      </c>
      <c r="E267" s="40"/>
      <c r="F267" s="226" t="s">
        <v>227</v>
      </c>
      <c r="G267" s="40"/>
      <c r="H267" s="40"/>
      <c r="I267" s="227"/>
      <c r="J267" s="40"/>
      <c r="K267" s="40"/>
      <c r="L267" s="44"/>
      <c r="M267" s="228"/>
      <c r="N267" s="229"/>
      <c r="O267" s="84"/>
      <c r="P267" s="84"/>
      <c r="Q267" s="84"/>
      <c r="R267" s="84"/>
      <c r="S267" s="84"/>
      <c r="T267" s="85"/>
      <c r="U267" s="38"/>
      <c r="V267" s="38"/>
      <c r="W267" s="38"/>
      <c r="X267" s="38"/>
      <c r="Y267" s="38"/>
      <c r="Z267" s="38"/>
      <c r="AA267" s="38"/>
      <c r="AB267" s="38"/>
      <c r="AC267" s="38"/>
      <c r="AD267" s="38"/>
      <c r="AE267" s="38"/>
      <c r="AT267" s="17" t="s">
        <v>196</v>
      </c>
      <c r="AU267" s="17" t="s">
        <v>84</v>
      </c>
    </row>
    <row r="268" spans="1:51" s="14" customFormat="1" ht="12">
      <c r="A268" s="14"/>
      <c r="B268" s="240"/>
      <c r="C268" s="241"/>
      <c r="D268" s="225" t="s">
        <v>198</v>
      </c>
      <c r="E268" s="242" t="s">
        <v>20</v>
      </c>
      <c r="F268" s="243" t="s">
        <v>430</v>
      </c>
      <c r="G268" s="241"/>
      <c r="H268" s="244">
        <v>90.512</v>
      </c>
      <c r="I268" s="245"/>
      <c r="J268" s="241"/>
      <c r="K268" s="241"/>
      <c r="L268" s="246"/>
      <c r="M268" s="247"/>
      <c r="N268" s="248"/>
      <c r="O268" s="248"/>
      <c r="P268" s="248"/>
      <c r="Q268" s="248"/>
      <c r="R268" s="248"/>
      <c r="S268" s="248"/>
      <c r="T268" s="249"/>
      <c r="U268" s="14"/>
      <c r="V268" s="14"/>
      <c r="W268" s="14"/>
      <c r="X268" s="14"/>
      <c r="Y268" s="14"/>
      <c r="Z268" s="14"/>
      <c r="AA268" s="14"/>
      <c r="AB268" s="14"/>
      <c r="AC268" s="14"/>
      <c r="AD268" s="14"/>
      <c r="AE268" s="14"/>
      <c r="AT268" s="250" t="s">
        <v>198</v>
      </c>
      <c r="AU268" s="250" t="s">
        <v>84</v>
      </c>
      <c r="AV268" s="14" t="s">
        <v>84</v>
      </c>
      <c r="AW268" s="14" t="s">
        <v>37</v>
      </c>
      <c r="AX268" s="14" t="s">
        <v>76</v>
      </c>
      <c r="AY268" s="250" t="s">
        <v>186</v>
      </c>
    </row>
    <row r="269" spans="1:51" s="14" customFormat="1" ht="12">
      <c r="A269" s="14"/>
      <c r="B269" s="240"/>
      <c r="C269" s="241"/>
      <c r="D269" s="225" t="s">
        <v>198</v>
      </c>
      <c r="E269" s="242" t="s">
        <v>20</v>
      </c>
      <c r="F269" s="243" t="s">
        <v>433</v>
      </c>
      <c r="G269" s="241"/>
      <c r="H269" s="244">
        <v>8.222</v>
      </c>
      <c r="I269" s="245"/>
      <c r="J269" s="241"/>
      <c r="K269" s="241"/>
      <c r="L269" s="246"/>
      <c r="M269" s="247"/>
      <c r="N269" s="248"/>
      <c r="O269" s="248"/>
      <c r="P269" s="248"/>
      <c r="Q269" s="248"/>
      <c r="R269" s="248"/>
      <c r="S269" s="248"/>
      <c r="T269" s="249"/>
      <c r="U269" s="14"/>
      <c r="V269" s="14"/>
      <c r="W269" s="14"/>
      <c r="X269" s="14"/>
      <c r="Y269" s="14"/>
      <c r="Z269" s="14"/>
      <c r="AA269" s="14"/>
      <c r="AB269" s="14"/>
      <c r="AC269" s="14"/>
      <c r="AD269" s="14"/>
      <c r="AE269" s="14"/>
      <c r="AT269" s="250" t="s">
        <v>198</v>
      </c>
      <c r="AU269" s="250" t="s">
        <v>84</v>
      </c>
      <c r="AV269" s="14" t="s">
        <v>84</v>
      </c>
      <c r="AW269" s="14" t="s">
        <v>37</v>
      </c>
      <c r="AX269" s="14" t="s">
        <v>76</v>
      </c>
      <c r="AY269" s="250" t="s">
        <v>186</v>
      </c>
    </row>
    <row r="270" spans="1:51" s="14" customFormat="1" ht="12">
      <c r="A270" s="14"/>
      <c r="B270" s="240"/>
      <c r="C270" s="241"/>
      <c r="D270" s="225" t="s">
        <v>198</v>
      </c>
      <c r="E270" s="242" t="s">
        <v>20</v>
      </c>
      <c r="F270" s="243" t="s">
        <v>434</v>
      </c>
      <c r="G270" s="241"/>
      <c r="H270" s="244">
        <v>198.781</v>
      </c>
      <c r="I270" s="245"/>
      <c r="J270" s="241"/>
      <c r="K270" s="241"/>
      <c r="L270" s="246"/>
      <c r="M270" s="247"/>
      <c r="N270" s="248"/>
      <c r="O270" s="248"/>
      <c r="P270" s="248"/>
      <c r="Q270" s="248"/>
      <c r="R270" s="248"/>
      <c r="S270" s="248"/>
      <c r="T270" s="249"/>
      <c r="U270" s="14"/>
      <c r="V270" s="14"/>
      <c r="W270" s="14"/>
      <c r="X270" s="14"/>
      <c r="Y270" s="14"/>
      <c r="Z270" s="14"/>
      <c r="AA270" s="14"/>
      <c r="AB270" s="14"/>
      <c r="AC270" s="14"/>
      <c r="AD270" s="14"/>
      <c r="AE270" s="14"/>
      <c r="AT270" s="250" t="s">
        <v>198</v>
      </c>
      <c r="AU270" s="250" t="s">
        <v>84</v>
      </c>
      <c r="AV270" s="14" t="s">
        <v>84</v>
      </c>
      <c r="AW270" s="14" t="s">
        <v>37</v>
      </c>
      <c r="AX270" s="14" t="s">
        <v>76</v>
      </c>
      <c r="AY270" s="250" t="s">
        <v>186</v>
      </c>
    </row>
    <row r="271" spans="1:51" s="14" customFormat="1" ht="12">
      <c r="A271" s="14"/>
      <c r="B271" s="240"/>
      <c r="C271" s="241"/>
      <c r="D271" s="225" t="s">
        <v>198</v>
      </c>
      <c r="E271" s="242" t="s">
        <v>20</v>
      </c>
      <c r="F271" s="243" t="s">
        <v>447</v>
      </c>
      <c r="G271" s="241"/>
      <c r="H271" s="244">
        <v>7.483</v>
      </c>
      <c r="I271" s="245"/>
      <c r="J271" s="241"/>
      <c r="K271" s="241"/>
      <c r="L271" s="246"/>
      <c r="M271" s="247"/>
      <c r="N271" s="248"/>
      <c r="O271" s="248"/>
      <c r="P271" s="248"/>
      <c r="Q271" s="248"/>
      <c r="R271" s="248"/>
      <c r="S271" s="248"/>
      <c r="T271" s="249"/>
      <c r="U271" s="14"/>
      <c r="V271" s="14"/>
      <c r="W271" s="14"/>
      <c r="X271" s="14"/>
      <c r="Y271" s="14"/>
      <c r="Z271" s="14"/>
      <c r="AA271" s="14"/>
      <c r="AB271" s="14"/>
      <c r="AC271" s="14"/>
      <c r="AD271" s="14"/>
      <c r="AE271" s="14"/>
      <c r="AT271" s="250" t="s">
        <v>198</v>
      </c>
      <c r="AU271" s="250" t="s">
        <v>84</v>
      </c>
      <c r="AV271" s="14" t="s">
        <v>84</v>
      </c>
      <c r="AW271" s="14" t="s">
        <v>37</v>
      </c>
      <c r="AX271" s="14" t="s">
        <v>76</v>
      </c>
      <c r="AY271" s="250" t="s">
        <v>186</v>
      </c>
    </row>
    <row r="272" spans="1:65" s="2" customFormat="1" ht="37.8" customHeight="1">
      <c r="A272" s="38"/>
      <c r="B272" s="39"/>
      <c r="C272" s="212" t="s">
        <v>463</v>
      </c>
      <c r="D272" s="212" t="s">
        <v>189</v>
      </c>
      <c r="E272" s="213" t="s">
        <v>464</v>
      </c>
      <c r="F272" s="214" t="s">
        <v>465</v>
      </c>
      <c r="G272" s="215" t="s">
        <v>213</v>
      </c>
      <c r="H272" s="216">
        <v>36.762</v>
      </c>
      <c r="I272" s="217"/>
      <c r="J272" s="218">
        <f>ROUND(I272*H272,2)</f>
        <v>0</v>
      </c>
      <c r="K272" s="214" t="s">
        <v>193</v>
      </c>
      <c r="L272" s="44"/>
      <c r="M272" s="219" t="s">
        <v>20</v>
      </c>
      <c r="N272" s="220" t="s">
        <v>47</v>
      </c>
      <c r="O272" s="84"/>
      <c r="P272" s="221">
        <f>O272*H272</f>
        <v>0</v>
      </c>
      <c r="Q272" s="221">
        <v>0</v>
      </c>
      <c r="R272" s="221">
        <f>Q272*H272</f>
        <v>0</v>
      </c>
      <c r="S272" s="221">
        <v>0</v>
      </c>
      <c r="T272" s="222">
        <f>S272*H272</f>
        <v>0</v>
      </c>
      <c r="U272" s="38"/>
      <c r="V272" s="38"/>
      <c r="W272" s="38"/>
      <c r="X272" s="38"/>
      <c r="Y272" s="38"/>
      <c r="Z272" s="38"/>
      <c r="AA272" s="38"/>
      <c r="AB272" s="38"/>
      <c r="AC272" s="38"/>
      <c r="AD272" s="38"/>
      <c r="AE272" s="38"/>
      <c r="AR272" s="223" t="s">
        <v>194</v>
      </c>
      <c r="AT272" s="223" t="s">
        <v>189</v>
      </c>
      <c r="AU272" s="223" t="s">
        <v>84</v>
      </c>
      <c r="AY272" s="17" t="s">
        <v>186</v>
      </c>
      <c r="BE272" s="224">
        <f>IF(N272="základní",J272,0)</f>
        <v>0</v>
      </c>
      <c r="BF272" s="224">
        <f>IF(N272="snížená",J272,0)</f>
        <v>0</v>
      </c>
      <c r="BG272" s="224">
        <f>IF(N272="zákl. přenesená",J272,0)</f>
        <v>0</v>
      </c>
      <c r="BH272" s="224">
        <f>IF(N272="sníž. přenesená",J272,0)</f>
        <v>0</v>
      </c>
      <c r="BI272" s="224">
        <f>IF(N272="nulová",J272,0)</f>
        <v>0</v>
      </c>
      <c r="BJ272" s="17" t="s">
        <v>22</v>
      </c>
      <c r="BK272" s="224">
        <f>ROUND(I272*H272,2)</f>
        <v>0</v>
      </c>
      <c r="BL272" s="17" t="s">
        <v>194</v>
      </c>
      <c r="BM272" s="223" t="s">
        <v>466</v>
      </c>
    </row>
    <row r="273" spans="1:47" s="2" customFormat="1" ht="12">
      <c r="A273" s="38"/>
      <c r="B273" s="39"/>
      <c r="C273" s="40"/>
      <c r="D273" s="225" t="s">
        <v>196</v>
      </c>
      <c r="E273" s="40"/>
      <c r="F273" s="226" t="s">
        <v>465</v>
      </c>
      <c r="G273" s="40"/>
      <c r="H273" s="40"/>
      <c r="I273" s="227"/>
      <c r="J273" s="40"/>
      <c r="K273" s="40"/>
      <c r="L273" s="44"/>
      <c r="M273" s="228"/>
      <c r="N273" s="229"/>
      <c r="O273" s="84"/>
      <c r="P273" s="84"/>
      <c r="Q273" s="84"/>
      <c r="R273" s="84"/>
      <c r="S273" s="84"/>
      <c r="T273" s="85"/>
      <c r="U273" s="38"/>
      <c r="V273" s="38"/>
      <c r="W273" s="38"/>
      <c r="X273" s="38"/>
      <c r="Y273" s="38"/>
      <c r="Z273" s="38"/>
      <c r="AA273" s="38"/>
      <c r="AB273" s="38"/>
      <c r="AC273" s="38"/>
      <c r="AD273" s="38"/>
      <c r="AE273" s="38"/>
      <c r="AT273" s="17" t="s">
        <v>196</v>
      </c>
      <c r="AU273" s="17" t="s">
        <v>84</v>
      </c>
    </row>
    <row r="274" spans="1:51" s="14" customFormat="1" ht="12">
      <c r="A274" s="14"/>
      <c r="B274" s="240"/>
      <c r="C274" s="241"/>
      <c r="D274" s="225" t="s">
        <v>198</v>
      </c>
      <c r="E274" s="242" t="s">
        <v>20</v>
      </c>
      <c r="F274" s="243" t="s">
        <v>453</v>
      </c>
      <c r="G274" s="241"/>
      <c r="H274" s="244">
        <v>36.762</v>
      </c>
      <c r="I274" s="245"/>
      <c r="J274" s="241"/>
      <c r="K274" s="241"/>
      <c r="L274" s="246"/>
      <c r="M274" s="247"/>
      <c r="N274" s="248"/>
      <c r="O274" s="248"/>
      <c r="P274" s="248"/>
      <c r="Q274" s="248"/>
      <c r="R274" s="248"/>
      <c r="S274" s="248"/>
      <c r="T274" s="249"/>
      <c r="U274" s="14"/>
      <c r="V274" s="14"/>
      <c r="W274" s="14"/>
      <c r="X274" s="14"/>
      <c r="Y274" s="14"/>
      <c r="Z274" s="14"/>
      <c r="AA274" s="14"/>
      <c r="AB274" s="14"/>
      <c r="AC274" s="14"/>
      <c r="AD274" s="14"/>
      <c r="AE274" s="14"/>
      <c r="AT274" s="250" t="s">
        <v>198</v>
      </c>
      <c r="AU274" s="250" t="s">
        <v>84</v>
      </c>
      <c r="AV274" s="14" t="s">
        <v>84</v>
      </c>
      <c r="AW274" s="14" t="s">
        <v>37</v>
      </c>
      <c r="AX274" s="14" t="s">
        <v>76</v>
      </c>
      <c r="AY274" s="250" t="s">
        <v>186</v>
      </c>
    </row>
    <row r="275" spans="1:63" s="12" customFormat="1" ht="22.8" customHeight="1">
      <c r="A275" s="12"/>
      <c r="B275" s="196"/>
      <c r="C275" s="197"/>
      <c r="D275" s="198" t="s">
        <v>75</v>
      </c>
      <c r="E275" s="210" t="s">
        <v>467</v>
      </c>
      <c r="F275" s="210" t="s">
        <v>468</v>
      </c>
      <c r="G275" s="197"/>
      <c r="H275" s="197"/>
      <c r="I275" s="200"/>
      <c r="J275" s="211">
        <f>BK275</f>
        <v>0</v>
      </c>
      <c r="K275" s="197"/>
      <c r="L275" s="202"/>
      <c r="M275" s="203"/>
      <c r="N275" s="204"/>
      <c r="O275" s="204"/>
      <c r="P275" s="205">
        <f>SUM(P276:P277)</f>
        <v>0</v>
      </c>
      <c r="Q275" s="204"/>
      <c r="R275" s="205">
        <f>SUM(R276:R277)</f>
        <v>0</v>
      </c>
      <c r="S275" s="204"/>
      <c r="T275" s="206">
        <f>SUM(T276:T277)</f>
        <v>0</v>
      </c>
      <c r="U275" s="12"/>
      <c r="V275" s="12"/>
      <c r="W275" s="12"/>
      <c r="X275" s="12"/>
      <c r="Y275" s="12"/>
      <c r="Z275" s="12"/>
      <c r="AA275" s="12"/>
      <c r="AB275" s="12"/>
      <c r="AC275" s="12"/>
      <c r="AD275" s="12"/>
      <c r="AE275" s="12"/>
      <c r="AR275" s="207" t="s">
        <v>22</v>
      </c>
      <c r="AT275" s="208" t="s">
        <v>75</v>
      </c>
      <c r="AU275" s="208" t="s">
        <v>22</v>
      </c>
      <c r="AY275" s="207" t="s">
        <v>186</v>
      </c>
      <c r="BK275" s="209">
        <f>SUM(BK276:BK277)</f>
        <v>0</v>
      </c>
    </row>
    <row r="276" spans="1:65" s="2" customFormat="1" ht="24.15" customHeight="1">
      <c r="A276" s="38"/>
      <c r="B276" s="39"/>
      <c r="C276" s="212" t="s">
        <v>469</v>
      </c>
      <c r="D276" s="212" t="s">
        <v>189</v>
      </c>
      <c r="E276" s="213" t="s">
        <v>470</v>
      </c>
      <c r="F276" s="214" t="s">
        <v>471</v>
      </c>
      <c r="G276" s="215" t="s">
        <v>213</v>
      </c>
      <c r="H276" s="216">
        <v>1.034</v>
      </c>
      <c r="I276" s="217"/>
      <c r="J276" s="218">
        <f>ROUND(I276*H276,2)</f>
        <v>0</v>
      </c>
      <c r="K276" s="214" t="s">
        <v>193</v>
      </c>
      <c r="L276" s="44"/>
      <c r="M276" s="219" t="s">
        <v>20</v>
      </c>
      <c r="N276" s="220" t="s">
        <v>47</v>
      </c>
      <c r="O276" s="84"/>
      <c r="P276" s="221">
        <f>O276*H276</f>
        <v>0</v>
      </c>
      <c r="Q276" s="221">
        <v>0</v>
      </c>
      <c r="R276" s="221">
        <f>Q276*H276</f>
        <v>0</v>
      </c>
      <c r="S276" s="221">
        <v>0</v>
      </c>
      <c r="T276" s="222">
        <f>S276*H276</f>
        <v>0</v>
      </c>
      <c r="U276" s="38"/>
      <c r="V276" s="38"/>
      <c r="W276" s="38"/>
      <c r="X276" s="38"/>
      <c r="Y276" s="38"/>
      <c r="Z276" s="38"/>
      <c r="AA276" s="38"/>
      <c r="AB276" s="38"/>
      <c r="AC276" s="38"/>
      <c r="AD276" s="38"/>
      <c r="AE276" s="38"/>
      <c r="AR276" s="223" t="s">
        <v>194</v>
      </c>
      <c r="AT276" s="223" t="s">
        <v>189</v>
      </c>
      <c r="AU276" s="223" t="s">
        <v>84</v>
      </c>
      <c r="AY276" s="17" t="s">
        <v>186</v>
      </c>
      <c r="BE276" s="224">
        <f>IF(N276="základní",J276,0)</f>
        <v>0</v>
      </c>
      <c r="BF276" s="224">
        <f>IF(N276="snížená",J276,0)</f>
        <v>0</v>
      </c>
      <c r="BG276" s="224">
        <f>IF(N276="zákl. přenesená",J276,0)</f>
        <v>0</v>
      </c>
      <c r="BH276" s="224">
        <f>IF(N276="sníž. přenesená",J276,0)</f>
        <v>0</v>
      </c>
      <c r="BI276" s="224">
        <f>IF(N276="nulová",J276,0)</f>
        <v>0</v>
      </c>
      <c r="BJ276" s="17" t="s">
        <v>22</v>
      </c>
      <c r="BK276" s="224">
        <f>ROUND(I276*H276,2)</f>
        <v>0</v>
      </c>
      <c r="BL276" s="17" t="s">
        <v>194</v>
      </c>
      <c r="BM276" s="223" t="s">
        <v>472</v>
      </c>
    </row>
    <row r="277" spans="1:47" s="2" customFormat="1" ht="12">
      <c r="A277" s="38"/>
      <c r="B277" s="39"/>
      <c r="C277" s="40"/>
      <c r="D277" s="225" t="s">
        <v>196</v>
      </c>
      <c r="E277" s="40"/>
      <c r="F277" s="226" t="s">
        <v>473</v>
      </c>
      <c r="G277" s="40"/>
      <c r="H277" s="40"/>
      <c r="I277" s="227"/>
      <c r="J277" s="40"/>
      <c r="K277" s="40"/>
      <c r="L277" s="44"/>
      <c r="M277" s="255"/>
      <c r="N277" s="256"/>
      <c r="O277" s="257"/>
      <c r="P277" s="257"/>
      <c r="Q277" s="257"/>
      <c r="R277" s="257"/>
      <c r="S277" s="257"/>
      <c r="T277" s="258"/>
      <c r="U277" s="38"/>
      <c r="V277" s="38"/>
      <c r="W277" s="38"/>
      <c r="X277" s="38"/>
      <c r="Y277" s="38"/>
      <c r="Z277" s="38"/>
      <c r="AA277" s="38"/>
      <c r="AB277" s="38"/>
      <c r="AC277" s="38"/>
      <c r="AD277" s="38"/>
      <c r="AE277" s="38"/>
      <c r="AT277" s="17" t="s">
        <v>196</v>
      </c>
      <c r="AU277" s="17" t="s">
        <v>84</v>
      </c>
    </row>
    <row r="278" spans="1:31" s="2" customFormat="1" ht="6.95" customHeight="1">
      <c r="A278" s="38"/>
      <c r="B278" s="59"/>
      <c r="C278" s="60"/>
      <c r="D278" s="60"/>
      <c r="E278" s="60"/>
      <c r="F278" s="60"/>
      <c r="G278" s="60"/>
      <c r="H278" s="60"/>
      <c r="I278" s="60"/>
      <c r="J278" s="60"/>
      <c r="K278" s="60"/>
      <c r="L278" s="44"/>
      <c r="M278" s="38"/>
      <c r="O278" s="38"/>
      <c r="P278" s="38"/>
      <c r="Q278" s="38"/>
      <c r="R278" s="38"/>
      <c r="S278" s="38"/>
      <c r="T278" s="38"/>
      <c r="U278" s="38"/>
      <c r="V278" s="38"/>
      <c r="W278" s="38"/>
      <c r="X278" s="38"/>
      <c r="Y278" s="38"/>
      <c r="Z278" s="38"/>
      <c r="AA278" s="38"/>
      <c r="AB278" s="38"/>
      <c r="AC278" s="38"/>
      <c r="AD278" s="38"/>
      <c r="AE278" s="38"/>
    </row>
  </sheetData>
  <sheetProtection password="CC35" sheet="1" objects="1" scenarios="1" formatColumns="0" formatRows="0" autoFilter="0"/>
  <autoFilter ref="C89:K27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95</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162</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30" customHeight="1">
      <c r="A11" s="38"/>
      <c r="B11" s="44"/>
      <c r="C11" s="38"/>
      <c r="D11" s="38"/>
      <c r="E11" s="145" t="s">
        <v>474</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ROUND(J90,2)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ROUND((SUM(BE90:BE206)),2)</f>
        <v>0</v>
      </c>
      <c r="G35" s="38"/>
      <c r="H35" s="38"/>
      <c r="I35" s="157">
        <v>0.21</v>
      </c>
      <c r="J35" s="156">
        <f>ROUND(((SUM(BE90:BE206))*I35),2)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ROUND((SUM(BF90:BF206)),2)</f>
        <v>0</v>
      </c>
      <c r="G36" s="38"/>
      <c r="H36" s="38"/>
      <c r="I36" s="157">
        <v>0.15</v>
      </c>
      <c r="J36" s="156">
        <f>ROUND(((SUM(BF90:BF206))*I36),2)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ROUND((SUM(BG90:BG206)),2)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ROUND((SUM(BH90:BH206)),2)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ROUND((SUM(BI90:BI206)),2)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162</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30" customHeight="1">
      <c r="A54" s="38"/>
      <c r="B54" s="39"/>
      <c r="C54" s="40"/>
      <c r="D54" s="40"/>
      <c r="E54" s="69" t="str">
        <f>E11</f>
        <v>SO 010.2.2 - Příprava území, bez bouracích prací vázacích prvků, část SO 102.1</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J90</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J91</f>
        <v>0</v>
      </c>
      <c r="K64" s="175"/>
      <c r="L64" s="179"/>
      <c r="S64" s="9"/>
      <c r="T64" s="9"/>
      <c r="U64" s="9"/>
      <c r="V64" s="9"/>
      <c r="W64" s="9"/>
      <c r="X64" s="9"/>
      <c r="Y64" s="9"/>
      <c r="Z64" s="9"/>
      <c r="AA64" s="9"/>
      <c r="AB64" s="9"/>
      <c r="AC64" s="9"/>
      <c r="AD64" s="9"/>
      <c r="AE64" s="9"/>
    </row>
    <row r="65" spans="1:31" s="10" customFormat="1" ht="19.9" customHeight="1">
      <c r="A65" s="10"/>
      <c r="B65" s="180"/>
      <c r="C65" s="125"/>
      <c r="D65" s="181" t="s">
        <v>231</v>
      </c>
      <c r="E65" s="182"/>
      <c r="F65" s="182"/>
      <c r="G65" s="182"/>
      <c r="H65" s="182"/>
      <c r="I65" s="182"/>
      <c r="J65" s="183">
        <f>J92</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169</v>
      </c>
      <c r="E66" s="182"/>
      <c r="F66" s="182"/>
      <c r="G66" s="182"/>
      <c r="H66" s="182"/>
      <c r="I66" s="182"/>
      <c r="J66" s="183">
        <f>J133</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170</v>
      </c>
      <c r="E67" s="182"/>
      <c r="F67" s="182"/>
      <c r="G67" s="182"/>
      <c r="H67" s="182"/>
      <c r="I67" s="182"/>
      <c r="J67" s="183">
        <f>J166</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232</v>
      </c>
      <c r="E68" s="182"/>
      <c r="F68" s="182"/>
      <c r="G68" s="182"/>
      <c r="H68" s="182"/>
      <c r="I68" s="182"/>
      <c r="J68" s="183">
        <f>J204</f>
        <v>0</v>
      </c>
      <c r="K68" s="125"/>
      <c r="L68" s="184"/>
      <c r="S68" s="10"/>
      <c r="T68" s="10"/>
      <c r="U68" s="10"/>
      <c r="V68" s="10"/>
      <c r="W68" s="10"/>
      <c r="X68" s="10"/>
      <c r="Y68" s="10"/>
      <c r="Z68" s="10"/>
      <c r="AA68" s="10"/>
      <c r="AB68" s="10"/>
      <c r="AC68" s="10"/>
      <c r="AD68" s="10"/>
      <c r="AE68" s="10"/>
    </row>
    <row r="69" spans="1:31" s="2" customFormat="1" ht="21.8" customHeight="1">
      <c r="A69" s="38"/>
      <c r="B69" s="39"/>
      <c r="C69" s="40"/>
      <c r="D69" s="40"/>
      <c r="E69" s="40"/>
      <c r="F69" s="40"/>
      <c r="G69" s="40"/>
      <c r="H69" s="40"/>
      <c r="I69" s="40"/>
      <c r="J69" s="40"/>
      <c r="K69" s="40"/>
      <c r="L69" s="144"/>
      <c r="S69" s="38"/>
      <c r="T69" s="38"/>
      <c r="U69" s="38"/>
      <c r="V69" s="38"/>
      <c r="W69" s="38"/>
      <c r="X69" s="38"/>
      <c r="Y69" s="38"/>
      <c r="Z69" s="38"/>
      <c r="AA69" s="38"/>
      <c r="AB69" s="38"/>
      <c r="AC69" s="38"/>
      <c r="AD69" s="38"/>
      <c r="AE69" s="38"/>
    </row>
    <row r="70" spans="1:31" s="2" customFormat="1" ht="6.95" customHeight="1">
      <c r="A70" s="38"/>
      <c r="B70" s="59"/>
      <c r="C70" s="60"/>
      <c r="D70" s="60"/>
      <c r="E70" s="60"/>
      <c r="F70" s="60"/>
      <c r="G70" s="60"/>
      <c r="H70" s="60"/>
      <c r="I70" s="60"/>
      <c r="J70" s="60"/>
      <c r="K70" s="60"/>
      <c r="L70" s="144"/>
      <c r="S70" s="38"/>
      <c r="T70" s="38"/>
      <c r="U70" s="38"/>
      <c r="V70" s="38"/>
      <c r="W70" s="38"/>
      <c r="X70" s="38"/>
      <c r="Y70" s="38"/>
      <c r="Z70" s="38"/>
      <c r="AA70" s="38"/>
      <c r="AB70" s="38"/>
      <c r="AC70" s="38"/>
      <c r="AD70" s="38"/>
      <c r="AE70" s="38"/>
    </row>
    <row r="74" spans="1:31" s="2" customFormat="1" ht="6.95" customHeight="1">
      <c r="A74" s="38"/>
      <c r="B74" s="61"/>
      <c r="C74" s="62"/>
      <c r="D74" s="62"/>
      <c r="E74" s="62"/>
      <c r="F74" s="62"/>
      <c r="G74" s="62"/>
      <c r="H74" s="62"/>
      <c r="I74" s="62"/>
      <c r="J74" s="62"/>
      <c r="K74" s="62"/>
      <c r="L74" s="144"/>
      <c r="S74" s="38"/>
      <c r="T74" s="38"/>
      <c r="U74" s="38"/>
      <c r="V74" s="38"/>
      <c r="W74" s="38"/>
      <c r="X74" s="38"/>
      <c r="Y74" s="38"/>
      <c r="Z74" s="38"/>
      <c r="AA74" s="38"/>
      <c r="AB74" s="38"/>
      <c r="AC74" s="38"/>
      <c r="AD74" s="38"/>
      <c r="AE74" s="38"/>
    </row>
    <row r="75" spans="1:31" s="2" customFormat="1" ht="24.95" customHeight="1">
      <c r="A75" s="38"/>
      <c r="B75" s="39"/>
      <c r="C75" s="23" t="s">
        <v>171</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2" customHeight="1">
      <c r="A77" s="38"/>
      <c r="B77" s="39"/>
      <c r="C77" s="32" t="s">
        <v>16</v>
      </c>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16.5" customHeight="1">
      <c r="A78" s="38"/>
      <c r="B78" s="39"/>
      <c r="C78" s="40"/>
      <c r="D78" s="40"/>
      <c r="E78" s="169" t="str">
        <f>E7</f>
        <v>Úprava bezmotorové komunikace A2 a A26</v>
      </c>
      <c r="F78" s="32"/>
      <c r="G78" s="32"/>
      <c r="H78" s="32"/>
      <c r="I78" s="40"/>
      <c r="J78" s="40"/>
      <c r="K78" s="40"/>
      <c r="L78" s="144"/>
      <c r="S78" s="38"/>
      <c r="T78" s="38"/>
      <c r="U78" s="38"/>
      <c r="V78" s="38"/>
      <c r="W78" s="38"/>
      <c r="X78" s="38"/>
      <c r="Y78" s="38"/>
      <c r="Z78" s="38"/>
      <c r="AA78" s="38"/>
      <c r="AB78" s="38"/>
      <c r="AC78" s="38"/>
      <c r="AD78" s="38"/>
      <c r="AE78" s="38"/>
    </row>
    <row r="79" spans="2:12" s="1" customFormat="1" ht="12" customHeight="1">
      <c r="B79" s="21"/>
      <c r="C79" s="32" t="s">
        <v>161</v>
      </c>
      <c r="D79" s="22"/>
      <c r="E79" s="22"/>
      <c r="F79" s="22"/>
      <c r="G79" s="22"/>
      <c r="H79" s="22"/>
      <c r="I79" s="22"/>
      <c r="J79" s="22"/>
      <c r="K79" s="22"/>
      <c r="L79" s="20"/>
    </row>
    <row r="80" spans="1:31" s="2" customFormat="1" ht="16.5" customHeight="1">
      <c r="A80" s="38"/>
      <c r="B80" s="39"/>
      <c r="C80" s="40"/>
      <c r="D80" s="40"/>
      <c r="E80" s="169" t="s">
        <v>162</v>
      </c>
      <c r="F80" s="40"/>
      <c r="G80" s="40"/>
      <c r="H80" s="40"/>
      <c r="I80" s="40"/>
      <c r="J80" s="40"/>
      <c r="K80" s="40"/>
      <c r="L80" s="144"/>
      <c r="S80" s="38"/>
      <c r="T80" s="38"/>
      <c r="U80" s="38"/>
      <c r="V80" s="38"/>
      <c r="W80" s="38"/>
      <c r="X80" s="38"/>
      <c r="Y80" s="38"/>
      <c r="Z80" s="38"/>
      <c r="AA80" s="38"/>
      <c r="AB80" s="38"/>
      <c r="AC80" s="38"/>
      <c r="AD80" s="38"/>
      <c r="AE80" s="38"/>
    </row>
    <row r="81" spans="1:31" s="2" customFormat="1" ht="12" customHeight="1">
      <c r="A81" s="38"/>
      <c r="B81" s="39"/>
      <c r="C81" s="32" t="s">
        <v>163</v>
      </c>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30" customHeight="1">
      <c r="A82" s="38"/>
      <c r="B82" s="39"/>
      <c r="C82" s="40"/>
      <c r="D82" s="40"/>
      <c r="E82" s="69" t="str">
        <f>E11</f>
        <v>SO 010.2.2 - Příprava území, bez bouracích prací vázacích prvků, část SO 102.1</v>
      </c>
      <c r="F82" s="40"/>
      <c r="G82" s="40"/>
      <c r="H82" s="40"/>
      <c r="I82" s="40"/>
      <c r="J82" s="40"/>
      <c r="K82" s="40"/>
      <c r="L82" s="14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12" customHeight="1">
      <c r="A84" s="38"/>
      <c r="B84" s="39"/>
      <c r="C84" s="32" t="s">
        <v>23</v>
      </c>
      <c r="D84" s="40"/>
      <c r="E84" s="40"/>
      <c r="F84" s="27" t="str">
        <f>F14</f>
        <v>k. ú. Libeň [730891]</v>
      </c>
      <c r="G84" s="40"/>
      <c r="H84" s="40"/>
      <c r="I84" s="32" t="s">
        <v>25</v>
      </c>
      <c r="J84" s="72" t="str">
        <f>IF(J14="","",J14)</f>
        <v>27. 8. 2020</v>
      </c>
      <c r="K84" s="40"/>
      <c r="L84" s="144"/>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25.65" customHeight="1">
      <c r="A86" s="38"/>
      <c r="B86" s="39"/>
      <c r="C86" s="32" t="s">
        <v>29</v>
      </c>
      <c r="D86" s="40"/>
      <c r="E86" s="40"/>
      <c r="F86" s="27" t="str">
        <f>E17</f>
        <v>Městská část Praha 8</v>
      </c>
      <c r="G86" s="40"/>
      <c r="H86" s="40"/>
      <c r="I86" s="32" t="s">
        <v>35</v>
      </c>
      <c r="J86" s="36" t="str">
        <f>E23</f>
        <v>Atelier PROMIKA s.r.o.</v>
      </c>
      <c r="K86" s="40"/>
      <c r="L86" s="144"/>
      <c r="S86" s="38"/>
      <c r="T86" s="38"/>
      <c r="U86" s="38"/>
      <c r="V86" s="38"/>
      <c r="W86" s="38"/>
      <c r="X86" s="38"/>
      <c r="Y86" s="38"/>
      <c r="Z86" s="38"/>
      <c r="AA86" s="38"/>
      <c r="AB86" s="38"/>
      <c r="AC86" s="38"/>
      <c r="AD86" s="38"/>
      <c r="AE86" s="38"/>
    </row>
    <row r="87" spans="1:31" s="2" customFormat="1" ht="15.15" customHeight="1">
      <c r="A87" s="38"/>
      <c r="B87" s="39"/>
      <c r="C87" s="32" t="s">
        <v>33</v>
      </c>
      <c r="D87" s="40"/>
      <c r="E87" s="40"/>
      <c r="F87" s="27" t="str">
        <f>IF(E20="","",E20)</f>
        <v>Vyplň údaj</v>
      </c>
      <c r="G87" s="40"/>
      <c r="H87" s="40"/>
      <c r="I87" s="32" t="s">
        <v>38</v>
      </c>
      <c r="J87" s="36" t="str">
        <f>E26</f>
        <v xml:space="preserve"> </v>
      </c>
      <c r="K87" s="40"/>
      <c r="L87" s="144"/>
      <c r="S87" s="38"/>
      <c r="T87" s="38"/>
      <c r="U87" s="38"/>
      <c r="V87" s="38"/>
      <c r="W87" s="38"/>
      <c r="X87" s="38"/>
      <c r="Y87" s="38"/>
      <c r="Z87" s="38"/>
      <c r="AA87" s="38"/>
      <c r="AB87" s="38"/>
      <c r="AC87" s="38"/>
      <c r="AD87" s="38"/>
      <c r="AE87" s="38"/>
    </row>
    <row r="88" spans="1:31" s="2" customFormat="1" ht="10.3" customHeight="1">
      <c r="A88" s="38"/>
      <c r="B88" s="39"/>
      <c r="C88" s="40"/>
      <c r="D88" s="40"/>
      <c r="E88" s="40"/>
      <c r="F88" s="40"/>
      <c r="G88" s="40"/>
      <c r="H88" s="40"/>
      <c r="I88" s="40"/>
      <c r="J88" s="40"/>
      <c r="K88" s="40"/>
      <c r="L88" s="144"/>
      <c r="S88" s="38"/>
      <c r="T88" s="38"/>
      <c r="U88" s="38"/>
      <c r="V88" s="38"/>
      <c r="W88" s="38"/>
      <c r="X88" s="38"/>
      <c r="Y88" s="38"/>
      <c r="Z88" s="38"/>
      <c r="AA88" s="38"/>
      <c r="AB88" s="38"/>
      <c r="AC88" s="38"/>
      <c r="AD88" s="38"/>
      <c r="AE88" s="38"/>
    </row>
    <row r="89" spans="1:31" s="11" customFormat="1" ht="29.25" customHeight="1">
      <c r="A89" s="185"/>
      <c r="B89" s="186"/>
      <c r="C89" s="187" t="s">
        <v>172</v>
      </c>
      <c r="D89" s="188" t="s">
        <v>61</v>
      </c>
      <c r="E89" s="188" t="s">
        <v>57</v>
      </c>
      <c r="F89" s="188" t="s">
        <v>58</v>
      </c>
      <c r="G89" s="188" t="s">
        <v>173</v>
      </c>
      <c r="H89" s="188" t="s">
        <v>174</v>
      </c>
      <c r="I89" s="188" t="s">
        <v>175</v>
      </c>
      <c r="J89" s="188" t="s">
        <v>167</v>
      </c>
      <c r="K89" s="189" t="s">
        <v>176</v>
      </c>
      <c r="L89" s="190"/>
      <c r="M89" s="92" t="s">
        <v>20</v>
      </c>
      <c r="N89" s="93" t="s">
        <v>46</v>
      </c>
      <c r="O89" s="93" t="s">
        <v>177</v>
      </c>
      <c r="P89" s="93" t="s">
        <v>178</v>
      </c>
      <c r="Q89" s="93" t="s">
        <v>179</v>
      </c>
      <c r="R89" s="93" t="s">
        <v>180</v>
      </c>
      <c r="S89" s="93" t="s">
        <v>181</v>
      </c>
      <c r="T89" s="94" t="s">
        <v>182</v>
      </c>
      <c r="U89" s="185"/>
      <c r="V89" s="185"/>
      <c r="W89" s="185"/>
      <c r="X89" s="185"/>
      <c r="Y89" s="185"/>
      <c r="Z89" s="185"/>
      <c r="AA89" s="185"/>
      <c r="AB89" s="185"/>
      <c r="AC89" s="185"/>
      <c r="AD89" s="185"/>
      <c r="AE89" s="185"/>
    </row>
    <row r="90" spans="1:63" s="2" customFormat="1" ht="22.8" customHeight="1">
      <c r="A90" s="38"/>
      <c r="B90" s="39"/>
      <c r="C90" s="99" t="s">
        <v>183</v>
      </c>
      <c r="D90" s="40"/>
      <c r="E90" s="40"/>
      <c r="F90" s="40"/>
      <c r="G90" s="40"/>
      <c r="H90" s="40"/>
      <c r="I90" s="40"/>
      <c r="J90" s="191">
        <f>BK90</f>
        <v>0</v>
      </c>
      <c r="K90" s="40"/>
      <c r="L90" s="44"/>
      <c r="M90" s="95"/>
      <c r="N90" s="192"/>
      <c r="O90" s="96"/>
      <c r="P90" s="193">
        <f>P91</f>
        <v>0</v>
      </c>
      <c r="Q90" s="96"/>
      <c r="R90" s="193">
        <f>R91</f>
        <v>0.430551</v>
      </c>
      <c r="S90" s="96"/>
      <c r="T90" s="194">
        <f>T91</f>
        <v>2173.4925</v>
      </c>
      <c r="U90" s="38"/>
      <c r="V90" s="38"/>
      <c r="W90" s="38"/>
      <c r="X90" s="38"/>
      <c r="Y90" s="38"/>
      <c r="Z90" s="38"/>
      <c r="AA90" s="38"/>
      <c r="AB90" s="38"/>
      <c r="AC90" s="38"/>
      <c r="AD90" s="38"/>
      <c r="AE90" s="38"/>
      <c r="AT90" s="17" t="s">
        <v>75</v>
      </c>
      <c r="AU90" s="17" t="s">
        <v>144</v>
      </c>
      <c r="BK90" s="195">
        <f>BK91</f>
        <v>0</v>
      </c>
    </row>
    <row r="91" spans="1:63" s="12" customFormat="1" ht="25.9" customHeight="1">
      <c r="A91" s="12"/>
      <c r="B91" s="196"/>
      <c r="C91" s="197"/>
      <c r="D91" s="198" t="s">
        <v>75</v>
      </c>
      <c r="E91" s="199" t="s">
        <v>184</v>
      </c>
      <c r="F91" s="199" t="s">
        <v>185</v>
      </c>
      <c r="G91" s="197"/>
      <c r="H91" s="197"/>
      <c r="I91" s="200"/>
      <c r="J91" s="201">
        <f>BK91</f>
        <v>0</v>
      </c>
      <c r="K91" s="197"/>
      <c r="L91" s="202"/>
      <c r="M91" s="203"/>
      <c r="N91" s="204"/>
      <c r="O91" s="204"/>
      <c r="P91" s="205">
        <f>P92+P133+P166+P204</f>
        <v>0</v>
      </c>
      <c r="Q91" s="204"/>
      <c r="R91" s="205">
        <f>R92+R133+R166+R204</f>
        <v>0.430551</v>
      </c>
      <c r="S91" s="204"/>
      <c r="T91" s="206">
        <f>T92+T133+T166+T204</f>
        <v>2173.4925</v>
      </c>
      <c r="U91" s="12"/>
      <c r="V91" s="12"/>
      <c r="W91" s="12"/>
      <c r="X91" s="12"/>
      <c r="Y91" s="12"/>
      <c r="Z91" s="12"/>
      <c r="AA91" s="12"/>
      <c r="AB91" s="12"/>
      <c r="AC91" s="12"/>
      <c r="AD91" s="12"/>
      <c r="AE91" s="12"/>
      <c r="AR91" s="207" t="s">
        <v>22</v>
      </c>
      <c r="AT91" s="208" t="s">
        <v>75</v>
      </c>
      <c r="AU91" s="208" t="s">
        <v>76</v>
      </c>
      <c r="AY91" s="207" t="s">
        <v>186</v>
      </c>
      <c r="BK91" s="209">
        <f>BK92+BK133+BK166+BK204</f>
        <v>0</v>
      </c>
    </row>
    <row r="92" spans="1:63" s="12" customFormat="1" ht="22.8" customHeight="1">
      <c r="A92" s="12"/>
      <c r="B92" s="196"/>
      <c r="C92" s="197"/>
      <c r="D92" s="198" t="s">
        <v>75</v>
      </c>
      <c r="E92" s="210" t="s">
        <v>22</v>
      </c>
      <c r="F92" s="210" t="s">
        <v>233</v>
      </c>
      <c r="G92" s="197"/>
      <c r="H92" s="197"/>
      <c r="I92" s="200"/>
      <c r="J92" s="211">
        <f>BK92</f>
        <v>0</v>
      </c>
      <c r="K92" s="197"/>
      <c r="L92" s="202"/>
      <c r="M92" s="203"/>
      <c r="N92" s="204"/>
      <c r="O92" s="204"/>
      <c r="P92" s="205">
        <f>SUM(P93:P132)</f>
        <v>0</v>
      </c>
      <c r="Q92" s="204"/>
      <c r="R92" s="205">
        <f>SUM(R93:R132)</f>
        <v>0.428481</v>
      </c>
      <c r="S92" s="204"/>
      <c r="T92" s="206">
        <f>SUM(T93:T132)</f>
        <v>2096.7165</v>
      </c>
      <c r="U92" s="12"/>
      <c r="V92" s="12"/>
      <c r="W92" s="12"/>
      <c r="X92" s="12"/>
      <c r="Y92" s="12"/>
      <c r="Z92" s="12"/>
      <c r="AA92" s="12"/>
      <c r="AB92" s="12"/>
      <c r="AC92" s="12"/>
      <c r="AD92" s="12"/>
      <c r="AE92" s="12"/>
      <c r="AR92" s="207" t="s">
        <v>22</v>
      </c>
      <c r="AT92" s="208" t="s">
        <v>75</v>
      </c>
      <c r="AU92" s="208" t="s">
        <v>22</v>
      </c>
      <c r="AY92" s="207" t="s">
        <v>186</v>
      </c>
      <c r="BK92" s="209">
        <f>SUM(BK93:BK132)</f>
        <v>0</v>
      </c>
    </row>
    <row r="93" spans="1:65" s="2" customFormat="1" ht="24.15" customHeight="1">
      <c r="A93" s="38"/>
      <c r="B93" s="39"/>
      <c r="C93" s="212" t="s">
        <v>22</v>
      </c>
      <c r="D93" s="212" t="s">
        <v>189</v>
      </c>
      <c r="E93" s="213" t="s">
        <v>475</v>
      </c>
      <c r="F93" s="214" t="s">
        <v>476</v>
      </c>
      <c r="G93" s="215" t="s">
        <v>244</v>
      </c>
      <c r="H93" s="216">
        <v>294.4</v>
      </c>
      <c r="I93" s="217"/>
      <c r="J93" s="218">
        <f>ROUND(I93*H93,2)</f>
        <v>0</v>
      </c>
      <c r="K93" s="214" t="s">
        <v>193</v>
      </c>
      <c r="L93" s="44"/>
      <c r="M93" s="219" t="s">
        <v>20</v>
      </c>
      <c r="N93" s="220" t="s">
        <v>47</v>
      </c>
      <c r="O93" s="84"/>
      <c r="P93" s="221">
        <f>O93*H93</f>
        <v>0</v>
      </c>
      <c r="Q93" s="221">
        <v>0</v>
      </c>
      <c r="R93" s="221">
        <f>Q93*H93</f>
        <v>0</v>
      </c>
      <c r="S93" s="221">
        <v>0.26</v>
      </c>
      <c r="T93" s="222">
        <f>S93*H93</f>
        <v>76.544</v>
      </c>
      <c r="U93" s="38"/>
      <c r="V93" s="38"/>
      <c r="W93" s="38"/>
      <c r="X93" s="38"/>
      <c r="Y93" s="38"/>
      <c r="Z93" s="38"/>
      <c r="AA93" s="38"/>
      <c r="AB93" s="38"/>
      <c r="AC93" s="38"/>
      <c r="AD93" s="38"/>
      <c r="AE93" s="38"/>
      <c r="AR93" s="223" t="s">
        <v>194</v>
      </c>
      <c r="AT93" s="223" t="s">
        <v>189</v>
      </c>
      <c r="AU93" s="223" t="s">
        <v>84</v>
      </c>
      <c r="AY93" s="17" t="s">
        <v>186</v>
      </c>
      <c r="BE93" s="224">
        <f>IF(N93="základní",J93,0)</f>
        <v>0</v>
      </c>
      <c r="BF93" s="224">
        <f>IF(N93="snížená",J93,0)</f>
        <v>0</v>
      </c>
      <c r="BG93" s="224">
        <f>IF(N93="zákl. přenesená",J93,0)</f>
        <v>0</v>
      </c>
      <c r="BH93" s="224">
        <f>IF(N93="sníž. přenesená",J93,0)</f>
        <v>0</v>
      </c>
      <c r="BI93" s="224">
        <f>IF(N93="nulová",J93,0)</f>
        <v>0</v>
      </c>
      <c r="BJ93" s="17" t="s">
        <v>22</v>
      </c>
      <c r="BK93" s="224">
        <f>ROUND(I93*H93,2)</f>
        <v>0</v>
      </c>
      <c r="BL93" s="17" t="s">
        <v>194</v>
      </c>
      <c r="BM93" s="223" t="s">
        <v>477</v>
      </c>
    </row>
    <row r="94" spans="1:47" s="2" customFormat="1" ht="12">
      <c r="A94" s="38"/>
      <c r="B94" s="39"/>
      <c r="C94" s="40"/>
      <c r="D94" s="225" t="s">
        <v>196</v>
      </c>
      <c r="E94" s="40"/>
      <c r="F94" s="226" t="s">
        <v>478</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196</v>
      </c>
      <c r="AU94" s="17" t="s">
        <v>84</v>
      </c>
    </row>
    <row r="95" spans="1:51" s="13" customFormat="1" ht="12">
      <c r="A95" s="13"/>
      <c r="B95" s="230"/>
      <c r="C95" s="231"/>
      <c r="D95" s="225" t="s">
        <v>198</v>
      </c>
      <c r="E95" s="232" t="s">
        <v>20</v>
      </c>
      <c r="F95" s="233" t="s">
        <v>248</v>
      </c>
      <c r="G95" s="231"/>
      <c r="H95" s="232" t="s">
        <v>20</v>
      </c>
      <c r="I95" s="234"/>
      <c r="J95" s="231"/>
      <c r="K95" s="231"/>
      <c r="L95" s="235"/>
      <c r="M95" s="236"/>
      <c r="N95" s="237"/>
      <c r="O95" s="237"/>
      <c r="P95" s="237"/>
      <c r="Q95" s="237"/>
      <c r="R95" s="237"/>
      <c r="S95" s="237"/>
      <c r="T95" s="238"/>
      <c r="U95" s="13"/>
      <c r="V95" s="13"/>
      <c r="W95" s="13"/>
      <c r="X95" s="13"/>
      <c r="Y95" s="13"/>
      <c r="Z95" s="13"/>
      <c r="AA95" s="13"/>
      <c r="AB95" s="13"/>
      <c r="AC95" s="13"/>
      <c r="AD95" s="13"/>
      <c r="AE95" s="13"/>
      <c r="AT95" s="239" t="s">
        <v>198</v>
      </c>
      <c r="AU95" s="239" t="s">
        <v>84</v>
      </c>
      <c r="AV95" s="13" t="s">
        <v>22</v>
      </c>
      <c r="AW95" s="13" t="s">
        <v>37</v>
      </c>
      <c r="AX95" s="13" t="s">
        <v>76</v>
      </c>
      <c r="AY95" s="239" t="s">
        <v>186</v>
      </c>
    </row>
    <row r="96" spans="1:51" s="14" customFormat="1" ht="12">
      <c r="A96" s="14"/>
      <c r="B96" s="240"/>
      <c r="C96" s="241"/>
      <c r="D96" s="225" t="s">
        <v>198</v>
      </c>
      <c r="E96" s="242" t="s">
        <v>20</v>
      </c>
      <c r="F96" s="243" t="s">
        <v>479</v>
      </c>
      <c r="G96" s="241"/>
      <c r="H96" s="244">
        <v>291.2</v>
      </c>
      <c r="I96" s="245"/>
      <c r="J96" s="241"/>
      <c r="K96" s="241"/>
      <c r="L96" s="246"/>
      <c r="M96" s="247"/>
      <c r="N96" s="248"/>
      <c r="O96" s="248"/>
      <c r="P96" s="248"/>
      <c r="Q96" s="248"/>
      <c r="R96" s="248"/>
      <c r="S96" s="248"/>
      <c r="T96" s="249"/>
      <c r="U96" s="14"/>
      <c r="V96" s="14"/>
      <c r="W96" s="14"/>
      <c r="X96" s="14"/>
      <c r="Y96" s="14"/>
      <c r="Z96" s="14"/>
      <c r="AA96" s="14"/>
      <c r="AB96" s="14"/>
      <c r="AC96" s="14"/>
      <c r="AD96" s="14"/>
      <c r="AE96" s="14"/>
      <c r="AT96" s="250" t="s">
        <v>198</v>
      </c>
      <c r="AU96" s="250" t="s">
        <v>84</v>
      </c>
      <c r="AV96" s="14" t="s">
        <v>84</v>
      </c>
      <c r="AW96" s="14" t="s">
        <v>37</v>
      </c>
      <c r="AX96" s="14" t="s">
        <v>76</v>
      </c>
      <c r="AY96" s="250" t="s">
        <v>186</v>
      </c>
    </row>
    <row r="97" spans="1:51" s="14" customFormat="1" ht="12">
      <c r="A97" s="14"/>
      <c r="B97" s="240"/>
      <c r="C97" s="241"/>
      <c r="D97" s="225" t="s">
        <v>198</v>
      </c>
      <c r="E97" s="242" t="s">
        <v>20</v>
      </c>
      <c r="F97" s="243" t="s">
        <v>480</v>
      </c>
      <c r="G97" s="241"/>
      <c r="H97" s="244">
        <v>3.2</v>
      </c>
      <c r="I97" s="245"/>
      <c r="J97" s="241"/>
      <c r="K97" s="241"/>
      <c r="L97" s="246"/>
      <c r="M97" s="247"/>
      <c r="N97" s="248"/>
      <c r="O97" s="248"/>
      <c r="P97" s="248"/>
      <c r="Q97" s="248"/>
      <c r="R97" s="248"/>
      <c r="S97" s="248"/>
      <c r="T97" s="249"/>
      <c r="U97" s="14"/>
      <c r="V97" s="14"/>
      <c r="W97" s="14"/>
      <c r="X97" s="14"/>
      <c r="Y97" s="14"/>
      <c r="Z97" s="14"/>
      <c r="AA97" s="14"/>
      <c r="AB97" s="14"/>
      <c r="AC97" s="14"/>
      <c r="AD97" s="14"/>
      <c r="AE97" s="14"/>
      <c r="AT97" s="250" t="s">
        <v>198</v>
      </c>
      <c r="AU97" s="250" t="s">
        <v>84</v>
      </c>
      <c r="AV97" s="14" t="s">
        <v>84</v>
      </c>
      <c r="AW97" s="14" t="s">
        <v>37</v>
      </c>
      <c r="AX97" s="14" t="s">
        <v>76</v>
      </c>
      <c r="AY97" s="250" t="s">
        <v>186</v>
      </c>
    </row>
    <row r="98" spans="1:65" s="2" customFormat="1" ht="24.15" customHeight="1">
      <c r="A98" s="38"/>
      <c r="B98" s="39"/>
      <c r="C98" s="212" t="s">
        <v>84</v>
      </c>
      <c r="D98" s="212" t="s">
        <v>189</v>
      </c>
      <c r="E98" s="213" t="s">
        <v>481</v>
      </c>
      <c r="F98" s="214" t="s">
        <v>482</v>
      </c>
      <c r="G98" s="215" t="s">
        <v>244</v>
      </c>
      <c r="H98" s="216">
        <v>2</v>
      </c>
      <c r="I98" s="217"/>
      <c r="J98" s="218">
        <f>ROUND(I98*H98,2)</f>
        <v>0</v>
      </c>
      <c r="K98" s="214" t="s">
        <v>193</v>
      </c>
      <c r="L98" s="44"/>
      <c r="M98" s="219" t="s">
        <v>20</v>
      </c>
      <c r="N98" s="220" t="s">
        <v>47</v>
      </c>
      <c r="O98" s="84"/>
      <c r="P98" s="221">
        <f>O98*H98</f>
        <v>0</v>
      </c>
      <c r="Q98" s="221">
        <v>0</v>
      </c>
      <c r="R98" s="221">
        <f>Q98*H98</f>
        <v>0</v>
      </c>
      <c r="S98" s="221">
        <v>0.388</v>
      </c>
      <c r="T98" s="222">
        <f>S98*H98</f>
        <v>0.776</v>
      </c>
      <c r="U98" s="38"/>
      <c r="V98" s="38"/>
      <c r="W98" s="38"/>
      <c r="X98" s="38"/>
      <c r="Y98" s="38"/>
      <c r="Z98" s="38"/>
      <c r="AA98" s="38"/>
      <c r="AB98" s="38"/>
      <c r="AC98" s="38"/>
      <c r="AD98" s="38"/>
      <c r="AE98" s="38"/>
      <c r="AR98" s="223" t="s">
        <v>194</v>
      </c>
      <c r="AT98" s="223" t="s">
        <v>189</v>
      </c>
      <c r="AU98" s="223" t="s">
        <v>84</v>
      </c>
      <c r="AY98" s="17" t="s">
        <v>186</v>
      </c>
      <c r="BE98" s="224">
        <f>IF(N98="základní",J98,0)</f>
        <v>0</v>
      </c>
      <c r="BF98" s="224">
        <f>IF(N98="snížená",J98,0)</f>
        <v>0</v>
      </c>
      <c r="BG98" s="224">
        <f>IF(N98="zákl. přenesená",J98,0)</f>
        <v>0</v>
      </c>
      <c r="BH98" s="224">
        <f>IF(N98="sníž. přenesená",J98,0)</f>
        <v>0</v>
      </c>
      <c r="BI98" s="224">
        <f>IF(N98="nulová",J98,0)</f>
        <v>0</v>
      </c>
      <c r="BJ98" s="17" t="s">
        <v>22</v>
      </c>
      <c r="BK98" s="224">
        <f>ROUND(I98*H98,2)</f>
        <v>0</v>
      </c>
      <c r="BL98" s="17" t="s">
        <v>194</v>
      </c>
      <c r="BM98" s="223" t="s">
        <v>483</v>
      </c>
    </row>
    <row r="99" spans="1:47" s="2" customFormat="1" ht="12">
      <c r="A99" s="38"/>
      <c r="B99" s="39"/>
      <c r="C99" s="40"/>
      <c r="D99" s="225" t="s">
        <v>196</v>
      </c>
      <c r="E99" s="40"/>
      <c r="F99" s="226" t="s">
        <v>484</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196</v>
      </c>
      <c r="AU99" s="17" t="s">
        <v>84</v>
      </c>
    </row>
    <row r="100" spans="1:51" s="13" customFormat="1" ht="12">
      <c r="A100" s="13"/>
      <c r="B100" s="230"/>
      <c r="C100" s="231"/>
      <c r="D100" s="225" t="s">
        <v>198</v>
      </c>
      <c r="E100" s="232" t="s">
        <v>20</v>
      </c>
      <c r="F100" s="233" t="s">
        <v>248</v>
      </c>
      <c r="G100" s="231"/>
      <c r="H100" s="232" t="s">
        <v>20</v>
      </c>
      <c r="I100" s="234"/>
      <c r="J100" s="231"/>
      <c r="K100" s="231"/>
      <c r="L100" s="235"/>
      <c r="M100" s="236"/>
      <c r="N100" s="237"/>
      <c r="O100" s="237"/>
      <c r="P100" s="237"/>
      <c r="Q100" s="237"/>
      <c r="R100" s="237"/>
      <c r="S100" s="237"/>
      <c r="T100" s="238"/>
      <c r="U100" s="13"/>
      <c r="V100" s="13"/>
      <c r="W100" s="13"/>
      <c r="X100" s="13"/>
      <c r="Y100" s="13"/>
      <c r="Z100" s="13"/>
      <c r="AA100" s="13"/>
      <c r="AB100" s="13"/>
      <c r="AC100" s="13"/>
      <c r="AD100" s="13"/>
      <c r="AE100" s="13"/>
      <c r="AT100" s="239" t="s">
        <v>198</v>
      </c>
      <c r="AU100" s="239" t="s">
        <v>84</v>
      </c>
      <c r="AV100" s="13" t="s">
        <v>22</v>
      </c>
      <c r="AW100" s="13" t="s">
        <v>37</v>
      </c>
      <c r="AX100" s="13" t="s">
        <v>76</v>
      </c>
      <c r="AY100" s="239" t="s">
        <v>186</v>
      </c>
    </row>
    <row r="101" spans="1:51" s="14" customFormat="1" ht="12">
      <c r="A101" s="14"/>
      <c r="B101" s="240"/>
      <c r="C101" s="241"/>
      <c r="D101" s="225" t="s">
        <v>198</v>
      </c>
      <c r="E101" s="242" t="s">
        <v>20</v>
      </c>
      <c r="F101" s="243" t="s">
        <v>485</v>
      </c>
      <c r="G101" s="241"/>
      <c r="H101" s="244">
        <v>2</v>
      </c>
      <c r="I101" s="245"/>
      <c r="J101" s="241"/>
      <c r="K101" s="241"/>
      <c r="L101" s="246"/>
      <c r="M101" s="247"/>
      <c r="N101" s="248"/>
      <c r="O101" s="248"/>
      <c r="P101" s="248"/>
      <c r="Q101" s="248"/>
      <c r="R101" s="248"/>
      <c r="S101" s="248"/>
      <c r="T101" s="249"/>
      <c r="U101" s="14"/>
      <c r="V101" s="14"/>
      <c r="W101" s="14"/>
      <c r="X101" s="14"/>
      <c r="Y101" s="14"/>
      <c r="Z101" s="14"/>
      <c r="AA101" s="14"/>
      <c r="AB101" s="14"/>
      <c r="AC101" s="14"/>
      <c r="AD101" s="14"/>
      <c r="AE101" s="14"/>
      <c r="AT101" s="250" t="s">
        <v>198</v>
      </c>
      <c r="AU101" s="250" t="s">
        <v>84</v>
      </c>
      <c r="AV101" s="14" t="s">
        <v>84</v>
      </c>
      <c r="AW101" s="14" t="s">
        <v>37</v>
      </c>
      <c r="AX101" s="14" t="s">
        <v>76</v>
      </c>
      <c r="AY101" s="250" t="s">
        <v>186</v>
      </c>
    </row>
    <row r="102" spans="1:65" s="2" customFormat="1" ht="24.15" customHeight="1">
      <c r="A102" s="38"/>
      <c r="B102" s="39"/>
      <c r="C102" s="212" t="s">
        <v>210</v>
      </c>
      <c r="D102" s="212" t="s">
        <v>189</v>
      </c>
      <c r="E102" s="213" t="s">
        <v>274</v>
      </c>
      <c r="F102" s="214" t="s">
        <v>275</v>
      </c>
      <c r="G102" s="215" t="s">
        <v>244</v>
      </c>
      <c r="H102" s="216">
        <v>98</v>
      </c>
      <c r="I102" s="217"/>
      <c r="J102" s="218">
        <f>ROUND(I102*H102,2)</f>
        <v>0</v>
      </c>
      <c r="K102" s="214" t="s">
        <v>193</v>
      </c>
      <c r="L102" s="44"/>
      <c r="M102" s="219" t="s">
        <v>20</v>
      </c>
      <c r="N102" s="220" t="s">
        <v>47</v>
      </c>
      <c r="O102" s="84"/>
      <c r="P102" s="221">
        <f>O102*H102</f>
        <v>0</v>
      </c>
      <c r="Q102" s="221">
        <v>0</v>
      </c>
      <c r="R102" s="221">
        <f>Q102*H102</f>
        <v>0</v>
      </c>
      <c r="S102" s="221">
        <v>0.29</v>
      </c>
      <c r="T102" s="222">
        <f>S102*H102</f>
        <v>28.419999999999998</v>
      </c>
      <c r="U102" s="38"/>
      <c r="V102" s="38"/>
      <c r="W102" s="38"/>
      <c r="X102" s="38"/>
      <c r="Y102" s="38"/>
      <c r="Z102" s="38"/>
      <c r="AA102" s="38"/>
      <c r="AB102" s="38"/>
      <c r="AC102" s="38"/>
      <c r="AD102" s="38"/>
      <c r="AE102" s="38"/>
      <c r="AR102" s="223" t="s">
        <v>194</v>
      </c>
      <c r="AT102" s="223" t="s">
        <v>189</v>
      </c>
      <c r="AU102" s="223" t="s">
        <v>84</v>
      </c>
      <c r="AY102" s="17" t="s">
        <v>186</v>
      </c>
      <c r="BE102" s="224">
        <f>IF(N102="základní",J102,0)</f>
        <v>0</v>
      </c>
      <c r="BF102" s="224">
        <f>IF(N102="snížená",J102,0)</f>
        <v>0</v>
      </c>
      <c r="BG102" s="224">
        <f>IF(N102="zákl. přenesená",J102,0)</f>
        <v>0</v>
      </c>
      <c r="BH102" s="224">
        <f>IF(N102="sníž. přenesená",J102,0)</f>
        <v>0</v>
      </c>
      <c r="BI102" s="224">
        <f>IF(N102="nulová",J102,0)</f>
        <v>0</v>
      </c>
      <c r="BJ102" s="17" t="s">
        <v>22</v>
      </c>
      <c r="BK102" s="224">
        <f>ROUND(I102*H102,2)</f>
        <v>0</v>
      </c>
      <c r="BL102" s="17" t="s">
        <v>194</v>
      </c>
      <c r="BM102" s="223" t="s">
        <v>276</v>
      </c>
    </row>
    <row r="103" spans="1:47" s="2" customFormat="1" ht="12">
      <c r="A103" s="38"/>
      <c r="B103" s="39"/>
      <c r="C103" s="40"/>
      <c r="D103" s="225" t="s">
        <v>196</v>
      </c>
      <c r="E103" s="40"/>
      <c r="F103" s="226" t="s">
        <v>277</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196</v>
      </c>
      <c r="AU103" s="17" t="s">
        <v>84</v>
      </c>
    </row>
    <row r="104" spans="1:51" s="13" customFormat="1" ht="12">
      <c r="A104" s="13"/>
      <c r="B104" s="230"/>
      <c r="C104" s="231"/>
      <c r="D104" s="225" t="s">
        <v>198</v>
      </c>
      <c r="E104" s="232" t="s">
        <v>20</v>
      </c>
      <c r="F104" s="233" t="s">
        <v>248</v>
      </c>
      <c r="G104" s="231"/>
      <c r="H104" s="232" t="s">
        <v>20</v>
      </c>
      <c r="I104" s="234"/>
      <c r="J104" s="231"/>
      <c r="K104" s="231"/>
      <c r="L104" s="235"/>
      <c r="M104" s="236"/>
      <c r="N104" s="237"/>
      <c r="O104" s="237"/>
      <c r="P104" s="237"/>
      <c r="Q104" s="237"/>
      <c r="R104" s="237"/>
      <c r="S104" s="237"/>
      <c r="T104" s="238"/>
      <c r="U104" s="13"/>
      <c r="V104" s="13"/>
      <c r="W104" s="13"/>
      <c r="X104" s="13"/>
      <c r="Y104" s="13"/>
      <c r="Z104" s="13"/>
      <c r="AA104" s="13"/>
      <c r="AB104" s="13"/>
      <c r="AC104" s="13"/>
      <c r="AD104" s="13"/>
      <c r="AE104" s="13"/>
      <c r="AT104" s="239" t="s">
        <v>198</v>
      </c>
      <c r="AU104" s="239" t="s">
        <v>84</v>
      </c>
      <c r="AV104" s="13" t="s">
        <v>22</v>
      </c>
      <c r="AW104" s="13" t="s">
        <v>37</v>
      </c>
      <c r="AX104" s="13" t="s">
        <v>76</v>
      </c>
      <c r="AY104" s="239" t="s">
        <v>186</v>
      </c>
    </row>
    <row r="105" spans="1:51" s="14" customFormat="1" ht="12">
      <c r="A105" s="14"/>
      <c r="B105" s="240"/>
      <c r="C105" s="241"/>
      <c r="D105" s="225" t="s">
        <v>198</v>
      </c>
      <c r="E105" s="242" t="s">
        <v>20</v>
      </c>
      <c r="F105" s="243" t="s">
        <v>486</v>
      </c>
      <c r="G105" s="241"/>
      <c r="H105" s="244">
        <v>98</v>
      </c>
      <c r="I105" s="245"/>
      <c r="J105" s="241"/>
      <c r="K105" s="241"/>
      <c r="L105" s="246"/>
      <c r="M105" s="247"/>
      <c r="N105" s="248"/>
      <c r="O105" s="248"/>
      <c r="P105" s="248"/>
      <c r="Q105" s="248"/>
      <c r="R105" s="248"/>
      <c r="S105" s="248"/>
      <c r="T105" s="249"/>
      <c r="U105" s="14"/>
      <c r="V105" s="14"/>
      <c r="W105" s="14"/>
      <c r="X105" s="14"/>
      <c r="Y105" s="14"/>
      <c r="Z105" s="14"/>
      <c r="AA105" s="14"/>
      <c r="AB105" s="14"/>
      <c r="AC105" s="14"/>
      <c r="AD105" s="14"/>
      <c r="AE105" s="14"/>
      <c r="AT105" s="250" t="s">
        <v>198</v>
      </c>
      <c r="AU105" s="250" t="s">
        <v>84</v>
      </c>
      <c r="AV105" s="14" t="s">
        <v>84</v>
      </c>
      <c r="AW105" s="14" t="s">
        <v>37</v>
      </c>
      <c r="AX105" s="14" t="s">
        <v>76</v>
      </c>
      <c r="AY105" s="250" t="s">
        <v>186</v>
      </c>
    </row>
    <row r="106" spans="1:65" s="2" customFormat="1" ht="24.15" customHeight="1">
      <c r="A106" s="38"/>
      <c r="B106" s="39"/>
      <c r="C106" s="212" t="s">
        <v>194</v>
      </c>
      <c r="D106" s="212" t="s">
        <v>189</v>
      </c>
      <c r="E106" s="213" t="s">
        <v>487</v>
      </c>
      <c r="F106" s="214" t="s">
        <v>488</v>
      </c>
      <c r="G106" s="215" t="s">
        <v>244</v>
      </c>
      <c r="H106" s="216">
        <v>2742.6</v>
      </c>
      <c r="I106" s="217"/>
      <c r="J106" s="218">
        <f>ROUND(I106*H106,2)</f>
        <v>0</v>
      </c>
      <c r="K106" s="214" t="s">
        <v>193</v>
      </c>
      <c r="L106" s="44"/>
      <c r="M106" s="219" t="s">
        <v>20</v>
      </c>
      <c r="N106" s="220" t="s">
        <v>47</v>
      </c>
      <c r="O106" s="84"/>
      <c r="P106" s="221">
        <f>O106*H106</f>
        <v>0</v>
      </c>
      <c r="Q106" s="221">
        <v>0</v>
      </c>
      <c r="R106" s="221">
        <f>Q106*H106</f>
        <v>0</v>
      </c>
      <c r="S106" s="221">
        <v>0.325</v>
      </c>
      <c r="T106" s="222">
        <f>S106*H106</f>
        <v>891.345</v>
      </c>
      <c r="U106" s="38"/>
      <c r="V106" s="38"/>
      <c r="W106" s="38"/>
      <c r="X106" s="38"/>
      <c r="Y106" s="38"/>
      <c r="Z106" s="38"/>
      <c r="AA106" s="38"/>
      <c r="AB106" s="38"/>
      <c r="AC106" s="38"/>
      <c r="AD106" s="38"/>
      <c r="AE106" s="38"/>
      <c r="AR106" s="223" t="s">
        <v>194</v>
      </c>
      <c r="AT106" s="223" t="s">
        <v>189</v>
      </c>
      <c r="AU106" s="223" t="s">
        <v>84</v>
      </c>
      <c r="AY106" s="17" t="s">
        <v>186</v>
      </c>
      <c r="BE106" s="224">
        <f>IF(N106="základní",J106,0)</f>
        <v>0</v>
      </c>
      <c r="BF106" s="224">
        <f>IF(N106="snížená",J106,0)</f>
        <v>0</v>
      </c>
      <c r="BG106" s="224">
        <f>IF(N106="zákl. přenesená",J106,0)</f>
        <v>0</v>
      </c>
      <c r="BH106" s="224">
        <f>IF(N106="sníž. přenesená",J106,0)</f>
        <v>0</v>
      </c>
      <c r="BI106" s="224">
        <f>IF(N106="nulová",J106,0)</f>
        <v>0</v>
      </c>
      <c r="BJ106" s="17" t="s">
        <v>22</v>
      </c>
      <c r="BK106" s="224">
        <f>ROUND(I106*H106,2)</f>
        <v>0</v>
      </c>
      <c r="BL106" s="17" t="s">
        <v>194</v>
      </c>
      <c r="BM106" s="223" t="s">
        <v>489</v>
      </c>
    </row>
    <row r="107" spans="1:47" s="2" customFormat="1" ht="12">
      <c r="A107" s="38"/>
      <c r="B107" s="39"/>
      <c r="C107" s="40"/>
      <c r="D107" s="225" t="s">
        <v>196</v>
      </c>
      <c r="E107" s="40"/>
      <c r="F107" s="226" t="s">
        <v>490</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196</v>
      </c>
      <c r="AU107" s="17" t="s">
        <v>84</v>
      </c>
    </row>
    <row r="108" spans="1:47" s="2" customFormat="1" ht="12">
      <c r="A108" s="38"/>
      <c r="B108" s="39"/>
      <c r="C108" s="40"/>
      <c r="D108" s="225" t="s">
        <v>216</v>
      </c>
      <c r="E108" s="40"/>
      <c r="F108" s="251" t="s">
        <v>491</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216</v>
      </c>
      <c r="AU108" s="17" t="s">
        <v>84</v>
      </c>
    </row>
    <row r="109" spans="1:51" s="13" customFormat="1" ht="12">
      <c r="A109" s="13"/>
      <c r="B109" s="230"/>
      <c r="C109" s="231"/>
      <c r="D109" s="225" t="s">
        <v>198</v>
      </c>
      <c r="E109" s="232" t="s">
        <v>20</v>
      </c>
      <c r="F109" s="233" t="s">
        <v>248</v>
      </c>
      <c r="G109" s="231"/>
      <c r="H109" s="232" t="s">
        <v>20</v>
      </c>
      <c r="I109" s="234"/>
      <c r="J109" s="231"/>
      <c r="K109" s="231"/>
      <c r="L109" s="235"/>
      <c r="M109" s="236"/>
      <c r="N109" s="237"/>
      <c r="O109" s="237"/>
      <c r="P109" s="237"/>
      <c r="Q109" s="237"/>
      <c r="R109" s="237"/>
      <c r="S109" s="237"/>
      <c r="T109" s="238"/>
      <c r="U109" s="13"/>
      <c r="V109" s="13"/>
      <c r="W109" s="13"/>
      <c r="X109" s="13"/>
      <c r="Y109" s="13"/>
      <c r="Z109" s="13"/>
      <c r="AA109" s="13"/>
      <c r="AB109" s="13"/>
      <c r="AC109" s="13"/>
      <c r="AD109" s="13"/>
      <c r="AE109" s="13"/>
      <c r="AT109" s="239" t="s">
        <v>198</v>
      </c>
      <c r="AU109" s="239" t="s">
        <v>84</v>
      </c>
      <c r="AV109" s="13" t="s">
        <v>22</v>
      </c>
      <c r="AW109" s="13" t="s">
        <v>37</v>
      </c>
      <c r="AX109" s="13" t="s">
        <v>76</v>
      </c>
      <c r="AY109" s="239" t="s">
        <v>186</v>
      </c>
    </row>
    <row r="110" spans="1:51" s="14" customFormat="1" ht="12">
      <c r="A110" s="14"/>
      <c r="B110" s="240"/>
      <c r="C110" s="241"/>
      <c r="D110" s="225" t="s">
        <v>198</v>
      </c>
      <c r="E110" s="242" t="s">
        <v>20</v>
      </c>
      <c r="F110" s="243" t="s">
        <v>492</v>
      </c>
      <c r="G110" s="241"/>
      <c r="H110" s="244">
        <v>2742.6</v>
      </c>
      <c r="I110" s="245"/>
      <c r="J110" s="241"/>
      <c r="K110" s="241"/>
      <c r="L110" s="246"/>
      <c r="M110" s="247"/>
      <c r="N110" s="248"/>
      <c r="O110" s="248"/>
      <c r="P110" s="248"/>
      <c r="Q110" s="248"/>
      <c r="R110" s="248"/>
      <c r="S110" s="248"/>
      <c r="T110" s="249"/>
      <c r="U110" s="14"/>
      <c r="V110" s="14"/>
      <c r="W110" s="14"/>
      <c r="X110" s="14"/>
      <c r="Y110" s="14"/>
      <c r="Z110" s="14"/>
      <c r="AA110" s="14"/>
      <c r="AB110" s="14"/>
      <c r="AC110" s="14"/>
      <c r="AD110" s="14"/>
      <c r="AE110" s="14"/>
      <c r="AT110" s="250" t="s">
        <v>198</v>
      </c>
      <c r="AU110" s="250" t="s">
        <v>84</v>
      </c>
      <c r="AV110" s="14" t="s">
        <v>84</v>
      </c>
      <c r="AW110" s="14" t="s">
        <v>37</v>
      </c>
      <c r="AX110" s="14" t="s">
        <v>76</v>
      </c>
      <c r="AY110" s="250" t="s">
        <v>186</v>
      </c>
    </row>
    <row r="111" spans="1:65" s="2" customFormat="1" ht="24.15" customHeight="1">
      <c r="A111" s="38"/>
      <c r="B111" s="39"/>
      <c r="C111" s="212" t="s">
        <v>223</v>
      </c>
      <c r="D111" s="212" t="s">
        <v>189</v>
      </c>
      <c r="E111" s="213" t="s">
        <v>493</v>
      </c>
      <c r="F111" s="214" t="s">
        <v>494</v>
      </c>
      <c r="G111" s="215" t="s">
        <v>244</v>
      </c>
      <c r="H111" s="216">
        <v>4760.9</v>
      </c>
      <c r="I111" s="217"/>
      <c r="J111" s="218">
        <f>ROUND(I111*H111,2)</f>
        <v>0</v>
      </c>
      <c r="K111" s="214" t="s">
        <v>193</v>
      </c>
      <c r="L111" s="44"/>
      <c r="M111" s="219" t="s">
        <v>20</v>
      </c>
      <c r="N111" s="220" t="s">
        <v>47</v>
      </c>
      <c r="O111" s="84"/>
      <c r="P111" s="221">
        <f>O111*H111</f>
        <v>0</v>
      </c>
      <c r="Q111" s="221">
        <v>9E-05</v>
      </c>
      <c r="R111" s="221">
        <f>Q111*H111</f>
        <v>0.428481</v>
      </c>
      <c r="S111" s="221">
        <v>0.23</v>
      </c>
      <c r="T111" s="222">
        <f>S111*H111</f>
        <v>1095.007</v>
      </c>
      <c r="U111" s="38"/>
      <c r="V111" s="38"/>
      <c r="W111" s="38"/>
      <c r="X111" s="38"/>
      <c r="Y111" s="38"/>
      <c r="Z111" s="38"/>
      <c r="AA111" s="38"/>
      <c r="AB111" s="38"/>
      <c r="AC111" s="38"/>
      <c r="AD111" s="38"/>
      <c r="AE111" s="38"/>
      <c r="AR111" s="223" t="s">
        <v>194</v>
      </c>
      <c r="AT111" s="223" t="s">
        <v>189</v>
      </c>
      <c r="AU111" s="223" t="s">
        <v>84</v>
      </c>
      <c r="AY111" s="17" t="s">
        <v>186</v>
      </c>
      <c r="BE111" s="224">
        <f>IF(N111="základní",J111,0)</f>
        <v>0</v>
      </c>
      <c r="BF111" s="224">
        <f>IF(N111="snížená",J111,0)</f>
        <v>0</v>
      </c>
      <c r="BG111" s="224">
        <f>IF(N111="zákl. přenesená",J111,0)</f>
        <v>0</v>
      </c>
      <c r="BH111" s="224">
        <f>IF(N111="sníž. přenesená",J111,0)</f>
        <v>0</v>
      </c>
      <c r="BI111" s="224">
        <f>IF(N111="nulová",J111,0)</f>
        <v>0</v>
      </c>
      <c r="BJ111" s="17" t="s">
        <v>22</v>
      </c>
      <c r="BK111" s="224">
        <f>ROUND(I111*H111,2)</f>
        <v>0</v>
      </c>
      <c r="BL111" s="17" t="s">
        <v>194</v>
      </c>
      <c r="BM111" s="223" t="s">
        <v>495</v>
      </c>
    </row>
    <row r="112" spans="1:47" s="2" customFormat="1" ht="12">
      <c r="A112" s="38"/>
      <c r="B112" s="39"/>
      <c r="C112" s="40"/>
      <c r="D112" s="225" t="s">
        <v>196</v>
      </c>
      <c r="E112" s="40"/>
      <c r="F112" s="226" t="s">
        <v>496</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196</v>
      </c>
      <c r="AU112" s="17" t="s">
        <v>84</v>
      </c>
    </row>
    <row r="113" spans="1:51" s="13" customFormat="1" ht="12">
      <c r="A113" s="13"/>
      <c r="B113" s="230"/>
      <c r="C113" s="231"/>
      <c r="D113" s="225" t="s">
        <v>198</v>
      </c>
      <c r="E113" s="232" t="s">
        <v>20</v>
      </c>
      <c r="F113" s="233" t="s">
        <v>248</v>
      </c>
      <c r="G113" s="231"/>
      <c r="H113" s="232" t="s">
        <v>20</v>
      </c>
      <c r="I113" s="234"/>
      <c r="J113" s="231"/>
      <c r="K113" s="231"/>
      <c r="L113" s="235"/>
      <c r="M113" s="236"/>
      <c r="N113" s="237"/>
      <c r="O113" s="237"/>
      <c r="P113" s="237"/>
      <c r="Q113" s="237"/>
      <c r="R113" s="237"/>
      <c r="S113" s="237"/>
      <c r="T113" s="238"/>
      <c r="U113" s="13"/>
      <c r="V113" s="13"/>
      <c r="W113" s="13"/>
      <c r="X113" s="13"/>
      <c r="Y113" s="13"/>
      <c r="Z113" s="13"/>
      <c r="AA113" s="13"/>
      <c r="AB113" s="13"/>
      <c r="AC113" s="13"/>
      <c r="AD113" s="13"/>
      <c r="AE113" s="13"/>
      <c r="AT113" s="239" t="s">
        <v>198</v>
      </c>
      <c r="AU113" s="239" t="s">
        <v>84</v>
      </c>
      <c r="AV113" s="13" t="s">
        <v>22</v>
      </c>
      <c r="AW113" s="13" t="s">
        <v>37</v>
      </c>
      <c r="AX113" s="13" t="s">
        <v>76</v>
      </c>
      <c r="AY113" s="239" t="s">
        <v>186</v>
      </c>
    </row>
    <row r="114" spans="1:51" s="14" customFormat="1" ht="12">
      <c r="A114" s="14"/>
      <c r="B114" s="240"/>
      <c r="C114" s="241"/>
      <c r="D114" s="225" t="s">
        <v>198</v>
      </c>
      <c r="E114" s="242" t="s">
        <v>20</v>
      </c>
      <c r="F114" s="243" t="s">
        <v>497</v>
      </c>
      <c r="G114" s="241"/>
      <c r="H114" s="244">
        <v>4760.9</v>
      </c>
      <c r="I114" s="245"/>
      <c r="J114" s="241"/>
      <c r="K114" s="241"/>
      <c r="L114" s="246"/>
      <c r="M114" s="247"/>
      <c r="N114" s="248"/>
      <c r="O114" s="248"/>
      <c r="P114" s="248"/>
      <c r="Q114" s="248"/>
      <c r="R114" s="248"/>
      <c r="S114" s="248"/>
      <c r="T114" s="249"/>
      <c r="U114" s="14"/>
      <c r="V114" s="14"/>
      <c r="W114" s="14"/>
      <c r="X114" s="14"/>
      <c r="Y114" s="14"/>
      <c r="Z114" s="14"/>
      <c r="AA114" s="14"/>
      <c r="AB114" s="14"/>
      <c r="AC114" s="14"/>
      <c r="AD114" s="14"/>
      <c r="AE114" s="14"/>
      <c r="AT114" s="250" t="s">
        <v>198</v>
      </c>
      <c r="AU114" s="250" t="s">
        <v>84</v>
      </c>
      <c r="AV114" s="14" t="s">
        <v>84</v>
      </c>
      <c r="AW114" s="14" t="s">
        <v>37</v>
      </c>
      <c r="AX114" s="14" t="s">
        <v>76</v>
      </c>
      <c r="AY114" s="250" t="s">
        <v>186</v>
      </c>
    </row>
    <row r="115" spans="1:65" s="2" customFormat="1" ht="14.4" customHeight="1">
      <c r="A115" s="38"/>
      <c r="B115" s="39"/>
      <c r="C115" s="212" t="s">
        <v>267</v>
      </c>
      <c r="D115" s="212" t="s">
        <v>189</v>
      </c>
      <c r="E115" s="213" t="s">
        <v>310</v>
      </c>
      <c r="F115" s="214" t="s">
        <v>311</v>
      </c>
      <c r="G115" s="215" t="s">
        <v>312</v>
      </c>
      <c r="H115" s="216">
        <v>18.5</v>
      </c>
      <c r="I115" s="217"/>
      <c r="J115" s="218">
        <f>ROUND(I115*H115,2)</f>
        <v>0</v>
      </c>
      <c r="K115" s="214" t="s">
        <v>193</v>
      </c>
      <c r="L115" s="44"/>
      <c r="M115" s="219" t="s">
        <v>20</v>
      </c>
      <c r="N115" s="220" t="s">
        <v>47</v>
      </c>
      <c r="O115" s="84"/>
      <c r="P115" s="221">
        <f>O115*H115</f>
        <v>0</v>
      </c>
      <c r="Q115" s="221">
        <v>0</v>
      </c>
      <c r="R115" s="221">
        <f>Q115*H115</f>
        <v>0</v>
      </c>
      <c r="S115" s="221">
        <v>0.205</v>
      </c>
      <c r="T115" s="222">
        <f>S115*H115</f>
        <v>3.7925</v>
      </c>
      <c r="U115" s="38"/>
      <c r="V115" s="38"/>
      <c r="W115" s="38"/>
      <c r="X115" s="38"/>
      <c r="Y115" s="38"/>
      <c r="Z115" s="38"/>
      <c r="AA115" s="38"/>
      <c r="AB115" s="38"/>
      <c r="AC115" s="38"/>
      <c r="AD115" s="38"/>
      <c r="AE115" s="38"/>
      <c r="AR115" s="223" t="s">
        <v>194</v>
      </c>
      <c r="AT115" s="223" t="s">
        <v>189</v>
      </c>
      <c r="AU115" s="223" t="s">
        <v>84</v>
      </c>
      <c r="AY115" s="17" t="s">
        <v>186</v>
      </c>
      <c r="BE115" s="224">
        <f>IF(N115="základní",J115,0)</f>
        <v>0</v>
      </c>
      <c r="BF115" s="224">
        <f>IF(N115="snížená",J115,0)</f>
        <v>0</v>
      </c>
      <c r="BG115" s="224">
        <f>IF(N115="zákl. přenesená",J115,0)</f>
        <v>0</v>
      </c>
      <c r="BH115" s="224">
        <f>IF(N115="sníž. přenesená",J115,0)</f>
        <v>0</v>
      </c>
      <c r="BI115" s="224">
        <f>IF(N115="nulová",J115,0)</f>
        <v>0</v>
      </c>
      <c r="BJ115" s="17" t="s">
        <v>22</v>
      </c>
      <c r="BK115" s="224">
        <f>ROUND(I115*H115,2)</f>
        <v>0</v>
      </c>
      <c r="BL115" s="17" t="s">
        <v>194</v>
      </c>
      <c r="BM115" s="223" t="s">
        <v>313</v>
      </c>
    </row>
    <row r="116" spans="1:47" s="2" customFormat="1" ht="12">
      <c r="A116" s="38"/>
      <c r="B116" s="39"/>
      <c r="C116" s="40"/>
      <c r="D116" s="225" t="s">
        <v>196</v>
      </c>
      <c r="E116" s="40"/>
      <c r="F116" s="226" t="s">
        <v>314</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196</v>
      </c>
      <c r="AU116" s="17" t="s">
        <v>84</v>
      </c>
    </row>
    <row r="117" spans="1:51" s="13" customFormat="1" ht="12">
      <c r="A117" s="13"/>
      <c r="B117" s="230"/>
      <c r="C117" s="231"/>
      <c r="D117" s="225" t="s">
        <v>198</v>
      </c>
      <c r="E117" s="232" t="s">
        <v>20</v>
      </c>
      <c r="F117" s="233" t="s">
        <v>248</v>
      </c>
      <c r="G117" s="231"/>
      <c r="H117" s="232" t="s">
        <v>20</v>
      </c>
      <c r="I117" s="234"/>
      <c r="J117" s="231"/>
      <c r="K117" s="231"/>
      <c r="L117" s="235"/>
      <c r="M117" s="236"/>
      <c r="N117" s="237"/>
      <c r="O117" s="237"/>
      <c r="P117" s="237"/>
      <c r="Q117" s="237"/>
      <c r="R117" s="237"/>
      <c r="S117" s="237"/>
      <c r="T117" s="238"/>
      <c r="U117" s="13"/>
      <c r="V117" s="13"/>
      <c r="W117" s="13"/>
      <c r="X117" s="13"/>
      <c r="Y117" s="13"/>
      <c r="Z117" s="13"/>
      <c r="AA117" s="13"/>
      <c r="AB117" s="13"/>
      <c r="AC117" s="13"/>
      <c r="AD117" s="13"/>
      <c r="AE117" s="13"/>
      <c r="AT117" s="239" t="s">
        <v>198</v>
      </c>
      <c r="AU117" s="239" t="s">
        <v>84</v>
      </c>
      <c r="AV117" s="13" t="s">
        <v>22</v>
      </c>
      <c r="AW117" s="13" t="s">
        <v>37</v>
      </c>
      <c r="AX117" s="13" t="s">
        <v>76</v>
      </c>
      <c r="AY117" s="239" t="s">
        <v>186</v>
      </c>
    </row>
    <row r="118" spans="1:51" s="14" customFormat="1" ht="12">
      <c r="A118" s="14"/>
      <c r="B118" s="240"/>
      <c r="C118" s="241"/>
      <c r="D118" s="225" t="s">
        <v>198</v>
      </c>
      <c r="E118" s="242" t="s">
        <v>20</v>
      </c>
      <c r="F118" s="243" t="s">
        <v>498</v>
      </c>
      <c r="G118" s="241"/>
      <c r="H118" s="244">
        <v>18.5</v>
      </c>
      <c r="I118" s="245"/>
      <c r="J118" s="241"/>
      <c r="K118" s="241"/>
      <c r="L118" s="246"/>
      <c r="M118" s="247"/>
      <c r="N118" s="248"/>
      <c r="O118" s="248"/>
      <c r="P118" s="248"/>
      <c r="Q118" s="248"/>
      <c r="R118" s="248"/>
      <c r="S118" s="248"/>
      <c r="T118" s="249"/>
      <c r="U118" s="14"/>
      <c r="V118" s="14"/>
      <c r="W118" s="14"/>
      <c r="X118" s="14"/>
      <c r="Y118" s="14"/>
      <c r="Z118" s="14"/>
      <c r="AA118" s="14"/>
      <c r="AB118" s="14"/>
      <c r="AC118" s="14"/>
      <c r="AD118" s="14"/>
      <c r="AE118" s="14"/>
      <c r="AT118" s="250" t="s">
        <v>198</v>
      </c>
      <c r="AU118" s="250" t="s">
        <v>84</v>
      </c>
      <c r="AV118" s="14" t="s">
        <v>84</v>
      </c>
      <c r="AW118" s="14" t="s">
        <v>37</v>
      </c>
      <c r="AX118" s="14" t="s">
        <v>76</v>
      </c>
      <c r="AY118" s="250" t="s">
        <v>186</v>
      </c>
    </row>
    <row r="119" spans="1:65" s="2" customFormat="1" ht="14.4" customHeight="1">
      <c r="A119" s="38"/>
      <c r="B119" s="39"/>
      <c r="C119" s="212" t="s">
        <v>273</v>
      </c>
      <c r="D119" s="212" t="s">
        <v>189</v>
      </c>
      <c r="E119" s="213" t="s">
        <v>499</v>
      </c>
      <c r="F119" s="214" t="s">
        <v>500</v>
      </c>
      <c r="G119" s="215" t="s">
        <v>312</v>
      </c>
      <c r="H119" s="216">
        <v>20.8</v>
      </c>
      <c r="I119" s="217"/>
      <c r="J119" s="218">
        <f>ROUND(I119*H119,2)</f>
        <v>0</v>
      </c>
      <c r="K119" s="214" t="s">
        <v>193</v>
      </c>
      <c r="L119" s="44"/>
      <c r="M119" s="219" t="s">
        <v>20</v>
      </c>
      <c r="N119" s="220" t="s">
        <v>47</v>
      </c>
      <c r="O119" s="84"/>
      <c r="P119" s="221">
        <f>O119*H119</f>
        <v>0</v>
      </c>
      <c r="Q119" s="221">
        <v>0</v>
      </c>
      <c r="R119" s="221">
        <f>Q119*H119</f>
        <v>0</v>
      </c>
      <c r="S119" s="221">
        <v>0.04</v>
      </c>
      <c r="T119" s="222">
        <f>S119*H119</f>
        <v>0.8320000000000001</v>
      </c>
      <c r="U119" s="38"/>
      <c r="V119" s="38"/>
      <c r="W119" s="38"/>
      <c r="X119" s="38"/>
      <c r="Y119" s="38"/>
      <c r="Z119" s="38"/>
      <c r="AA119" s="38"/>
      <c r="AB119" s="38"/>
      <c r="AC119" s="38"/>
      <c r="AD119" s="38"/>
      <c r="AE119" s="38"/>
      <c r="AR119" s="223" t="s">
        <v>194</v>
      </c>
      <c r="AT119" s="223" t="s">
        <v>189</v>
      </c>
      <c r="AU119" s="223" t="s">
        <v>84</v>
      </c>
      <c r="AY119" s="17" t="s">
        <v>186</v>
      </c>
      <c r="BE119" s="224">
        <f>IF(N119="základní",J119,0)</f>
        <v>0</v>
      </c>
      <c r="BF119" s="224">
        <f>IF(N119="snížená",J119,0)</f>
        <v>0</v>
      </c>
      <c r="BG119" s="224">
        <f>IF(N119="zákl. přenesená",J119,0)</f>
        <v>0</v>
      </c>
      <c r="BH119" s="224">
        <f>IF(N119="sníž. přenesená",J119,0)</f>
        <v>0</v>
      </c>
      <c r="BI119" s="224">
        <f>IF(N119="nulová",J119,0)</f>
        <v>0</v>
      </c>
      <c r="BJ119" s="17" t="s">
        <v>22</v>
      </c>
      <c r="BK119" s="224">
        <f>ROUND(I119*H119,2)</f>
        <v>0</v>
      </c>
      <c r="BL119" s="17" t="s">
        <v>194</v>
      </c>
      <c r="BM119" s="223" t="s">
        <v>501</v>
      </c>
    </row>
    <row r="120" spans="1:47" s="2" customFormat="1" ht="12">
      <c r="A120" s="38"/>
      <c r="B120" s="39"/>
      <c r="C120" s="40"/>
      <c r="D120" s="225" t="s">
        <v>196</v>
      </c>
      <c r="E120" s="40"/>
      <c r="F120" s="226" t="s">
        <v>502</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196</v>
      </c>
      <c r="AU120" s="17" t="s">
        <v>84</v>
      </c>
    </row>
    <row r="121" spans="1:51" s="13" customFormat="1" ht="12">
      <c r="A121" s="13"/>
      <c r="B121" s="230"/>
      <c r="C121" s="231"/>
      <c r="D121" s="225" t="s">
        <v>198</v>
      </c>
      <c r="E121" s="232" t="s">
        <v>20</v>
      </c>
      <c r="F121" s="233" t="s">
        <v>248</v>
      </c>
      <c r="G121" s="231"/>
      <c r="H121" s="232" t="s">
        <v>20</v>
      </c>
      <c r="I121" s="234"/>
      <c r="J121" s="231"/>
      <c r="K121" s="231"/>
      <c r="L121" s="235"/>
      <c r="M121" s="236"/>
      <c r="N121" s="237"/>
      <c r="O121" s="237"/>
      <c r="P121" s="237"/>
      <c r="Q121" s="237"/>
      <c r="R121" s="237"/>
      <c r="S121" s="237"/>
      <c r="T121" s="238"/>
      <c r="U121" s="13"/>
      <c r="V121" s="13"/>
      <c r="W121" s="13"/>
      <c r="X121" s="13"/>
      <c r="Y121" s="13"/>
      <c r="Z121" s="13"/>
      <c r="AA121" s="13"/>
      <c r="AB121" s="13"/>
      <c r="AC121" s="13"/>
      <c r="AD121" s="13"/>
      <c r="AE121" s="13"/>
      <c r="AT121" s="239" t="s">
        <v>198</v>
      </c>
      <c r="AU121" s="239" t="s">
        <v>84</v>
      </c>
      <c r="AV121" s="13" t="s">
        <v>22</v>
      </c>
      <c r="AW121" s="13" t="s">
        <v>37</v>
      </c>
      <c r="AX121" s="13" t="s">
        <v>76</v>
      </c>
      <c r="AY121" s="239" t="s">
        <v>186</v>
      </c>
    </row>
    <row r="122" spans="1:51" s="14" customFormat="1" ht="12">
      <c r="A122" s="14"/>
      <c r="B122" s="240"/>
      <c r="C122" s="241"/>
      <c r="D122" s="225" t="s">
        <v>198</v>
      </c>
      <c r="E122" s="242" t="s">
        <v>20</v>
      </c>
      <c r="F122" s="243" t="s">
        <v>503</v>
      </c>
      <c r="G122" s="241"/>
      <c r="H122" s="244">
        <v>20.8</v>
      </c>
      <c r="I122" s="245"/>
      <c r="J122" s="241"/>
      <c r="K122" s="241"/>
      <c r="L122" s="246"/>
      <c r="M122" s="247"/>
      <c r="N122" s="248"/>
      <c r="O122" s="248"/>
      <c r="P122" s="248"/>
      <c r="Q122" s="248"/>
      <c r="R122" s="248"/>
      <c r="S122" s="248"/>
      <c r="T122" s="249"/>
      <c r="U122" s="14"/>
      <c r="V122" s="14"/>
      <c r="W122" s="14"/>
      <c r="X122" s="14"/>
      <c r="Y122" s="14"/>
      <c r="Z122" s="14"/>
      <c r="AA122" s="14"/>
      <c r="AB122" s="14"/>
      <c r="AC122" s="14"/>
      <c r="AD122" s="14"/>
      <c r="AE122" s="14"/>
      <c r="AT122" s="250" t="s">
        <v>198</v>
      </c>
      <c r="AU122" s="250" t="s">
        <v>84</v>
      </c>
      <c r="AV122" s="14" t="s">
        <v>84</v>
      </c>
      <c r="AW122" s="14" t="s">
        <v>37</v>
      </c>
      <c r="AX122" s="14" t="s">
        <v>76</v>
      </c>
      <c r="AY122" s="250" t="s">
        <v>186</v>
      </c>
    </row>
    <row r="123" spans="1:65" s="2" customFormat="1" ht="24.15" customHeight="1">
      <c r="A123" s="38"/>
      <c r="B123" s="39"/>
      <c r="C123" s="212" t="s">
        <v>279</v>
      </c>
      <c r="D123" s="212" t="s">
        <v>189</v>
      </c>
      <c r="E123" s="213" t="s">
        <v>504</v>
      </c>
      <c r="F123" s="214" t="s">
        <v>505</v>
      </c>
      <c r="G123" s="215" t="s">
        <v>236</v>
      </c>
      <c r="H123" s="216">
        <v>82</v>
      </c>
      <c r="I123" s="217"/>
      <c r="J123" s="218">
        <f>ROUND(I123*H123,2)</f>
        <v>0</v>
      </c>
      <c r="K123" s="214" t="s">
        <v>193</v>
      </c>
      <c r="L123" s="44"/>
      <c r="M123" s="219" t="s">
        <v>20</v>
      </c>
      <c r="N123" s="220" t="s">
        <v>47</v>
      </c>
      <c r="O123" s="84"/>
      <c r="P123" s="221">
        <f>O123*H123</f>
        <v>0</v>
      </c>
      <c r="Q123" s="221">
        <v>0</v>
      </c>
      <c r="R123" s="221">
        <f>Q123*H123</f>
        <v>0</v>
      </c>
      <c r="S123" s="221">
        <v>0</v>
      </c>
      <c r="T123" s="222">
        <f>S123*H123</f>
        <v>0</v>
      </c>
      <c r="U123" s="38"/>
      <c r="V123" s="38"/>
      <c r="W123" s="38"/>
      <c r="X123" s="38"/>
      <c r="Y123" s="38"/>
      <c r="Z123" s="38"/>
      <c r="AA123" s="38"/>
      <c r="AB123" s="38"/>
      <c r="AC123" s="38"/>
      <c r="AD123" s="38"/>
      <c r="AE123" s="38"/>
      <c r="AR123" s="223" t="s">
        <v>194</v>
      </c>
      <c r="AT123" s="223" t="s">
        <v>189</v>
      </c>
      <c r="AU123" s="223" t="s">
        <v>84</v>
      </c>
      <c r="AY123" s="17" t="s">
        <v>186</v>
      </c>
      <c r="BE123" s="224">
        <f>IF(N123="základní",J123,0)</f>
        <v>0</v>
      </c>
      <c r="BF123" s="224">
        <f>IF(N123="snížená",J123,0)</f>
        <v>0</v>
      </c>
      <c r="BG123" s="224">
        <f>IF(N123="zákl. přenesená",J123,0)</f>
        <v>0</v>
      </c>
      <c r="BH123" s="224">
        <f>IF(N123="sníž. přenesená",J123,0)</f>
        <v>0</v>
      </c>
      <c r="BI123" s="224">
        <f>IF(N123="nulová",J123,0)</f>
        <v>0</v>
      </c>
      <c r="BJ123" s="17" t="s">
        <v>22</v>
      </c>
      <c r="BK123" s="224">
        <f>ROUND(I123*H123,2)</f>
        <v>0</v>
      </c>
      <c r="BL123" s="17" t="s">
        <v>194</v>
      </c>
      <c r="BM123" s="223" t="s">
        <v>506</v>
      </c>
    </row>
    <row r="124" spans="1:47" s="2" customFormat="1" ht="12">
      <c r="A124" s="38"/>
      <c r="B124" s="39"/>
      <c r="C124" s="40"/>
      <c r="D124" s="225" t="s">
        <v>196</v>
      </c>
      <c r="E124" s="40"/>
      <c r="F124" s="226" t="s">
        <v>507</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196</v>
      </c>
      <c r="AU124" s="17" t="s">
        <v>84</v>
      </c>
    </row>
    <row r="125" spans="1:47" s="2" customFormat="1" ht="12">
      <c r="A125" s="38"/>
      <c r="B125" s="39"/>
      <c r="C125" s="40"/>
      <c r="D125" s="225" t="s">
        <v>216</v>
      </c>
      <c r="E125" s="40"/>
      <c r="F125" s="251" t="s">
        <v>332</v>
      </c>
      <c r="G125" s="40"/>
      <c r="H125" s="40"/>
      <c r="I125" s="227"/>
      <c r="J125" s="40"/>
      <c r="K125" s="40"/>
      <c r="L125" s="44"/>
      <c r="M125" s="228"/>
      <c r="N125" s="229"/>
      <c r="O125" s="84"/>
      <c r="P125" s="84"/>
      <c r="Q125" s="84"/>
      <c r="R125" s="84"/>
      <c r="S125" s="84"/>
      <c r="T125" s="85"/>
      <c r="U125" s="38"/>
      <c r="V125" s="38"/>
      <c r="W125" s="38"/>
      <c r="X125" s="38"/>
      <c r="Y125" s="38"/>
      <c r="Z125" s="38"/>
      <c r="AA125" s="38"/>
      <c r="AB125" s="38"/>
      <c r="AC125" s="38"/>
      <c r="AD125" s="38"/>
      <c r="AE125" s="38"/>
      <c r="AT125" s="17" t="s">
        <v>216</v>
      </c>
      <c r="AU125" s="17" t="s">
        <v>84</v>
      </c>
    </row>
    <row r="126" spans="1:51" s="13" customFormat="1" ht="12">
      <c r="A126" s="13"/>
      <c r="B126" s="230"/>
      <c r="C126" s="231"/>
      <c r="D126" s="225" t="s">
        <v>198</v>
      </c>
      <c r="E126" s="232" t="s">
        <v>20</v>
      </c>
      <c r="F126" s="233" t="s">
        <v>240</v>
      </c>
      <c r="G126" s="231"/>
      <c r="H126" s="232" t="s">
        <v>20</v>
      </c>
      <c r="I126" s="234"/>
      <c r="J126" s="231"/>
      <c r="K126" s="231"/>
      <c r="L126" s="235"/>
      <c r="M126" s="236"/>
      <c r="N126" s="237"/>
      <c r="O126" s="237"/>
      <c r="P126" s="237"/>
      <c r="Q126" s="237"/>
      <c r="R126" s="237"/>
      <c r="S126" s="237"/>
      <c r="T126" s="238"/>
      <c r="U126" s="13"/>
      <c r="V126" s="13"/>
      <c r="W126" s="13"/>
      <c r="X126" s="13"/>
      <c r="Y126" s="13"/>
      <c r="Z126" s="13"/>
      <c r="AA126" s="13"/>
      <c r="AB126" s="13"/>
      <c r="AC126" s="13"/>
      <c r="AD126" s="13"/>
      <c r="AE126" s="13"/>
      <c r="AT126" s="239" t="s">
        <v>198</v>
      </c>
      <c r="AU126" s="239" t="s">
        <v>84</v>
      </c>
      <c r="AV126" s="13" t="s">
        <v>22</v>
      </c>
      <c r="AW126" s="13" t="s">
        <v>37</v>
      </c>
      <c r="AX126" s="13" t="s">
        <v>76</v>
      </c>
      <c r="AY126" s="239" t="s">
        <v>186</v>
      </c>
    </row>
    <row r="127" spans="1:51" s="14" customFormat="1" ht="12">
      <c r="A127" s="14"/>
      <c r="B127" s="240"/>
      <c r="C127" s="241"/>
      <c r="D127" s="225" t="s">
        <v>198</v>
      </c>
      <c r="E127" s="242" t="s">
        <v>20</v>
      </c>
      <c r="F127" s="243" t="s">
        <v>508</v>
      </c>
      <c r="G127" s="241"/>
      <c r="H127" s="244">
        <v>82</v>
      </c>
      <c r="I127" s="245"/>
      <c r="J127" s="241"/>
      <c r="K127" s="241"/>
      <c r="L127" s="246"/>
      <c r="M127" s="247"/>
      <c r="N127" s="248"/>
      <c r="O127" s="248"/>
      <c r="P127" s="248"/>
      <c r="Q127" s="248"/>
      <c r="R127" s="248"/>
      <c r="S127" s="248"/>
      <c r="T127" s="249"/>
      <c r="U127" s="14"/>
      <c r="V127" s="14"/>
      <c r="W127" s="14"/>
      <c r="X127" s="14"/>
      <c r="Y127" s="14"/>
      <c r="Z127" s="14"/>
      <c r="AA127" s="14"/>
      <c r="AB127" s="14"/>
      <c r="AC127" s="14"/>
      <c r="AD127" s="14"/>
      <c r="AE127" s="14"/>
      <c r="AT127" s="250" t="s">
        <v>198</v>
      </c>
      <c r="AU127" s="250" t="s">
        <v>84</v>
      </c>
      <c r="AV127" s="14" t="s">
        <v>84</v>
      </c>
      <c r="AW127" s="14" t="s">
        <v>37</v>
      </c>
      <c r="AX127" s="14" t="s">
        <v>76</v>
      </c>
      <c r="AY127" s="250" t="s">
        <v>186</v>
      </c>
    </row>
    <row r="128" spans="1:65" s="2" customFormat="1" ht="24.15" customHeight="1">
      <c r="A128" s="38"/>
      <c r="B128" s="39"/>
      <c r="C128" s="212" t="s">
        <v>187</v>
      </c>
      <c r="D128" s="212" t="s">
        <v>189</v>
      </c>
      <c r="E128" s="213" t="s">
        <v>509</v>
      </c>
      <c r="F128" s="214" t="s">
        <v>510</v>
      </c>
      <c r="G128" s="215" t="s">
        <v>236</v>
      </c>
      <c r="H128" s="216">
        <v>44</v>
      </c>
      <c r="I128" s="217"/>
      <c r="J128" s="218">
        <f>ROUND(I128*H128,2)</f>
        <v>0</v>
      </c>
      <c r="K128" s="214" t="s">
        <v>193</v>
      </c>
      <c r="L128" s="44"/>
      <c r="M128" s="219" t="s">
        <v>20</v>
      </c>
      <c r="N128" s="220" t="s">
        <v>47</v>
      </c>
      <c r="O128" s="84"/>
      <c r="P128" s="221">
        <f>O128*H128</f>
        <v>0</v>
      </c>
      <c r="Q128" s="221">
        <v>0</v>
      </c>
      <c r="R128" s="221">
        <f>Q128*H128</f>
        <v>0</v>
      </c>
      <c r="S128" s="221">
        <v>0</v>
      </c>
      <c r="T128" s="222">
        <f>S128*H128</f>
        <v>0</v>
      </c>
      <c r="U128" s="38"/>
      <c r="V128" s="38"/>
      <c r="W128" s="38"/>
      <c r="X128" s="38"/>
      <c r="Y128" s="38"/>
      <c r="Z128" s="38"/>
      <c r="AA128" s="38"/>
      <c r="AB128" s="38"/>
      <c r="AC128" s="38"/>
      <c r="AD128" s="38"/>
      <c r="AE128" s="38"/>
      <c r="AR128" s="223" t="s">
        <v>194</v>
      </c>
      <c r="AT128" s="223" t="s">
        <v>189</v>
      </c>
      <c r="AU128" s="223" t="s">
        <v>84</v>
      </c>
      <c r="AY128" s="17" t="s">
        <v>186</v>
      </c>
      <c r="BE128" s="224">
        <f>IF(N128="základní",J128,0)</f>
        <v>0</v>
      </c>
      <c r="BF128" s="224">
        <f>IF(N128="snížená",J128,0)</f>
        <v>0</v>
      </c>
      <c r="BG128" s="224">
        <f>IF(N128="zákl. přenesená",J128,0)</f>
        <v>0</v>
      </c>
      <c r="BH128" s="224">
        <f>IF(N128="sníž. přenesená",J128,0)</f>
        <v>0</v>
      </c>
      <c r="BI128" s="224">
        <f>IF(N128="nulová",J128,0)</f>
        <v>0</v>
      </c>
      <c r="BJ128" s="17" t="s">
        <v>22</v>
      </c>
      <c r="BK128" s="224">
        <f>ROUND(I128*H128,2)</f>
        <v>0</v>
      </c>
      <c r="BL128" s="17" t="s">
        <v>194</v>
      </c>
      <c r="BM128" s="223" t="s">
        <v>511</v>
      </c>
    </row>
    <row r="129" spans="1:47" s="2" customFormat="1" ht="12">
      <c r="A129" s="38"/>
      <c r="B129" s="39"/>
      <c r="C129" s="40"/>
      <c r="D129" s="225" t="s">
        <v>196</v>
      </c>
      <c r="E129" s="40"/>
      <c r="F129" s="226" t="s">
        <v>512</v>
      </c>
      <c r="G129" s="40"/>
      <c r="H129" s="40"/>
      <c r="I129" s="227"/>
      <c r="J129" s="40"/>
      <c r="K129" s="40"/>
      <c r="L129" s="44"/>
      <c r="M129" s="228"/>
      <c r="N129" s="229"/>
      <c r="O129" s="84"/>
      <c r="P129" s="84"/>
      <c r="Q129" s="84"/>
      <c r="R129" s="84"/>
      <c r="S129" s="84"/>
      <c r="T129" s="85"/>
      <c r="U129" s="38"/>
      <c r="V129" s="38"/>
      <c r="W129" s="38"/>
      <c r="X129" s="38"/>
      <c r="Y129" s="38"/>
      <c r="Z129" s="38"/>
      <c r="AA129" s="38"/>
      <c r="AB129" s="38"/>
      <c r="AC129" s="38"/>
      <c r="AD129" s="38"/>
      <c r="AE129" s="38"/>
      <c r="AT129" s="17" t="s">
        <v>196</v>
      </c>
      <c r="AU129" s="17" t="s">
        <v>84</v>
      </c>
    </row>
    <row r="130" spans="1:47" s="2" customFormat="1" ht="12">
      <c r="A130" s="38"/>
      <c r="B130" s="39"/>
      <c r="C130" s="40"/>
      <c r="D130" s="225" t="s">
        <v>216</v>
      </c>
      <c r="E130" s="40"/>
      <c r="F130" s="251" t="s">
        <v>332</v>
      </c>
      <c r="G130" s="40"/>
      <c r="H130" s="40"/>
      <c r="I130" s="227"/>
      <c r="J130" s="40"/>
      <c r="K130" s="40"/>
      <c r="L130" s="44"/>
      <c r="M130" s="228"/>
      <c r="N130" s="229"/>
      <c r="O130" s="84"/>
      <c r="P130" s="84"/>
      <c r="Q130" s="84"/>
      <c r="R130" s="84"/>
      <c r="S130" s="84"/>
      <c r="T130" s="85"/>
      <c r="U130" s="38"/>
      <c r="V130" s="38"/>
      <c r="W130" s="38"/>
      <c r="X130" s="38"/>
      <c r="Y130" s="38"/>
      <c r="Z130" s="38"/>
      <c r="AA130" s="38"/>
      <c r="AB130" s="38"/>
      <c r="AC130" s="38"/>
      <c r="AD130" s="38"/>
      <c r="AE130" s="38"/>
      <c r="AT130" s="17" t="s">
        <v>216</v>
      </c>
      <c r="AU130" s="17" t="s">
        <v>84</v>
      </c>
    </row>
    <row r="131" spans="1:51" s="13" customFormat="1" ht="12">
      <c r="A131" s="13"/>
      <c r="B131" s="230"/>
      <c r="C131" s="231"/>
      <c r="D131" s="225" t="s">
        <v>198</v>
      </c>
      <c r="E131" s="232" t="s">
        <v>20</v>
      </c>
      <c r="F131" s="233" t="s">
        <v>240</v>
      </c>
      <c r="G131" s="231"/>
      <c r="H131" s="232" t="s">
        <v>20</v>
      </c>
      <c r="I131" s="234"/>
      <c r="J131" s="231"/>
      <c r="K131" s="231"/>
      <c r="L131" s="235"/>
      <c r="M131" s="236"/>
      <c r="N131" s="237"/>
      <c r="O131" s="237"/>
      <c r="P131" s="237"/>
      <c r="Q131" s="237"/>
      <c r="R131" s="237"/>
      <c r="S131" s="237"/>
      <c r="T131" s="238"/>
      <c r="U131" s="13"/>
      <c r="V131" s="13"/>
      <c r="W131" s="13"/>
      <c r="X131" s="13"/>
      <c r="Y131" s="13"/>
      <c r="Z131" s="13"/>
      <c r="AA131" s="13"/>
      <c r="AB131" s="13"/>
      <c r="AC131" s="13"/>
      <c r="AD131" s="13"/>
      <c r="AE131" s="13"/>
      <c r="AT131" s="239" t="s">
        <v>198</v>
      </c>
      <c r="AU131" s="239" t="s">
        <v>84</v>
      </c>
      <c r="AV131" s="13" t="s">
        <v>22</v>
      </c>
      <c r="AW131" s="13" t="s">
        <v>37</v>
      </c>
      <c r="AX131" s="13" t="s">
        <v>76</v>
      </c>
      <c r="AY131" s="239" t="s">
        <v>186</v>
      </c>
    </row>
    <row r="132" spans="1:51" s="14" customFormat="1" ht="12">
      <c r="A132" s="14"/>
      <c r="B132" s="240"/>
      <c r="C132" s="241"/>
      <c r="D132" s="225" t="s">
        <v>198</v>
      </c>
      <c r="E132" s="242" t="s">
        <v>20</v>
      </c>
      <c r="F132" s="243" t="s">
        <v>513</v>
      </c>
      <c r="G132" s="241"/>
      <c r="H132" s="244">
        <v>44</v>
      </c>
      <c r="I132" s="245"/>
      <c r="J132" s="241"/>
      <c r="K132" s="241"/>
      <c r="L132" s="246"/>
      <c r="M132" s="247"/>
      <c r="N132" s="248"/>
      <c r="O132" s="248"/>
      <c r="P132" s="248"/>
      <c r="Q132" s="248"/>
      <c r="R132" s="248"/>
      <c r="S132" s="248"/>
      <c r="T132" s="249"/>
      <c r="U132" s="14"/>
      <c r="V132" s="14"/>
      <c r="W132" s="14"/>
      <c r="X132" s="14"/>
      <c r="Y132" s="14"/>
      <c r="Z132" s="14"/>
      <c r="AA132" s="14"/>
      <c r="AB132" s="14"/>
      <c r="AC132" s="14"/>
      <c r="AD132" s="14"/>
      <c r="AE132" s="14"/>
      <c r="AT132" s="250" t="s">
        <v>198</v>
      </c>
      <c r="AU132" s="250" t="s">
        <v>84</v>
      </c>
      <c r="AV132" s="14" t="s">
        <v>84</v>
      </c>
      <c r="AW132" s="14" t="s">
        <v>37</v>
      </c>
      <c r="AX132" s="14" t="s">
        <v>76</v>
      </c>
      <c r="AY132" s="250" t="s">
        <v>186</v>
      </c>
    </row>
    <row r="133" spans="1:63" s="12" customFormat="1" ht="22.8" customHeight="1">
      <c r="A133" s="12"/>
      <c r="B133" s="196"/>
      <c r="C133" s="197"/>
      <c r="D133" s="198" t="s">
        <v>75</v>
      </c>
      <c r="E133" s="210" t="s">
        <v>187</v>
      </c>
      <c r="F133" s="210" t="s">
        <v>188</v>
      </c>
      <c r="G133" s="197"/>
      <c r="H133" s="197"/>
      <c r="I133" s="200"/>
      <c r="J133" s="211">
        <f>BK133</f>
        <v>0</v>
      </c>
      <c r="K133" s="197"/>
      <c r="L133" s="202"/>
      <c r="M133" s="203"/>
      <c r="N133" s="204"/>
      <c r="O133" s="204"/>
      <c r="P133" s="205">
        <f>SUM(P134:P165)</f>
        <v>0</v>
      </c>
      <c r="Q133" s="204"/>
      <c r="R133" s="205">
        <f>SUM(R134:R165)</f>
        <v>0.0020700000000000002</v>
      </c>
      <c r="S133" s="204"/>
      <c r="T133" s="206">
        <f>SUM(T134:T165)</f>
        <v>76.77599999999998</v>
      </c>
      <c r="U133" s="12"/>
      <c r="V133" s="12"/>
      <c r="W133" s="12"/>
      <c r="X133" s="12"/>
      <c r="Y133" s="12"/>
      <c r="Z133" s="12"/>
      <c r="AA133" s="12"/>
      <c r="AB133" s="12"/>
      <c r="AC133" s="12"/>
      <c r="AD133" s="12"/>
      <c r="AE133" s="12"/>
      <c r="AR133" s="207" t="s">
        <v>22</v>
      </c>
      <c r="AT133" s="208" t="s">
        <v>75</v>
      </c>
      <c r="AU133" s="208" t="s">
        <v>22</v>
      </c>
      <c r="AY133" s="207" t="s">
        <v>186</v>
      </c>
      <c r="BK133" s="209">
        <f>SUM(BK134:BK165)</f>
        <v>0</v>
      </c>
    </row>
    <row r="134" spans="1:65" s="2" customFormat="1" ht="24.15" customHeight="1">
      <c r="A134" s="38"/>
      <c r="B134" s="39"/>
      <c r="C134" s="212" t="s">
        <v>27</v>
      </c>
      <c r="D134" s="212" t="s">
        <v>189</v>
      </c>
      <c r="E134" s="213" t="s">
        <v>365</v>
      </c>
      <c r="F134" s="214" t="s">
        <v>366</v>
      </c>
      <c r="G134" s="215" t="s">
        <v>236</v>
      </c>
      <c r="H134" s="216">
        <v>32</v>
      </c>
      <c r="I134" s="217"/>
      <c r="J134" s="218">
        <f>ROUND(I134*H134,2)</f>
        <v>0</v>
      </c>
      <c r="K134" s="214" t="s">
        <v>20</v>
      </c>
      <c r="L134" s="44"/>
      <c r="M134" s="219" t="s">
        <v>20</v>
      </c>
      <c r="N134" s="220" t="s">
        <v>47</v>
      </c>
      <c r="O134" s="84"/>
      <c r="P134" s="221">
        <f>O134*H134</f>
        <v>0</v>
      </c>
      <c r="Q134" s="221">
        <v>0</v>
      </c>
      <c r="R134" s="221">
        <f>Q134*H134</f>
        <v>0</v>
      </c>
      <c r="S134" s="221">
        <v>0</v>
      </c>
      <c r="T134" s="222">
        <f>S134*H134</f>
        <v>0</v>
      </c>
      <c r="U134" s="38"/>
      <c r="V134" s="38"/>
      <c r="W134" s="38"/>
      <c r="X134" s="38"/>
      <c r="Y134" s="38"/>
      <c r="Z134" s="38"/>
      <c r="AA134" s="38"/>
      <c r="AB134" s="38"/>
      <c r="AC134" s="38"/>
      <c r="AD134" s="38"/>
      <c r="AE134" s="38"/>
      <c r="AR134" s="223" t="s">
        <v>194</v>
      </c>
      <c r="AT134" s="223" t="s">
        <v>189</v>
      </c>
      <c r="AU134" s="223" t="s">
        <v>84</v>
      </c>
      <c r="AY134" s="17" t="s">
        <v>186</v>
      </c>
      <c r="BE134" s="224">
        <f>IF(N134="základní",J134,0)</f>
        <v>0</v>
      </c>
      <c r="BF134" s="224">
        <f>IF(N134="snížená",J134,0)</f>
        <v>0</v>
      </c>
      <c r="BG134" s="224">
        <f>IF(N134="zákl. přenesená",J134,0)</f>
        <v>0</v>
      </c>
      <c r="BH134" s="224">
        <f>IF(N134="sníž. přenesená",J134,0)</f>
        <v>0</v>
      </c>
      <c r="BI134" s="224">
        <f>IF(N134="nulová",J134,0)</f>
        <v>0</v>
      </c>
      <c r="BJ134" s="17" t="s">
        <v>22</v>
      </c>
      <c r="BK134" s="224">
        <f>ROUND(I134*H134,2)</f>
        <v>0</v>
      </c>
      <c r="BL134" s="17" t="s">
        <v>194</v>
      </c>
      <c r="BM134" s="223" t="s">
        <v>367</v>
      </c>
    </row>
    <row r="135" spans="1:47" s="2" customFormat="1" ht="12">
      <c r="A135" s="38"/>
      <c r="B135" s="39"/>
      <c r="C135" s="40"/>
      <c r="D135" s="225" t="s">
        <v>196</v>
      </c>
      <c r="E135" s="40"/>
      <c r="F135" s="226" t="s">
        <v>366</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196</v>
      </c>
      <c r="AU135" s="17" t="s">
        <v>84</v>
      </c>
    </row>
    <row r="136" spans="1:47" s="2" customFormat="1" ht="12">
      <c r="A136" s="38"/>
      <c r="B136" s="39"/>
      <c r="C136" s="40"/>
      <c r="D136" s="225" t="s">
        <v>216</v>
      </c>
      <c r="E136" s="40"/>
      <c r="F136" s="251" t="s">
        <v>368</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216</v>
      </c>
      <c r="AU136" s="17" t="s">
        <v>84</v>
      </c>
    </row>
    <row r="137" spans="1:51" s="13" customFormat="1" ht="12">
      <c r="A137" s="13"/>
      <c r="B137" s="230"/>
      <c r="C137" s="231"/>
      <c r="D137" s="225" t="s">
        <v>198</v>
      </c>
      <c r="E137" s="232" t="s">
        <v>20</v>
      </c>
      <c r="F137" s="233" t="s">
        <v>240</v>
      </c>
      <c r="G137" s="231"/>
      <c r="H137" s="232" t="s">
        <v>20</v>
      </c>
      <c r="I137" s="234"/>
      <c r="J137" s="231"/>
      <c r="K137" s="231"/>
      <c r="L137" s="235"/>
      <c r="M137" s="236"/>
      <c r="N137" s="237"/>
      <c r="O137" s="237"/>
      <c r="P137" s="237"/>
      <c r="Q137" s="237"/>
      <c r="R137" s="237"/>
      <c r="S137" s="237"/>
      <c r="T137" s="238"/>
      <c r="U137" s="13"/>
      <c r="V137" s="13"/>
      <c r="W137" s="13"/>
      <c r="X137" s="13"/>
      <c r="Y137" s="13"/>
      <c r="Z137" s="13"/>
      <c r="AA137" s="13"/>
      <c r="AB137" s="13"/>
      <c r="AC137" s="13"/>
      <c r="AD137" s="13"/>
      <c r="AE137" s="13"/>
      <c r="AT137" s="239" t="s">
        <v>198</v>
      </c>
      <c r="AU137" s="239" t="s">
        <v>84</v>
      </c>
      <c r="AV137" s="13" t="s">
        <v>22</v>
      </c>
      <c r="AW137" s="13" t="s">
        <v>37</v>
      </c>
      <c r="AX137" s="13" t="s">
        <v>76</v>
      </c>
      <c r="AY137" s="239" t="s">
        <v>186</v>
      </c>
    </row>
    <row r="138" spans="1:51" s="14" customFormat="1" ht="12">
      <c r="A138" s="14"/>
      <c r="B138" s="240"/>
      <c r="C138" s="241"/>
      <c r="D138" s="225" t="s">
        <v>198</v>
      </c>
      <c r="E138" s="242" t="s">
        <v>20</v>
      </c>
      <c r="F138" s="243" t="s">
        <v>514</v>
      </c>
      <c r="G138" s="241"/>
      <c r="H138" s="244">
        <v>32</v>
      </c>
      <c r="I138" s="245"/>
      <c r="J138" s="241"/>
      <c r="K138" s="241"/>
      <c r="L138" s="246"/>
      <c r="M138" s="247"/>
      <c r="N138" s="248"/>
      <c r="O138" s="248"/>
      <c r="P138" s="248"/>
      <c r="Q138" s="248"/>
      <c r="R138" s="248"/>
      <c r="S138" s="248"/>
      <c r="T138" s="249"/>
      <c r="U138" s="14"/>
      <c r="V138" s="14"/>
      <c r="W138" s="14"/>
      <c r="X138" s="14"/>
      <c r="Y138" s="14"/>
      <c r="Z138" s="14"/>
      <c r="AA138" s="14"/>
      <c r="AB138" s="14"/>
      <c r="AC138" s="14"/>
      <c r="AD138" s="14"/>
      <c r="AE138" s="14"/>
      <c r="AT138" s="250" t="s">
        <v>198</v>
      </c>
      <c r="AU138" s="250" t="s">
        <v>84</v>
      </c>
      <c r="AV138" s="14" t="s">
        <v>84</v>
      </c>
      <c r="AW138" s="14" t="s">
        <v>37</v>
      </c>
      <c r="AX138" s="14" t="s">
        <v>76</v>
      </c>
      <c r="AY138" s="250" t="s">
        <v>186</v>
      </c>
    </row>
    <row r="139" spans="1:65" s="2" customFormat="1" ht="14.4" customHeight="1">
      <c r="A139" s="38"/>
      <c r="B139" s="39"/>
      <c r="C139" s="212" t="s">
        <v>296</v>
      </c>
      <c r="D139" s="212" t="s">
        <v>189</v>
      </c>
      <c r="E139" s="213" t="s">
        <v>515</v>
      </c>
      <c r="F139" s="214" t="s">
        <v>516</v>
      </c>
      <c r="G139" s="215" t="s">
        <v>192</v>
      </c>
      <c r="H139" s="216">
        <v>6.9</v>
      </c>
      <c r="I139" s="217"/>
      <c r="J139" s="218">
        <f>ROUND(I139*H139,2)</f>
        <v>0</v>
      </c>
      <c r="K139" s="214" t="s">
        <v>193</v>
      </c>
      <c r="L139" s="44"/>
      <c r="M139" s="219" t="s">
        <v>20</v>
      </c>
      <c r="N139" s="220" t="s">
        <v>47</v>
      </c>
      <c r="O139" s="84"/>
      <c r="P139" s="221">
        <f>O139*H139</f>
        <v>0</v>
      </c>
      <c r="Q139" s="221">
        <v>0</v>
      </c>
      <c r="R139" s="221">
        <f>Q139*H139</f>
        <v>0</v>
      </c>
      <c r="S139" s="221">
        <v>2</v>
      </c>
      <c r="T139" s="222">
        <f>S139*H139</f>
        <v>13.8</v>
      </c>
      <c r="U139" s="38"/>
      <c r="V139" s="38"/>
      <c r="W139" s="38"/>
      <c r="X139" s="38"/>
      <c r="Y139" s="38"/>
      <c r="Z139" s="38"/>
      <c r="AA139" s="38"/>
      <c r="AB139" s="38"/>
      <c r="AC139" s="38"/>
      <c r="AD139" s="38"/>
      <c r="AE139" s="38"/>
      <c r="AR139" s="223" t="s">
        <v>194</v>
      </c>
      <c r="AT139" s="223" t="s">
        <v>189</v>
      </c>
      <c r="AU139" s="223" t="s">
        <v>84</v>
      </c>
      <c r="AY139" s="17" t="s">
        <v>186</v>
      </c>
      <c r="BE139" s="224">
        <f>IF(N139="základní",J139,0)</f>
        <v>0</v>
      </c>
      <c r="BF139" s="224">
        <f>IF(N139="snížená",J139,0)</f>
        <v>0</v>
      </c>
      <c r="BG139" s="224">
        <f>IF(N139="zákl. přenesená",J139,0)</f>
        <v>0</v>
      </c>
      <c r="BH139" s="224">
        <f>IF(N139="sníž. přenesená",J139,0)</f>
        <v>0</v>
      </c>
      <c r="BI139" s="224">
        <f>IF(N139="nulová",J139,0)</f>
        <v>0</v>
      </c>
      <c r="BJ139" s="17" t="s">
        <v>22</v>
      </c>
      <c r="BK139" s="224">
        <f>ROUND(I139*H139,2)</f>
        <v>0</v>
      </c>
      <c r="BL139" s="17" t="s">
        <v>194</v>
      </c>
      <c r="BM139" s="223" t="s">
        <v>517</v>
      </c>
    </row>
    <row r="140" spans="1:47" s="2" customFormat="1" ht="12">
      <c r="A140" s="38"/>
      <c r="B140" s="39"/>
      <c r="C140" s="40"/>
      <c r="D140" s="225" t="s">
        <v>196</v>
      </c>
      <c r="E140" s="40"/>
      <c r="F140" s="226" t="s">
        <v>518</v>
      </c>
      <c r="G140" s="40"/>
      <c r="H140" s="40"/>
      <c r="I140" s="227"/>
      <c r="J140" s="40"/>
      <c r="K140" s="40"/>
      <c r="L140" s="44"/>
      <c r="M140" s="228"/>
      <c r="N140" s="229"/>
      <c r="O140" s="84"/>
      <c r="P140" s="84"/>
      <c r="Q140" s="84"/>
      <c r="R140" s="84"/>
      <c r="S140" s="84"/>
      <c r="T140" s="85"/>
      <c r="U140" s="38"/>
      <c r="V140" s="38"/>
      <c r="W140" s="38"/>
      <c r="X140" s="38"/>
      <c r="Y140" s="38"/>
      <c r="Z140" s="38"/>
      <c r="AA140" s="38"/>
      <c r="AB140" s="38"/>
      <c r="AC140" s="38"/>
      <c r="AD140" s="38"/>
      <c r="AE140" s="38"/>
      <c r="AT140" s="17" t="s">
        <v>196</v>
      </c>
      <c r="AU140" s="17" t="s">
        <v>84</v>
      </c>
    </row>
    <row r="141" spans="1:51" s="13" customFormat="1" ht="12">
      <c r="A141" s="13"/>
      <c r="B141" s="230"/>
      <c r="C141" s="231"/>
      <c r="D141" s="225" t="s">
        <v>198</v>
      </c>
      <c r="E141" s="232" t="s">
        <v>20</v>
      </c>
      <c r="F141" s="233" t="s">
        <v>248</v>
      </c>
      <c r="G141" s="231"/>
      <c r="H141" s="232" t="s">
        <v>20</v>
      </c>
      <c r="I141" s="234"/>
      <c r="J141" s="231"/>
      <c r="K141" s="231"/>
      <c r="L141" s="235"/>
      <c r="M141" s="236"/>
      <c r="N141" s="237"/>
      <c r="O141" s="237"/>
      <c r="P141" s="237"/>
      <c r="Q141" s="237"/>
      <c r="R141" s="237"/>
      <c r="S141" s="237"/>
      <c r="T141" s="238"/>
      <c r="U141" s="13"/>
      <c r="V141" s="13"/>
      <c r="W141" s="13"/>
      <c r="X141" s="13"/>
      <c r="Y141" s="13"/>
      <c r="Z141" s="13"/>
      <c r="AA141" s="13"/>
      <c r="AB141" s="13"/>
      <c r="AC141" s="13"/>
      <c r="AD141" s="13"/>
      <c r="AE141" s="13"/>
      <c r="AT141" s="239" t="s">
        <v>198</v>
      </c>
      <c r="AU141" s="239" t="s">
        <v>84</v>
      </c>
      <c r="AV141" s="13" t="s">
        <v>22</v>
      </c>
      <c r="AW141" s="13" t="s">
        <v>37</v>
      </c>
      <c r="AX141" s="13" t="s">
        <v>76</v>
      </c>
      <c r="AY141" s="239" t="s">
        <v>186</v>
      </c>
    </row>
    <row r="142" spans="1:51" s="14" customFormat="1" ht="12">
      <c r="A142" s="14"/>
      <c r="B142" s="240"/>
      <c r="C142" s="241"/>
      <c r="D142" s="225" t="s">
        <v>198</v>
      </c>
      <c r="E142" s="242" t="s">
        <v>20</v>
      </c>
      <c r="F142" s="243" t="s">
        <v>519</v>
      </c>
      <c r="G142" s="241"/>
      <c r="H142" s="244">
        <v>6.9</v>
      </c>
      <c r="I142" s="245"/>
      <c r="J142" s="241"/>
      <c r="K142" s="241"/>
      <c r="L142" s="246"/>
      <c r="M142" s="247"/>
      <c r="N142" s="248"/>
      <c r="O142" s="248"/>
      <c r="P142" s="248"/>
      <c r="Q142" s="248"/>
      <c r="R142" s="248"/>
      <c r="S142" s="248"/>
      <c r="T142" s="249"/>
      <c r="U142" s="14"/>
      <c r="V142" s="14"/>
      <c r="W142" s="14"/>
      <c r="X142" s="14"/>
      <c r="Y142" s="14"/>
      <c r="Z142" s="14"/>
      <c r="AA142" s="14"/>
      <c r="AB142" s="14"/>
      <c r="AC142" s="14"/>
      <c r="AD142" s="14"/>
      <c r="AE142" s="14"/>
      <c r="AT142" s="250" t="s">
        <v>198</v>
      </c>
      <c r="AU142" s="250" t="s">
        <v>84</v>
      </c>
      <c r="AV142" s="14" t="s">
        <v>84</v>
      </c>
      <c r="AW142" s="14" t="s">
        <v>37</v>
      </c>
      <c r="AX142" s="14" t="s">
        <v>76</v>
      </c>
      <c r="AY142" s="250" t="s">
        <v>186</v>
      </c>
    </row>
    <row r="143" spans="1:65" s="2" customFormat="1" ht="14.4" customHeight="1">
      <c r="A143" s="38"/>
      <c r="B143" s="39"/>
      <c r="C143" s="212" t="s">
        <v>303</v>
      </c>
      <c r="D143" s="212" t="s">
        <v>189</v>
      </c>
      <c r="E143" s="213" t="s">
        <v>190</v>
      </c>
      <c r="F143" s="214" t="s">
        <v>191</v>
      </c>
      <c r="G143" s="215" t="s">
        <v>192</v>
      </c>
      <c r="H143" s="216">
        <v>24</v>
      </c>
      <c r="I143" s="217"/>
      <c r="J143" s="218">
        <f>ROUND(I143*H143,2)</f>
        <v>0</v>
      </c>
      <c r="K143" s="214" t="s">
        <v>193</v>
      </c>
      <c r="L143" s="44"/>
      <c r="M143" s="219" t="s">
        <v>20</v>
      </c>
      <c r="N143" s="220" t="s">
        <v>47</v>
      </c>
      <c r="O143" s="84"/>
      <c r="P143" s="221">
        <f>O143*H143</f>
        <v>0</v>
      </c>
      <c r="Q143" s="221">
        <v>0</v>
      </c>
      <c r="R143" s="221">
        <f>Q143*H143</f>
        <v>0</v>
      </c>
      <c r="S143" s="221">
        <v>2.4</v>
      </c>
      <c r="T143" s="222">
        <f>S143*H143</f>
        <v>57.599999999999994</v>
      </c>
      <c r="U143" s="38"/>
      <c r="V143" s="38"/>
      <c r="W143" s="38"/>
      <c r="X143" s="38"/>
      <c r="Y143" s="38"/>
      <c r="Z143" s="38"/>
      <c r="AA143" s="38"/>
      <c r="AB143" s="38"/>
      <c r="AC143" s="38"/>
      <c r="AD143" s="38"/>
      <c r="AE143" s="38"/>
      <c r="AR143" s="223" t="s">
        <v>194</v>
      </c>
      <c r="AT143" s="223" t="s">
        <v>189</v>
      </c>
      <c r="AU143" s="223" t="s">
        <v>84</v>
      </c>
      <c r="AY143" s="17" t="s">
        <v>186</v>
      </c>
      <c r="BE143" s="224">
        <f>IF(N143="základní",J143,0)</f>
        <v>0</v>
      </c>
      <c r="BF143" s="224">
        <f>IF(N143="snížená",J143,0)</f>
        <v>0</v>
      </c>
      <c r="BG143" s="224">
        <f>IF(N143="zákl. přenesená",J143,0)</f>
        <v>0</v>
      </c>
      <c r="BH143" s="224">
        <f>IF(N143="sníž. přenesená",J143,0)</f>
        <v>0</v>
      </c>
      <c r="BI143" s="224">
        <f>IF(N143="nulová",J143,0)</f>
        <v>0</v>
      </c>
      <c r="BJ143" s="17" t="s">
        <v>22</v>
      </c>
      <c r="BK143" s="224">
        <f>ROUND(I143*H143,2)</f>
        <v>0</v>
      </c>
      <c r="BL143" s="17" t="s">
        <v>194</v>
      </c>
      <c r="BM143" s="223" t="s">
        <v>371</v>
      </c>
    </row>
    <row r="144" spans="1:47" s="2" customFormat="1" ht="12">
      <c r="A144" s="38"/>
      <c r="B144" s="39"/>
      <c r="C144" s="40"/>
      <c r="D144" s="225" t="s">
        <v>196</v>
      </c>
      <c r="E144" s="40"/>
      <c r="F144" s="226" t="s">
        <v>197</v>
      </c>
      <c r="G144" s="40"/>
      <c r="H144" s="40"/>
      <c r="I144" s="227"/>
      <c r="J144" s="40"/>
      <c r="K144" s="40"/>
      <c r="L144" s="44"/>
      <c r="M144" s="228"/>
      <c r="N144" s="229"/>
      <c r="O144" s="84"/>
      <c r="P144" s="84"/>
      <c r="Q144" s="84"/>
      <c r="R144" s="84"/>
      <c r="S144" s="84"/>
      <c r="T144" s="85"/>
      <c r="U144" s="38"/>
      <c r="V144" s="38"/>
      <c r="W144" s="38"/>
      <c r="X144" s="38"/>
      <c r="Y144" s="38"/>
      <c r="Z144" s="38"/>
      <c r="AA144" s="38"/>
      <c r="AB144" s="38"/>
      <c r="AC144" s="38"/>
      <c r="AD144" s="38"/>
      <c r="AE144" s="38"/>
      <c r="AT144" s="17" t="s">
        <v>196</v>
      </c>
      <c r="AU144" s="17" t="s">
        <v>84</v>
      </c>
    </row>
    <row r="145" spans="1:47" s="2" customFormat="1" ht="12">
      <c r="A145" s="38"/>
      <c r="B145" s="39"/>
      <c r="C145" s="40"/>
      <c r="D145" s="225" t="s">
        <v>216</v>
      </c>
      <c r="E145" s="40"/>
      <c r="F145" s="251" t="s">
        <v>372</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216</v>
      </c>
      <c r="AU145" s="17" t="s">
        <v>84</v>
      </c>
    </row>
    <row r="146" spans="1:51" s="13" customFormat="1" ht="12">
      <c r="A146" s="13"/>
      <c r="B146" s="230"/>
      <c r="C146" s="231"/>
      <c r="D146" s="225" t="s">
        <v>198</v>
      </c>
      <c r="E146" s="232" t="s">
        <v>20</v>
      </c>
      <c r="F146" s="233" t="s">
        <v>248</v>
      </c>
      <c r="G146" s="231"/>
      <c r="H146" s="232" t="s">
        <v>20</v>
      </c>
      <c r="I146" s="234"/>
      <c r="J146" s="231"/>
      <c r="K146" s="231"/>
      <c r="L146" s="235"/>
      <c r="M146" s="236"/>
      <c r="N146" s="237"/>
      <c r="O146" s="237"/>
      <c r="P146" s="237"/>
      <c r="Q146" s="237"/>
      <c r="R146" s="237"/>
      <c r="S146" s="237"/>
      <c r="T146" s="238"/>
      <c r="U146" s="13"/>
      <c r="V146" s="13"/>
      <c r="W146" s="13"/>
      <c r="X146" s="13"/>
      <c r="Y146" s="13"/>
      <c r="Z146" s="13"/>
      <c r="AA146" s="13"/>
      <c r="AB146" s="13"/>
      <c r="AC146" s="13"/>
      <c r="AD146" s="13"/>
      <c r="AE146" s="13"/>
      <c r="AT146" s="239" t="s">
        <v>198</v>
      </c>
      <c r="AU146" s="239" t="s">
        <v>84</v>
      </c>
      <c r="AV146" s="13" t="s">
        <v>22</v>
      </c>
      <c r="AW146" s="13" t="s">
        <v>37</v>
      </c>
      <c r="AX146" s="13" t="s">
        <v>76</v>
      </c>
      <c r="AY146" s="239" t="s">
        <v>186</v>
      </c>
    </row>
    <row r="147" spans="1:51" s="14" customFormat="1" ht="12">
      <c r="A147" s="14"/>
      <c r="B147" s="240"/>
      <c r="C147" s="241"/>
      <c r="D147" s="225" t="s">
        <v>198</v>
      </c>
      <c r="E147" s="242" t="s">
        <v>20</v>
      </c>
      <c r="F147" s="243" t="s">
        <v>520</v>
      </c>
      <c r="G147" s="241"/>
      <c r="H147" s="244">
        <v>24</v>
      </c>
      <c r="I147" s="245"/>
      <c r="J147" s="241"/>
      <c r="K147" s="241"/>
      <c r="L147" s="246"/>
      <c r="M147" s="247"/>
      <c r="N147" s="248"/>
      <c r="O147" s="248"/>
      <c r="P147" s="248"/>
      <c r="Q147" s="248"/>
      <c r="R147" s="248"/>
      <c r="S147" s="248"/>
      <c r="T147" s="249"/>
      <c r="U147" s="14"/>
      <c r="V147" s="14"/>
      <c r="W147" s="14"/>
      <c r="X147" s="14"/>
      <c r="Y147" s="14"/>
      <c r="Z147" s="14"/>
      <c r="AA147" s="14"/>
      <c r="AB147" s="14"/>
      <c r="AC147" s="14"/>
      <c r="AD147" s="14"/>
      <c r="AE147" s="14"/>
      <c r="AT147" s="250" t="s">
        <v>198</v>
      </c>
      <c r="AU147" s="250" t="s">
        <v>84</v>
      </c>
      <c r="AV147" s="14" t="s">
        <v>84</v>
      </c>
      <c r="AW147" s="14" t="s">
        <v>37</v>
      </c>
      <c r="AX147" s="14" t="s">
        <v>76</v>
      </c>
      <c r="AY147" s="250" t="s">
        <v>186</v>
      </c>
    </row>
    <row r="148" spans="1:65" s="2" customFormat="1" ht="24.15" customHeight="1">
      <c r="A148" s="38"/>
      <c r="B148" s="39"/>
      <c r="C148" s="212" t="s">
        <v>309</v>
      </c>
      <c r="D148" s="212" t="s">
        <v>189</v>
      </c>
      <c r="E148" s="213" t="s">
        <v>521</v>
      </c>
      <c r="F148" s="214" t="s">
        <v>522</v>
      </c>
      <c r="G148" s="215" t="s">
        <v>312</v>
      </c>
      <c r="H148" s="216">
        <v>126</v>
      </c>
      <c r="I148" s="217"/>
      <c r="J148" s="218">
        <f>ROUND(I148*H148,2)</f>
        <v>0</v>
      </c>
      <c r="K148" s="214" t="s">
        <v>193</v>
      </c>
      <c r="L148" s="44"/>
      <c r="M148" s="219" t="s">
        <v>20</v>
      </c>
      <c r="N148" s="220" t="s">
        <v>47</v>
      </c>
      <c r="O148" s="84"/>
      <c r="P148" s="221">
        <f>O148*H148</f>
        <v>0</v>
      </c>
      <c r="Q148" s="221">
        <v>0</v>
      </c>
      <c r="R148" s="221">
        <f>Q148*H148</f>
        <v>0</v>
      </c>
      <c r="S148" s="221">
        <v>0.035</v>
      </c>
      <c r="T148" s="222">
        <f>S148*H148</f>
        <v>4.41</v>
      </c>
      <c r="U148" s="38"/>
      <c r="V148" s="38"/>
      <c r="W148" s="38"/>
      <c r="X148" s="38"/>
      <c r="Y148" s="38"/>
      <c r="Z148" s="38"/>
      <c r="AA148" s="38"/>
      <c r="AB148" s="38"/>
      <c r="AC148" s="38"/>
      <c r="AD148" s="38"/>
      <c r="AE148" s="38"/>
      <c r="AR148" s="223" t="s">
        <v>194</v>
      </c>
      <c r="AT148" s="223" t="s">
        <v>189</v>
      </c>
      <c r="AU148" s="223" t="s">
        <v>84</v>
      </c>
      <c r="AY148" s="17" t="s">
        <v>186</v>
      </c>
      <c r="BE148" s="224">
        <f>IF(N148="základní",J148,0)</f>
        <v>0</v>
      </c>
      <c r="BF148" s="224">
        <f>IF(N148="snížená",J148,0)</f>
        <v>0</v>
      </c>
      <c r="BG148" s="224">
        <f>IF(N148="zákl. přenesená",J148,0)</f>
        <v>0</v>
      </c>
      <c r="BH148" s="224">
        <f>IF(N148="sníž. přenesená",J148,0)</f>
        <v>0</v>
      </c>
      <c r="BI148" s="224">
        <f>IF(N148="nulová",J148,0)</f>
        <v>0</v>
      </c>
      <c r="BJ148" s="17" t="s">
        <v>22</v>
      </c>
      <c r="BK148" s="224">
        <f>ROUND(I148*H148,2)</f>
        <v>0</v>
      </c>
      <c r="BL148" s="17" t="s">
        <v>194</v>
      </c>
      <c r="BM148" s="223" t="s">
        <v>523</v>
      </c>
    </row>
    <row r="149" spans="1:47" s="2" customFormat="1" ht="12">
      <c r="A149" s="38"/>
      <c r="B149" s="39"/>
      <c r="C149" s="40"/>
      <c r="D149" s="225" t="s">
        <v>196</v>
      </c>
      <c r="E149" s="40"/>
      <c r="F149" s="226" t="s">
        <v>524</v>
      </c>
      <c r="G149" s="40"/>
      <c r="H149" s="40"/>
      <c r="I149" s="227"/>
      <c r="J149" s="40"/>
      <c r="K149" s="40"/>
      <c r="L149" s="44"/>
      <c r="M149" s="228"/>
      <c r="N149" s="229"/>
      <c r="O149" s="84"/>
      <c r="P149" s="84"/>
      <c r="Q149" s="84"/>
      <c r="R149" s="84"/>
      <c r="S149" s="84"/>
      <c r="T149" s="85"/>
      <c r="U149" s="38"/>
      <c r="V149" s="38"/>
      <c r="W149" s="38"/>
      <c r="X149" s="38"/>
      <c r="Y149" s="38"/>
      <c r="Z149" s="38"/>
      <c r="AA149" s="38"/>
      <c r="AB149" s="38"/>
      <c r="AC149" s="38"/>
      <c r="AD149" s="38"/>
      <c r="AE149" s="38"/>
      <c r="AT149" s="17" t="s">
        <v>196</v>
      </c>
      <c r="AU149" s="17" t="s">
        <v>84</v>
      </c>
    </row>
    <row r="150" spans="1:47" s="2" customFormat="1" ht="12">
      <c r="A150" s="38"/>
      <c r="B150" s="39"/>
      <c r="C150" s="40"/>
      <c r="D150" s="225" t="s">
        <v>216</v>
      </c>
      <c r="E150" s="40"/>
      <c r="F150" s="251" t="s">
        <v>525</v>
      </c>
      <c r="G150" s="40"/>
      <c r="H150" s="40"/>
      <c r="I150" s="227"/>
      <c r="J150" s="40"/>
      <c r="K150" s="40"/>
      <c r="L150" s="44"/>
      <c r="M150" s="228"/>
      <c r="N150" s="229"/>
      <c r="O150" s="84"/>
      <c r="P150" s="84"/>
      <c r="Q150" s="84"/>
      <c r="R150" s="84"/>
      <c r="S150" s="84"/>
      <c r="T150" s="85"/>
      <c r="U150" s="38"/>
      <c r="V150" s="38"/>
      <c r="W150" s="38"/>
      <c r="X150" s="38"/>
      <c r="Y150" s="38"/>
      <c r="Z150" s="38"/>
      <c r="AA150" s="38"/>
      <c r="AB150" s="38"/>
      <c r="AC150" s="38"/>
      <c r="AD150" s="38"/>
      <c r="AE150" s="38"/>
      <c r="AT150" s="17" t="s">
        <v>216</v>
      </c>
      <c r="AU150" s="17" t="s">
        <v>84</v>
      </c>
    </row>
    <row r="151" spans="1:51" s="13" customFormat="1" ht="12">
      <c r="A151" s="13"/>
      <c r="B151" s="230"/>
      <c r="C151" s="231"/>
      <c r="D151" s="225" t="s">
        <v>198</v>
      </c>
      <c r="E151" s="232" t="s">
        <v>20</v>
      </c>
      <c r="F151" s="233" t="s">
        <v>248</v>
      </c>
      <c r="G151" s="231"/>
      <c r="H151" s="232" t="s">
        <v>20</v>
      </c>
      <c r="I151" s="234"/>
      <c r="J151" s="231"/>
      <c r="K151" s="231"/>
      <c r="L151" s="235"/>
      <c r="M151" s="236"/>
      <c r="N151" s="237"/>
      <c r="O151" s="237"/>
      <c r="P151" s="237"/>
      <c r="Q151" s="237"/>
      <c r="R151" s="237"/>
      <c r="S151" s="237"/>
      <c r="T151" s="238"/>
      <c r="U151" s="13"/>
      <c r="V151" s="13"/>
      <c r="W151" s="13"/>
      <c r="X151" s="13"/>
      <c r="Y151" s="13"/>
      <c r="Z151" s="13"/>
      <c r="AA151" s="13"/>
      <c r="AB151" s="13"/>
      <c r="AC151" s="13"/>
      <c r="AD151" s="13"/>
      <c r="AE151" s="13"/>
      <c r="AT151" s="239" t="s">
        <v>198</v>
      </c>
      <c r="AU151" s="239" t="s">
        <v>84</v>
      </c>
      <c r="AV151" s="13" t="s">
        <v>22</v>
      </c>
      <c r="AW151" s="13" t="s">
        <v>37</v>
      </c>
      <c r="AX151" s="13" t="s">
        <v>76</v>
      </c>
      <c r="AY151" s="239" t="s">
        <v>186</v>
      </c>
    </row>
    <row r="152" spans="1:51" s="14" customFormat="1" ht="12">
      <c r="A152" s="14"/>
      <c r="B152" s="240"/>
      <c r="C152" s="241"/>
      <c r="D152" s="225" t="s">
        <v>198</v>
      </c>
      <c r="E152" s="242" t="s">
        <v>20</v>
      </c>
      <c r="F152" s="243" t="s">
        <v>526</v>
      </c>
      <c r="G152" s="241"/>
      <c r="H152" s="244">
        <v>126</v>
      </c>
      <c r="I152" s="245"/>
      <c r="J152" s="241"/>
      <c r="K152" s="241"/>
      <c r="L152" s="246"/>
      <c r="M152" s="247"/>
      <c r="N152" s="248"/>
      <c r="O152" s="248"/>
      <c r="P152" s="248"/>
      <c r="Q152" s="248"/>
      <c r="R152" s="248"/>
      <c r="S152" s="248"/>
      <c r="T152" s="249"/>
      <c r="U152" s="14"/>
      <c r="V152" s="14"/>
      <c r="W152" s="14"/>
      <c r="X152" s="14"/>
      <c r="Y152" s="14"/>
      <c r="Z152" s="14"/>
      <c r="AA152" s="14"/>
      <c r="AB152" s="14"/>
      <c r="AC152" s="14"/>
      <c r="AD152" s="14"/>
      <c r="AE152" s="14"/>
      <c r="AT152" s="250" t="s">
        <v>198</v>
      </c>
      <c r="AU152" s="250" t="s">
        <v>84</v>
      </c>
      <c r="AV152" s="14" t="s">
        <v>84</v>
      </c>
      <c r="AW152" s="14" t="s">
        <v>37</v>
      </c>
      <c r="AX152" s="14" t="s">
        <v>76</v>
      </c>
      <c r="AY152" s="250" t="s">
        <v>186</v>
      </c>
    </row>
    <row r="153" spans="1:65" s="2" customFormat="1" ht="24.15" customHeight="1">
      <c r="A153" s="38"/>
      <c r="B153" s="39"/>
      <c r="C153" s="212" t="s">
        <v>316</v>
      </c>
      <c r="D153" s="212" t="s">
        <v>189</v>
      </c>
      <c r="E153" s="213" t="s">
        <v>527</v>
      </c>
      <c r="F153" s="214" t="s">
        <v>528</v>
      </c>
      <c r="G153" s="215" t="s">
        <v>312</v>
      </c>
      <c r="H153" s="216">
        <v>23</v>
      </c>
      <c r="I153" s="217"/>
      <c r="J153" s="218">
        <f>ROUND(I153*H153,2)</f>
        <v>0</v>
      </c>
      <c r="K153" s="214" t="s">
        <v>193</v>
      </c>
      <c r="L153" s="44"/>
      <c r="M153" s="219" t="s">
        <v>20</v>
      </c>
      <c r="N153" s="220" t="s">
        <v>47</v>
      </c>
      <c r="O153" s="84"/>
      <c r="P153" s="221">
        <f>O153*H153</f>
        <v>0</v>
      </c>
      <c r="Q153" s="221">
        <v>9E-05</v>
      </c>
      <c r="R153" s="221">
        <f>Q153*H153</f>
        <v>0.0020700000000000002</v>
      </c>
      <c r="S153" s="221">
        <v>0.042</v>
      </c>
      <c r="T153" s="222">
        <f>S153*H153</f>
        <v>0.9660000000000001</v>
      </c>
      <c r="U153" s="38"/>
      <c r="V153" s="38"/>
      <c r="W153" s="38"/>
      <c r="X153" s="38"/>
      <c r="Y153" s="38"/>
      <c r="Z153" s="38"/>
      <c r="AA153" s="38"/>
      <c r="AB153" s="38"/>
      <c r="AC153" s="38"/>
      <c r="AD153" s="38"/>
      <c r="AE153" s="38"/>
      <c r="AR153" s="223" t="s">
        <v>194</v>
      </c>
      <c r="AT153" s="223" t="s">
        <v>189</v>
      </c>
      <c r="AU153" s="223" t="s">
        <v>84</v>
      </c>
      <c r="AY153" s="17" t="s">
        <v>186</v>
      </c>
      <c r="BE153" s="224">
        <f>IF(N153="základní",J153,0)</f>
        <v>0</v>
      </c>
      <c r="BF153" s="224">
        <f>IF(N153="snížená",J153,0)</f>
        <v>0</v>
      </c>
      <c r="BG153" s="224">
        <f>IF(N153="zákl. přenesená",J153,0)</f>
        <v>0</v>
      </c>
      <c r="BH153" s="224">
        <f>IF(N153="sníž. přenesená",J153,0)</f>
        <v>0</v>
      </c>
      <c r="BI153" s="224">
        <f>IF(N153="nulová",J153,0)</f>
        <v>0</v>
      </c>
      <c r="BJ153" s="17" t="s">
        <v>22</v>
      </c>
      <c r="BK153" s="224">
        <f>ROUND(I153*H153,2)</f>
        <v>0</v>
      </c>
      <c r="BL153" s="17" t="s">
        <v>194</v>
      </c>
      <c r="BM153" s="223" t="s">
        <v>529</v>
      </c>
    </row>
    <row r="154" spans="1:47" s="2" customFormat="1" ht="12">
      <c r="A154" s="38"/>
      <c r="B154" s="39"/>
      <c r="C154" s="40"/>
      <c r="D154" s="225" t="s">
        <v>196</v>
      </c>
      <c r="E154" s="40"/>
      <c r="F154" s="226" t="s">
        <v>530</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196</v>
      </c>
      <c r="AU154" s="17" t="s">
        <v>84</v>
      </c>
    </row>
    <row r="155" spans="1:47" s="2" customFormat="1" ht="12">
      <c r="A155" s="38"/>
      <c r="B155" s="39"/>
      <c r="C155" s="40"/>
      <c r="D155" s="225" t="s">
        <v>216</v>
      </c>
      <c r="E155" s="40"/>
      <c r="F155" s="251" t="s">
        <v>525</v>
      </c>
      <c r="G155" s="40"/>
      <c r="H155" s="40"/>
      <c r="I155" s="227"/>
      <c r="J155" s="40"/>
      <c r="K155" s="40"/>
      <c r="L155" s="44"/>
      <c r="M155" s="228"/>
      <c r="N155" s="229"/>
      <c r="O155" s="84"/>
      <c r="P155" s="84"/>
      <c r="Q155" s="84"/>
      <c r="R155" s="84"/>
      <c r="S155" s="84"/>
      <c r="T155" s="85"/>
      <c r="U155" s="38"/>
      <c r="V155" s="38"/>
      <c r="W155" s="38"/>
      <c r="X155" s="38"/>
      <c r="Y155" s="38"/>
      <c r="Z155" s="38"/>
      <c r="AA155" s="38"/>
      <c r="AB155" s="38"/>
      <c r="AC155" s="38"/>
      <c r="AD155" s="38"/>
      <c r="AE155" s="38"/>
      <c r="AT155" s="17" t="s">
        <v>216</v>
      </c>
      <c r="AU155" s="17" t="s">
        <v>84</v>
      </c>
    </row>
    <row r="156" spans="1:51" s="13" customFormat="1" ht="12">
      <c r="A156" s="13"/>
      <c r="B156" s="230"/>
      <c r="C156" s="231"/>
      <c r="D156" s="225" t="s">
        <v>198</v>
      </c>
      <c r="E156" s="232" t="s">
        <v>20</v>
      </c>
      <c r="F156" s="233" t="s">
        <v>248</v>
      </c>
      <c r="G156" s="231"/>
      <c r="H156" s="232" t="s">
        <v>20</v>
      </c>
      <c r="I156" s="234"/>
      <c r="J156" s="231"/>
      <c r="K156" s="231"/>
      <c r="L156" s="235"/>
      <c r="M156" s="236"/>
      <c r="N156" s="237"/>
      <c r="O156" s="237"/>
      <c r="P156" s="237"/>
      <c r="Q156" s="237"/>
      <c r="R156" s="237"/>
      <c r="S156" s="237"/>
      <c r="T156" s="238"/>
      <c r="U156" s="13"/>
      <c r="V156" s="13"/>
      <c r="W156" s="13"/>
      <c r="X156" s="13"/>
      <c r="Y156" s="13"/>
      <c r="Z156" s="13"/>
      <c r="AA156" s="13"/>
      <c r="AB156" s="13"/>
      <c r="AC156" s="13"/>
      <c r="AD156" s="13"/>
      <c r="AE156" s="13"/>
      <c r="AT156" s="239" t="s">
        <v>198</v>
      </c>
      <c r="AU156" s="239" t="s">
        <v>84</v>
      </c>
      <c r="AV156" s="13" t="s">
        <v>22</v>
      </c>
      <c r="AW156" s="13" t="s">
        <v>37</v>
      </c>
      <c r="AX156" s="13" t="s">
        <v>76</v>
      </c>
      <c r="AY156" s="239" t="s">
        <v>186</v>
      </c>
    </row>
    <row r="157" spans="1:51" s="14" customFormat="1" ht="12">
      <c r="A157" s="14"/>
      <c r="B157" s="240"/>
      <c r="C157" s="241"/>
      <c r="D157" s="225" t="s">
        <v>198</v>
      </c>
      <c r="E157" s="242" t="s">
        <v>20</v>
      </c>
      <c r="F157" s="243" t="s">
        <v>531</v>
      </c>
      <c r="G157" s="241"/>
      <c r="H157" s="244">
        <v>23</v>
      </c>
      <c r="I157" s="245"/>
      <c r="J157" s="241"/>
      <c r="K157" s="241"/>
      <c r="L157" s="246"/>
      <c r="M157" s="247"/>
      <c r="N157" s="248"/>
      <c r="O157" s="248"/>
      <c r="P157" s="248"/>
      <c r="Q157" s="248"/>
      <c r="R157" s="248"/>
      <c r="S157" s="248"/>
      <c r="T157" s="249"/>
      <c r="U157" s="14"/>
      <c r="V157" s="14"/>
      <c r="W157" s="14"/>
      <c r="X157" s="14"/>
      <c r="Y157" s="14"/>
      <c r="Z157" s="14"/>
      <c r="AA157" s="14"/>
      <c r="AB157" s="14"/>
      <c r="AC157" s="14"/>
      <c r="AD157" s="14"/>
      <c r="AE157" s="14"/>
      <c r="AT157" s="250" t="s">
        <v>198</v>
      </c>
      <c r="AU157" s="250" t="s">
        <v>84</v>
      </c>
      <c r="AV157" s="14" t="s">
        <v>84</v>
      </c>
      <c r="AW157" s="14" t="s">
        <v>37</v>
      </c>
      <c r="AX157" s="14" t="s">
        <v>76</v>
      </c>
      <c r="AY157" s="250" t="s">
        <v>186</v>
      </c>
    </row>
    <row r="158" spans="1:65" s="2" customFormat="1" ht="24.15" customHeight="1">
      <c r="A158" s="38"/>
      <c r="B158" s="39"/>
      <c r="C158" s="212" t="s">
        <v>8</v>
      </c>
      <c r="D158" s="212" t="s">
        <v>189</v>
      </c>
      <c r="E158" s="213" t="s">
        <v>532</v>
      </c>
      <c r="F158" s="214" t="s">
        <v>533</v>
      </c>
      <c r="G158" s="215" t="s">
        <v>244</v>
      </c>
      <c r="H158" s="216">
        <v>0.4</v>
      </c>
      <c r="I158" s="217"/>
      <c r="J158" s="218">
        <f>ROUND(I158*H158,2)</f>
        <v>0</v>
      </c>
      <c r="K158" s="214" t="s">
        <v>193</v>
      </c>
      <c r="L158" s="44"/>
      <c r="M158" s="219" t="s">
        <v>20</v>
      </c>
      <c r="N158" s="220" t="s">
        <v>47</v>
      </c>
      <c r="O158" s="84"/>
      <c r="P158" s="221">
        <f>O158*H158</f>
        <v>0</v>
      </c>
      <c r="Q158" s="221">
        <v>0</v>
      </c>
      <c r="R158" s="221">
        <f>Q158*H158</f>
        <v>0</v>
      </c>
      <c r="S158" s="221">
        <v>0</v>
      </c>
      <c r="T158" s="222">
        <f>S158*H158</f>
        <v>0</v>
      </c>
      <c r="U158" s="38"/>
      <c r="V158" s="38"/>
      <c r="W158" s="38"/>
      <c r="X158" s="38"/>
      <c r="Y158" s="38"/>
      <c r="Z158" s="38"/>
      <c r="AA158" s="38"/>
      <c r="AB158" s="38"/>
      <c r="AC158" s="38"/>
      <c r="AD158" s="38"/>
      <c r="AE158" s="38"/>
      <c r="AR158" s="223" t="s">
        <v>194</v>
      </c>
      <c r="AT158" s="223" t="s">
        <v>189</v>
      </c>
      <c r="AU158" s="223" t="s">
        <v>84</v>
      </c>
      <c r="AY158" s="17" t="s">
        <v>186</v>
      </c>
      <c r="BE158" s="224">
        <f>IF(N158="základní",J158,0)</f>
        <v>0</v>
      </c>
      <c r="BF158" s="224">
        <f>IF(N158="snížená",J158,0)</f>
        <v>0</v>
      </c>
      <c r="BG158" s="224">
        <f>IF(N158="zákl. přenesená",J158,0)</f>
        <v>0</v>
      </c>
      <c r="BH158" s="224">
        <f>IF(N158="sníž. přenesená",J158,0)</f>
        <v>0</v>
      </c>
      <c r="BI158" s="224">
        <f>IF(N158="nulová",J158,0)</f>
        <v>0</v>
      </c>
      <c r="BJ158" s="17" t="s">
        <v>22</v>
      </c>
      <c r="BK158" s="224">
        <f>ROUND(I158*H158,2)</f>
        <v>0</v>
      </c>
      <c r="BL158" s="17" t="s">
        <v>194</v>
      </c>
      <c r="BM158" s="223" t="s">
        <v>534</v>
      </c>
    </row>
    <row r="159" spans="1:47" s="2" customFormat="1" ht="12">
      <c r="A159" s="38"/>
      <c r="B159" s="39"/>
      <c r="C159" s="40"/>
      <c r="D159" s="225" t="s">
        <v>196</v>
      </c>
      <c r="E159" s="40"/>
      <c r="F159" s="226" t="s">
        <v>535</v>
      </c>
      <c r="G159" s="40"/>
      <c r="H159" s="40"/>
      <c r="I159" s="227"/>
      <c r="J159" s="40"/>
      <c r="K159" s="40"/>
      <c r="L159" s="44"/>
      <c r="M159" s="228"/>
      <c r="N159" s="229"/>
      <c r="O159" s="84"/>
      <c r="P159" s="84"/>
      <c r="Q159" s="84"/>
      <c r="R159" s="84"/>
      <c r="S159" s="84"/>
      <c r="T159" s="85"/>
      <c r="U159" s="38"/>
      <c r="V159" s="38"/>
      <c r="W159" s="38"/>
      <c r="X159" s="38"/>
      <c r="Y159" s="38"/>
      <c r="Z159" s="38"/>
      <c r="AA159" s="38"/>
      <c r="AB159" s="38"/>
      <c r="AC159" s="38"/>
      <c r="AD159" s="38"/>
      <c r="AE159" s="38"/>
      <c r="AT159" s="17" t="s">
        <v>196</v>
      </c>
      <c r="AU159" s="17" t="s">
        <v>84</v>
      </c>
    </row>
    <row r="160" spans="1:51" s="13" customFormat="1" ht="12">
      <c r="A160" s="13"/>
      <c r="B160" s="230"/>
      <c r="C160" s="231"/>
      <c r="D160" s="225" t="s">
        <v>198</v>
      </c>
      <c r="E160" s="232" t="s">
        <v>20</v>
      </c>
      <c r="F160" s="233" t="s">
        <v>248</v>
      </c>
      <c r="G160" s="231"/>
      <c r="H160" s="232" t="s">
        <v>20</v>
      </c>
      <c r="I160" s="234"/>
      <c r="J160" s="231"/>
      <c r="K160" s="231"/>
      <c r="L160" s="235"/>
      <c r="M160" s="236"/>
      <c r="N160" s="237"/>
      <c r="O160" s="237"/>
      <c r="P160" s="237"/>
      <c r="Q160" s="237"/>
      <c r="R160" s="237"/>
      <c r="S160" s="237"/>
      <c r="T160" s="238"/>
      <c r="U160" s="13"/>
      <c r="V160" s="13"/>
      <c r="W160" s="13"/>
      <c r="X160" s="13"/>
      <c r="Y160" s="13"/>
      <c r="Z160" s="13"/>
      <c r="AA160" s="13"/>
      <c r="AB160" s="13"/>
      <c r="AC160" s="13"/>
      <c r="AD160" s="13"/>
      <c r="AE160" s="13"/>
      <c r="AT160" s="239" t="s">
        <v>198</v>
      </c>
      <c r="AU160" s="239" t="s">
        <v>84</v>
      </c>
      <c r="AV160" s="13" t="s">
        <v>22</v>
      </c>
      <c r="AW160" s="13" t="s">
        <v>37</v>
      </c>
      <c r="AX160" s="13" t="s">
        <v>76</v>
      </c>
      <c r="AY160" s="239" t="s">
        <v>186</v>
      </c>
    </row>
    <row r="161" spans="1:51" s="14" customFormat="1" ht="12">
      <c r="A161" s="14"/>
      <c r="B161" s="240"/>
      <c r="C161" s="241"/>
      <c r="D161" s="225" t="s">
        <v>198</v>
      </c>
      <c r="E161" s="242" t="s">
        <v>20</v>
      </c>
      <c r="F161" s="243" t="s">
        <v>536</v>
      </c>
      <c r="G161" s="241"/>
      <c r="H161" s="244">
        <v>0.4</v>
      </c>
      <c r="I161" s="245"/>
      <c r="J161" s="241"/>
      <c r="K161" s="241"/>
      <c r="L161" s="246"/>
      <c r="M161" s="247"/>
      <c r="N161" s="248"/>
      <c r="O161" s="248"/>
      <c r="P161" s="248"/>
      <c r="Q161" s="248"/>
      <c r="R161" s="248"/>
      <c r="S161" s="248"/>
      <c r="T161" s="249"/>
      <c r="U161" s="14"/>
      <c r="V161" s="14"/>
      <c r="W161" s="14"/>
      <c r="X161" s="14"/>
      <c r="Y161" s="14"/>
      <c r="Z161" s="14"/>
      <c r="AA161" s="14"/>
      <c r="AB161" s="14"/>
      <c r="AC161" s="14"/>
      <c r="AD161" s="14"/>
      <c r="AE161" s="14"/>
      <c r="AT161" s="250" t="s">
        <v>198</v>
      </c>
      <c r="AU161" s="250" t="s">
        <v>84</v>
      </c>
      <c r="AV161" s="14" t="s">
        <v>84</v>
      </c>
      <c r="AW161" s="14" t="s">
        <v>37</v>
      </c>
      <c r="AX161" s="14" t="s">
        <v>76</v>
      </c>
      <c r="AY161" s="250" t="s">
        <v>186</v>
      </c>
    </row>
    <row r="162" spans="1:65" s="2" customFormat="1" ht="24.15" customHeight="1">
      <c r="A162" s="38"/>
      <c r="B162" s="39"/>
      <c r="C162" s="212" t="s">
        <v>327</v>
      </c>
      <c r="D162" s="212" t="s">
        <v>189</v>
      </c>
      <c r="E162" s="213" t="s">
        <v>537</v>
      </c>
      <c r="F162" s="214" t="s">
        <v>538</v>
      </c>
      <c r="G162" s="215" t="s">
        <v>244</v>
      </c>
      <c r="H162" s="216">
        <v>2.6</v>
      </c>
      <c r="I162" s="217"/>
      <c r="J162" s="218">
        <f>ROUND(I162*H162,2)</f>
        <v>0</v>
      </c>
      <c r="K162" s="214" t="s">
        <v>193</v>
      </c>
      <c r="L162" s="44"/>
      <c r="M162" s="219" t="s">
        <v>20</v>
      </c>
      <c r="N162" s="220" t="s">
        <v>47</v>
      </c>
      <c r="O162" s="84"/>
      <c r="P162" s="221">
        <f>O162*H162</f>
        <v>0</v>
      </c>
      <c r="Q162" s="221">
        <v>0</v>
      </c>
      <c r="R162" s="221">
        <f>Q162*H162</f>
        <v>0</v>
      </c>
      <c r="S162" s="221">
        <v>0</v>
      </c>
      <c r="T162" s="222">
        <f>S162*H162</f>
        <v>0</v>
      </c>
      <c r="U162" s="38"/>
      <c r="V162" s="38"/>
      <c r="W162" s="38"/>
      <c r="X162" s="38"/>
      <c r="Y162" s="38"/>
      <c r="Z162" s="38"/>
      <c r="AA162" s="38"/>
      <c r="AB162" s="38"/>
      <c r="AC162" s="38"/>
      <c r="AD162" s="38"/>
      <c r="AE162" s="38"/>
      <c r="AR162" s="223" t="s">
        <v>194</v>
      </c>
      <c r="AT162" s="223" t="s">
        <v>189</v>
      </c>
      <c r="AU162" s="223" t="s">
        <v>84</v>
      </c>
      <c r="AY162" s="17" t="s">
        <v>186</v>
      </c>
      <c r="BE162" s="224">
        <f>IF(N162="základní",J162,0)</f>
        <v>0</v>
      </c>
      <c r="BF162" s="224">
        <f>IF(N162="snížená",J162,0)</f>
        <v>0</v>
      </c>
      <c r="BG162" s="224">
        <f>IF(N162="zákl. přenesená",J162,0)</f>
        <v>0</v>
      </c>
      <c r="BH162" s="224">
        <f>IF(N162="sníž. přenesená",J162,0)</f>
        <v>0</v>
      </c>
      <c r="BI162" s="224">
        <f>IF(N162="nulová",J162,0)</f>
        <v>0</v>
      </c>
      <c r="BJ162" s="17" t="s">
        <v>22</v>
      </c>
      <c r="BK162" s="224">
        <f>ROUND(I162*H162,2)</f>
        <v>0</v>
      </c>
      <c r="BL162" s="17" t="s">
        <v>194</v>
      </c>
      <c r="BM162" s="223" t="s">
        <v>414</v>
      </c>
    </row>
    <row r="163" spans="1:47" s="2" customFormat="1" ht="12">
      <c r="A163" s="38"/>
      <c r="B163" s="39"/>
      <c r="C163" s="40"/>
      <c r="D163" s="225" t="s">
        <v>196</v>
      </c>
      <c r="E163" s="40"/>
      <c r="F163" s="226" t="s">
        <v>539</v>
      </c>
      <c r="G163" s="40"/>
      <c r="H163" s="40"/>
      <c r="I163" s="227"/>
      <c r="J163" s="40"/>
      <c r="K163" s="40"/>
      <c r="L163" s="44"/>
      <c r="M163" s="228"/>
      <c r="N163" s="229"/>
      <c r="O163" s="84"/>
      <c r="P163" s="84"/>
      <c r="Q163" s="84"/>
      <c r="R163" s="84"/>
      <c r="S163" s="84"/>
      <c r="T163" s="85"/>
      <c r="U163" s="38"/>
      <c r="V163" s="38"/>
      <c r="W163" s="38"/>
      <c r="X163" s="38"/>
      <c r="Y163" s="38"/>
      <c r="Z163" s="38"/>
      <c r="AA163" s="38"/>
      <c r="AB163" s="38"/>
      <c r="AC163" s="38"/>
      <c r="AD163" s="38"/>
      <c r="AE163" s="38"/>
      <c r="AT163" s="17" t="s">
        <v>196</v>
      </c>
      <c r="AU163" s="17" t="s">
        <v>84</v>
      </c>
    </row>
    <row r="164" spans="1:51" s="13" customFormat="1" ht="12">
      <c r="A164" s="13"/>
      <c r="B164" s="230"/>
      <c r="C164" s="231"/>
      <c r="D164" s="225" t="s">
        <v>198</v>
      </c>
      <c r="E164" s="232" t="s">
        <v>20</v>
      </c>
      <c r="F164" s="233" t="s">
        <v>248</v>
      </c>
      <c r="G164" s="231"/>
      <c r="H164" s="232" t="s">
        <v>20</v>
      </c>
      <c r="I164" s="234"/>
      <c r="J164" s="231"/>
      <c r="K164" s="231"/>
      <c r="L164" s="235"/>
      <c r="M164" s="236"/>
      <c r="N164" s="237"/>
      <c r="O164" s="237"/>
      <c r="P164" s="237"/>
      <c r="Q164" s="237"/>
      <c r="R164" s="237"/>
      <c r="S164" s="237"/>
      <c r="T164" s="238"/>
      <c r="U164" s="13"/>
      <c r="V164" s="13"/>
      <c r="W164" s="13"/>
      <c r="X164" s="13"/>
      <c r="Y164" s="13"/>
      <c r="Z164" s="13"/>
      <c r="AA164" s="13"/>
      <c r="AB164" s="13"/>
      <c r="AC164" s="13"/>
      <c r="AD164" s="13"/>
      <c r="AE164" s="13"/>
      <c r="AT164" s="239" t="s">
        <v>198</v>
      </c>
      <c r="AU164" s="239" t="s">
        <v>84</v>
      </c>
      <c r="AV164" s="13" t="s">
        <v>22</v>
      </c>
      <c r="AW164" s="13" t="s">
        <v>37</v>
      </c>
      <c r="AX164" s="13" t="s">
        <v>76</v>
      </c>
      <c r="AY164" s="239" t="s">
        <v>186</v>
      </c>
    </row>
    <row r="165" spans="1:51" s="14" customFormat="1" ht="12">
      <c r="A165" s="14"/>
      <c r="B165" s="240"/>
      <c r="C165" s="241"/>
      <c r="D165" s="225" t="s">
        <v>198</v>
      </c>
      <c r="E165" s="242" t="s">
        <v>20</v>
      </c>
      <c r="F165" s="243" t="s">
        <v>540</v>
      </c>
      <c r="G165" s="241"/>
      <c r="H165" s="244">
        <v>2.6</v>
      </c>
      <c r="I165" s="245"/>
      <c r="J165" s="241"/>
      <c r="K165" s="241"/>
      <c r="L165" s="246"/>
      <c r="M165" s="247"/>
      <c r="N165" s="248"/>
      <c r="O165" s="248"/>
      <c r="P165" s="248"/>
      <c r="Q165" s="248"/>
      <c r="R165" s="248"/>
      <c r="S165" s="248"/>
      <c r="T165" s="249"/>
      <c r="U165" s="14"/>
      <c r="V165" s="14"/>
      <c r="W165" s="14"/>
      <c r="X165" s="14"/>
      <c r="Y165" s="14"/>
      <c r="Z165" s="14"/>
      <c r="AA165" s="14"/>
      <c r="AB165" s="14"/>
      <c r="AC165" s="14"/>
      <c r="AD165" s="14"/>
      <c r="AE165" s="14"/>
      <c r="AT165" s="250" t="s">
        <v>198</v>
      </c>
      <c r="AU165" s="250" t="s">
        <v>84</v>
      </c>
      <c r="AV165" s="14" t="s">
        <v>84</v>
      </c>
      <c r="AW165" s="14" t="s">
        <v>37</v>
      </c>
      <c r="AX165" s="14" t="s">
        <v>76</v>
      </c>
      <c r="AY165" s="250" t="s">
        <v>186</v>
      </c>
    </row>
    <row r="166" spans="1:63" s="12" customFormat="1" ht="22.8" customHeight="1">
      <c r="A166" s="12"/>
      <c r="B166" s="196"/>
      <c r="C166" s="197"/>
      <c r="D166" s="198" t="s">
        <v>75</v>
      </c>
      <c r="E166" s="210" t="s">
        <v>208</v>
      </c>
      <c r="F166" s="210" t="s">
        <v>209</v>
      </c>
      <c r="G166" s="197"/>
      <c r="H166" s="197"/>
      <c r="I166" s="200"/>
      <c r="J166" s="211">
        <f>BK166</f>
        <v>0</v>
      </c>
      <c r="K166" s="197"/>
      <c r="L166" s="202"/>
      <c r="M166" s="203"/>
      <c r="N166" s="204"/>
      <c r="O166" s="204"/>
      <c r="P166" s="205">
        <f>SUM(P167:P203)</f>
        <v>0</v>
      </c>
      <c r="Q166" s="204"/>
      <c r="R166" s="205">
        <f>SUM(R167:R203)</f>
        <v>0</v>
      </c>
      <c r="S166" s="204"/>
      <c r="T166" s="206">
        <f>SUM(T167:T203)</f>
        <v>0</v>
      </c>
      <c r="U166" s="12"/>
      <c r="V166" s="12"/>
      <c r="W166" s="12"/>
      <c r="X166" s="12"/>
      <c r="Y166" s="12"/>
      <c r="Z166" s="12"/>
      <c r="AA166" s="12"/>
      <c r="AB166" s="12"/>
      <c r="AC166" s="12"/>
      <c r="AD166" s="12"/>
      <c r="AE166" s="12"/>
      <c r="AR166" s="207" t="s">
        <v>22</v>
      </c>
      <c r="AT166" s="208" t="s">
        <v>75</v>
      </c>
      <c r="AU166" s="208" t="s">
        <v>22</v>
      </c>
      <c r="AY166" s="207" t="s">
        <v>186</v>
      </c>
      <c r="BK166" s="209">
        <f>SUM(BK167:BK203)</f>
        <v>0</v>
      </c>
    </row>
    <row r="167" spans="1:65" s="2" customFormat="1" ht="37.8" customHeight="1">
      <c r="A167" s="38"/>
      <c r="B167" s="39"/>
      <c r="C167" s="212" t="s">
        <v>333</v>
      </c>
      <c r="D167" s="212" t="s">
        <v>189</v>
      </c>
      <c r="E167" s="213" t="s">
        <v>418</v>
      </c>
      <c r="F167" s="214" t="s">
        <v>419</v>
      </c>
      <c r="G167" s="215" t="s">
        <v>213</v>
      </c>
      <c r="H167" s="216">
        <v>0.32</v>
      </c>
      <c r="I167" s="217"/>
      <c r="J167" s="218">
        <f>ROUND(I167*H167,2)</f>
        <v>0</v>
      </c>
      <c r="K167" s="214" t="s">
        <v>20</v>
      </c>
      <c r="L167" s="44"/>
      <c r="M167" s="219" t="s">
        <v>20</v>
      </c>
      <c r="N167" s="220" t="s">
        <v>47</v>
      </c>
      <c r="O167" s="84"/>
      <c r="P167" s="221">
        <f>O167*H167</f>
        <v>0</v>
      </c>
      <c r="Q167" s="221">
        <v>0</v>
      </c>
      <c r="R167" s="221">
        <f>Q167*H167</f>
        <v>0</v>
      </c>
      <c r="S167" s="221">
        <v>0</v>
      </c>
      <c r="T167" s="222">
        <f>S167*H167</f>
        <v>0</v>
      </c>
      <c r="U167" s="38"/>
      <c r="V167" s="38"/>
      <c r="W167" s="38"/>
      <c r="X167" s="38"/>
      <c r="Y167" s="38"/>
      <c r="Z167" s="38"/>
      <c r="AA167" s="38"/>
      <c r="AB167" s="38"/>
      <c r="AC167" s="38"/>
      <c r="AD167" s="38"/>
      <c r="AE167" s="38"/>
      <c r="AR167" s="223" t="s">
        <v>194</v>
      </c>
      <c r="AT167" s="223" t="s">
        <v>189</v>
      </c>
      <c r="AU167" s="223" t="s">
        <v>84</v>
      </c>
      <c r="AY167" s="17" t="s">
        <v>186</v>
      </c>
      <c r="BE167" s="224">
        <f>IF(N167="základní",J167,0)</f>
        <v>0</v>
      </c>
      <c r="BF167" s="224">
        <f>IF(N167="snížená",J167,0)</f>
        <v>0</v>
      </c>
      <c r="BG167" s="224">
        <f>IF(N167="zákl. přenesená",J167,0)</f>
        <v>0</v>
      </c>
      <c r="BH167" s="224">
        <f>IF(N167="sníž. přenesená",J167,0)</f>
        <v>0</v>
      </c>
      <c r="BI167" s="224">
        <f>IF(N167="nulová",J167,0)</f>
        <v>0</v>
      </c>
      <c r="BJ167" s="17" t="s">
        <v>22</v>
      </c>
      <c r="BK167" s="224">
        <f>ROUND(I167*H167,2)</f>
        <v>0</v>
      </c>
      <c r="BL167" s="17" t="s">
        <v>194</v>
      </c>
      <c r="BM167" s="223" t="s">
        <v>541</v>
      </c>
    </row>
    <row r="168" spans="1:47" s="2" customFormat="1" ht="12">
      <c r="A168" s="38"/>
      <c r="B168" s="39"/>
      <c r="C168" s="40"/>
      <c r="D168" s="225" t="s">
        <v>196</v>
      </c>
      <c r="E168" s="40"/>
      <c r="F168" s="226" t="s">
        <v>421</v>
      </c>
      <c r="G168" s="40"/>
      <c r="H168" s="40"/>
      <c r="I168" s="227"/>
      <c r="J168" s="40"/>
      <c r="K168" s="40"/>
      <c r="L168" s="44"/>
      <c r="M168" s="228"/>
      <c r="N168" s="229"/>
      <c r="O168" s="84"/>
      <c r="P168" s="84"/>
      <c r="Q168" s="84"/>
      <c r="R168" s="84"/>
      <c r="S168" s="84"/>
      <c r="T168" s="85"/>
      <c r="U168" s="38"/>
      <c r="V168" s="38"/>
      <c r="W168" s="38"/>
      <c r="X168" s="38"/>
      <c r="Y168" s="38"/>
      <c r="Z168" s="38"/>
      <c r="AA168" s="38"/>
      <c r="AB168" s="38"/>
      <c r="AC168" s="38"/>
      <c r="AD168" s="38"/>
      <c r="AE168" s="38"/>
      <c r="AT168" s="17" t="s">
        <v>196</v>
      </c>
      <c r="AU168" s="17" t="s">
        <v>84</v>
      </c>
    </row>
    <row r="169" spans="1:51" s="13" customFormat="1" ht="12">
      <c r="A169" s="13"/>
      <c r="B169" s="230"/>
      <c r="C169" s="231"/>
      <c r="D169" s="225" t="s">
        <v>198</v>
      </c>
      <c r="E169" s="232" t="s">
        <v>20</v>
      </c>
      <c r="F169" s="233" t="s">
        <v>422</v>
      </c>
      <c r="G169" s="231"/>
      <c r="H169" s="232" t="s">
        <v>20</v>
      </c>
      <c r="I169" s="234"/>
      <c r="J169" s="231"/>
      <c r="K169" s="231"/>
      <c r="L169" s="235"/>
      <c r="M169" s="236"/>
      <c r="N169" s="237"/>
      <c r="O169" s="237"/>
      <c r="P169" s="237"/>
      <c r="Q169" s="237"/>
      <c r="R169" s="237"/>
      <c r="S169" s="237"/>
      <c r="T169" s="238"/>
      <c r="U169" s="13"/>
      <c r="V169" s="13"/>
      <c r="W169" s="13"/>
      <c r="X169" s="13"/>
      <c r="Y169" s="13"/>
      <c r="Z169" s="13"/>
      <c r="AA169" s="13"/>
      <c r="AB169" s="13"/>
      <c r="AC169" s="13"/>
      <c r="AD169" s="13"/>
      <c r="AE169" s="13"/>
      <c r="AT169" s="239" t="s">
        <v>198</v>
      </c>
      <c r="AU169" s="239" t="s">
        <v>84</v>
      </c>
      <c r="AV169" s="13" t="s">
        <v>22</v>
      </c>
      <c r="AW169" s="13" t="s">
        <v>37</v>
      </c>
      <c r="AX169" s="13" t="s">
        <v>76</v>
      </c>
      <c r="AY169" s="239" t="s">
        <v>186</v>
      </c>
    </row>
    <row r="170" spans="1:51" s="14" customFormat="1" ht="12">
      <c r="A170" s="14"/>
      <c r="B170" s="240"/>
      <c r="C170" s="241"/>
      <c r="D170" s="225" t="s">
        <v>198</v>
      </c>
      <c r="E170" s="242" t="s">
        <v>20</v>
      </c>
      <c r="F170" s="243" t="s">
        <v>542</v>
      </c>
      <c r="G170" s="241"/>
      <c r="H170" s="244">
        <v>0.32</v>
      </c>
      <c r="I170" s="245"/>
      <c r="J170" s="241"/>
      <c r="K170" s="241"/>
      <c r="L170" s="246"/>
      <c r="M170" s="247"/>
      <c r="N170" s="248"/>
      <c r="O170" s="248"/>
      <c r="P170" s="248"/>
      <c r="Q170" s="248"/>
      <c r="R170" s="248"/>
      <c r="S170" s="248"/>
      <c r="T170" s="249"/>
      <c r="U170" s="14"/>
      <c r="V170" s="14"/>
      <c r="W170" s="14"/>
      <c r="X170" s="14"/>
      <c r="Y170" s="14"/>
      <c r="Z170" s="14"/>
      <c r="AA170" s="14"/>
      <c r="AB170" s="14"/>
      <c r="AC170" s="14"/>
      <c r="AD170" s="14"/>
      <c r="AE170" s="14"/>
      <c r="AT170" s="250" t="s">
        <v>198</v>
      </c>
      <c r="AU170" s="250" t="s">
        <v>84</v>
      </c>
      <c r="AV170" s="14" t="s">
        <v>84</v>
      </c>
      <c r="AW170" s="14" t="s">
        <v>37</v>
      </c>
      <c r="AX170" s="14" t="s">
        <v>76</v>
      </c>
      <c r="AY170" s="250" t="s">
        <v>186</v>
      </c>
    </row>
    <row r="171" spans="1:65" s="2" customFormat="1" ht="37.8" customHeight="1">
      <c r="A171" s="38"/>
      <c r="B171" s="39"/>
      <c r="C171" s="212" t="s">
        <v>339</v>
      </c>
      <c r="D171" s="212" t="s">
        <v>189</v>
      </c>
      <c r="E171" s="213" t="s">
        <v>426</v>
      </c>
      <c r="F171" s="214" t="s">
        <v>427</v>
      </c>
      <c r="G171" s="215" t="s">
        <v>213</v>
      </c>
      <c r="H171" s="216">
        <v>105.42</v>
      </c>
      <c r="I171" s="217"/>
      <c r="J171" s="218">
        <f>ROUND(I171*H171,2)</f>
        <v>0</v>
      </c>
      <c r="K171" s="214" t="s">
        <v>20</v>
      </c>
      <c r="L171" s="44"/>
      <c r="M171" s="219" t="s">
        <v>20</v>
      </c>
      <c r="N171" s="220" t="s">
        <v>47</v>
      </c>
      <c r="O171" s="84"/>
      <c r="P171" s="221">
        <f>O171*H171</f>
        <v>0</v>
      </c>
      <c r="Q171" s="221">
        <v>0</v>
      </c>
      <c r="R171" s="221">
        <f>Q171*H171</f>
        <v>0</v>
      </c>
      <c r="S171" s="221">
        <v>0</v>
      </c>
      <c r="T171" s="222">
        <f>S171*H171</f>
        <v>0</v>
      </c>
      <c r="U171" s="38"/>
      <c r="V171" s="38"/>
      <c r="W171" s="38"/>
      <c r="X171" s="38"/>
      <c r="Y171" s="38"/>
      <c r="Z171" s="38"/>
      <c r="AA171" s="38"/>
      <c r="AB171" s="38"/>
      <c r="AC171" s="38"/>
      <c r="AD171" s="38"/>
      <c r="AE171" s="38"/>
      <c r="AR171" s="223" t="s">
        <v>194</v>
      </c>
      <c r="AT171" s="223" t="s">
        <v>189</v>
      </c>
      <c r="AU171" s="223" t="s">
        <v>84</v>
      </c>
      <c r="AY171" s="17" t="s">
        <v>186</v>
      </c>
      <c r="BE171" s="224">
        <f>IF(N171="základní",J171,0)</f>
        <v>0</v>
      </c>
      <c r="BF171" s="224">
        <f>IF(N171="snížená",J171,0)</f>
        <v>0</v>
      </c>
      <c r="BG171" s="224">
        <f>IF(N171="zákl. přenesená",J171,0)</f>
        <v>0</v>
      </c>
      <c r="BH171" s="224">
        <f>IF(N171="sníž. přenesená",J171,0)</f>
        <v>0</v>
      </c>
      <c r="BI171" s="224">
        <f>IF(N171="nulová",J171,0)</f>
        <v>0</v>
      </c>
      <c r="BJ171" s="17" t="s">
        <v>22</v>
      </c>
      <c r="BK171" s="224">
        <f>ROUND(I171*H171,2)</f>
        <v>0</v>
      </c>
      <c r="BL171" s="17" t="s">
        <v>194</v>
      </c>
      <c r="BM171" s="223" t="s">
        <v>428</v>
      </c>
    </row>
    <row r="172" spans="1:47" s="2" customFormat="1" ht="12">
      <c r="A172" s="38"/>
      <c r="B172" s="39"/>
      <c r="C172" s="40"/>
      <c r="D172" s="225" t="s">
        <v>196</v>
      </c>
      <c r="E172" s="40"/>
      <c r="F172" s="226" t="s">
        <v>429</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196</v>
      </c>
      <c r="AU172" s="17" t="s">
        <v>84</v>
      </c>
    </row>
    <row r="173" spans="1:51" s="14" customFormat="1" ht="12">
      <c r="A173" s="14"/>
      <c r="B173" s="240"/>
      <c r="C173" s="241"/>
      <c r="D173" s="225" t="s">
        <v>198</v>
      </c>
      <c r="E173" s="242" t="s">
        <v>20</v>
      </c>
      <c r="F173" s="243" t="s">
        <v>543</v>
      </c>
      <c r="G173" s="241"/>
      <c r="H173" s="244">
        <v>0.356</v>
      </c>
      <c r="I173" s="245"/>
      <c r="J173" s="241"/>
      <c r="K173" s="241"/>
      <c r="L173" s="246"/>
      <c r="M173" s="247"/>
      <c r="N173" s="248"/>
      <c r="O173" s="248"/>
      <c r="P173" s="248"/>
      <c r="Q173" s="248"/>
      <c r="R173" s="248"/>
      <c r="S173" s="248"/>
      <c r="T173" s="249"/>
      <c r="U173" s="14"/>
      <c r="V173" s="14"/>
      <c r="W173" s="14"/>
      <c r="X173" s="14"/>
      <c r="Y173" s="14"/>
      <c r="Z173" s="14"/>
      <c r="AA173" s="14"/>
      <c r="AB173" s="14"/>
      <c r="AC173" s="14"/>
      <c r="AD173" s="14"/>
      <c r="AE173" s="14"/>
      <c r="AT173" s="250" t="s">
        <v>198</v>
      </c>
      <c r="AU173" s="250" t="s">
        <v>84</v>
      </c>
      <c r="AV173" s="14" t="s">
        <v>84</v>
      </c>
      <c r="AW173" s="14" t="s">
        <v>37</v>
      </c>
      <c r="AX173" s="14" t="s">
        <v>76</v>
      </c>
      <c r="AY173" s="250" t="s">
        <v>186</v>
      </c>
    </row>
    <row r="174" spans="1:51" s="14" customFormat="1" ht="12">
      <c r="A174" s="14"/>
      <c r="B174" s="240"/>
      <c r="C174" s="241"/>
      <c r="D174" s="225" t="s">
        <v>198</v>
      </c>
      <c r="E174" s="242" t="s">
        <v>20</v>
      </c>
      <c r="F174" s="243" t="s">
        <v>544</v>
      </c>
      <c r="G174" s="241"/>
      <c r="H174" s="244">
        <v>75.868</v>
      </c>
      <c r="I174" s="245"/>
      <c r="J174" s="241"/>
      <c r="K174" s="241"/>
      <c r="L174" s="246"/>
      <c r="M174" s="247"/>
      <c r="N174" s="248"/>
      <c r="O174" s="248"/>
      <c r="P174" s="248"/>
      <c r="Q174" s="248"/>
      <c r="R174" s="248"/>
      <c r="S174" s="248"/>
      <c r="T174" s="249"/>
      <c r="U174" s="14"/>
      <c r="V174" s="14"/>
      <c r="W174" s="14"/>
      <c r="X174" s="14"/>
      <c r="Y174" s="14"/>
      <c r="Z174" s="14"/>
      <c r="AA174" s="14"/>
      <c r="AB174" s="14"/>
      <c r="AC174" s="14"/>
      <c r="AD174" s="14"/>
      <c r="AE174" s="14"/>
      <c r="AT174" s="250" t="s">
        <v>198</v>
      </c>
      <c r="AU174" s="250" t="s">
        <v>84</v>
      </c>
      <c r="AV174" s="14" t="s">
        <v>84</v>
      </c>
      <c r="AW174" s="14" t="s">
        <v>37</v>
      </c>
      <c r="AX174" s="14" t="s">
        <v>76</v>
      </c>
      <c r="AY174" s="250" t="s">
        <v>186</v>
      </c>
    </row>
    <row r="175" spans="1:51" s="14" customFormat="1" ht="12">
      <c r="A175" s="14"/>
      <c r="B175" s="240"/>
      <c r="C175" s="241"/>
      <c r="D175" s="225" t="s">
        <v>198</v>
      </c>
      <c r="E175" s="242" t="s">
        <v>20</v>
      </c>
      <c r="F175" s="243" t="s">
        <v>545</v>
      </c>
      <c r="G175" s="241"/>
      <c r="H175" s="244">
        <v>0.776</v>
      </c>
      <c r="I175" s="245"/>
      <c r="J175" s="241"/>
      <c r="K175" s="241"/>
      <c r="L175" s="246"/>
      <c r="M175" s="247"/>
      <c r="N175" s="248"/>
      <c r="O175" s="248"/>
      <c r="P175" s="248"/>
      <c r="Q175" s="248"/>
      <c r="R175" s="248"/>
      <c r="S175" s="248"/>
      <c r="T175" s="249"/>
      <c r="U175" s="14"/>
      <c r="V175" s="14"/>
      <c r="W175" s="14"/>
      <c r="X175" s="14"/>
      <c r="Y175" s="14"/>
      <c r="Z175" s="14"/>
      <c r="AA175" s="14"/>
      <c r="AB175" s="14"/>
      <c r="AC175" s="14"/>
      <c r="AD175" s="14"/>
      <c r="AE175" s="14"/>
      <c r="AT175" s="250" t="s">
        <v>198</v>
      </c>
      <c r="AU175" s="250" t="s">
        <v>84</v>
      </c>
      <c r="AV175" s="14" t="s">
        <v>84</v>
      </c>
      <c r="AW175" s="14" t="s">
        <v>37</v>
      </c>
      <c r="AX175" s="14" t="s">
        <v>76</v>
      </c>
      <c r="AY175" s="250" t="s">
        <v>186</v>
      </c>
    </row>
    <row r="176" spans="1:51" s="14" customFormat="1" ht="12">
      <c r="A176" s="14"/>
      <c r="B176" s="240"/>
      <c r="C176" s="241"/>
      <c r="D176" s="225" t="s">
        <v>198</v>
      </c>
      <c r="E176" s="242" t="s">
        <v>20</v>
      </c>
      <c r="F176" s="243" t="s">
        <v>546</v>
      </c>
      <c r="G176" s="241"/>
      <c r="H176" s="244">
        <v>28.42</v>
      </c>
      <c r="I176" s="245"/>
      <c r="J176" s="241"/>
      <c r="K176" s="241"/>
      <c r="L176" s="246"/>
      <c r="M176" s="247"/>
      <c r="N176" s="248"/>
      <c r="O176" s="248"/>
      <c r="P176" s="248"/>
      <c r="Q176" s="248"/>
      <c r="R176" s="248"/>
      <c r="S176" s="248"/>
      <c r="T176" s="249"/>
      <c r="U176" s="14"/>
      <c r="V176" s="14"/>
      <c r="W176" s="14"/>
      <c r="X176" s="14"/>
      <c r="Y176" s="14"/>
      <c r="Z176" s="14"/>
      <c r="AA176" s="14"/>
      <c r="AB176" s="14"/>
      <c r="AC176" s="14"/>
      <c r="AD176" s="14"/>
      <c r="AE176" s="14"/>
      <c r="AT176" s="250" t="s">
        <v>198</v>
      </c>
      <c r="AU176" s="250" t="s">
        <v>84</v>
      </c>
      <c r="AV176" s="14" t="s">
        <v>84</v>
      </c>
      <c r="AW176" s="14" t="s">
        <v>37</v>
      </c>
      <c r="AX176" s="14" t="s">
        <v>76</v>
      </c>
      <c r="AY176" s="250" t="s">
        <v>186</v>
      </c>
    </row>
    <row r="177" spans="1:65" s="2" customFormat="1" ht="37.8" customHeight="1">
      <c r="A177" s="38"/>
      <c r="B177" s="39"/>
      <c r="C177" s="212" t="s">
        <v>345</v>
      </c>
      <c r="D177" s="212" t="s">
        <v>189</v>
      </c>
      <c r="E177" s="213" t="s">
        <v>211</v>
      </c>
      <c r="F177" s="214" t="s">
        <v>212</v>
      </c>
      <c r="G177" s="215" t="s">
        <v>213</v>
      </c>
      <c r="H177" s="216">
        <v>967.37</v>
      </c>
      <c r="I177" s="217"/>
      <c r="J177" s="218">
        <f>ROUND(I177*H177,2)</f>
        <v>0</v>
      </c>
      <c r="K177" s="214" t="s">
        <v>20</v>
      </c>
      <c r="L177" s="44"/>
      <c r="M177" s="219" t="s">
        <v>20</v>
      </c>
      <c r="N177" s="220" t="s">
        <v>47</v>
      </c>
      <c r="O177" s="84"/>
      <c r="P177" s="221">
        <f>O177*H177</f>
        <v>0</v>
      </c>
      <c r="Q177" s="221">
        <v>0</v>
      </c>
      <c r="R177" s="221">
        <f>Q177*H177</f>
        <v>0</v>
      </c>
      <c r="S177" s="221">
        <v>0</v>
      </c>
      <c r="T177" s="222">
        <f>S177*H177</f>
        <v>0</v>
      </c>
      <c r="U177" s="38"/>
      <c r="V177" s="38"/>
      <c r="W177" s="38"/>
      <c r="X177" s="38"/>
      <c r="Y177" s="38"/>
      <c r="Z177" s="38"/>
      <c r="AA177" s="38"/>
      <c r="AB177" s="38"/>
      <c r="AC177" s="38"/>
      <c r="AD177" s="38"/>
      <c r="AE177" s="38"/>
      <c r="AR177" s="223" t="s">
        <v>194</v>
      </c>
      <c r="AT177" s="223" t="s">
        <v>189</v>
      </c>
      <c r="AU177" s="223" t="s">
        <v>84</v>
      </c>
      <c r="AY177" s="17" t="s">
        <v>186</v>
      </c>
      <c r="BE177" s="224">
        <f>IF(N177="základní",J177,0)</f>
        <v>0</v>
      </c>
      <c r="BF177" s="224">
        <f>IF(N177="snížená",J177,0)</f>
        <v>0</v>
      </c>
      <c r="BG177" s="224">
        <f>IF(N177="zákl. přenesená",J177,0)</f>
        <v>0</v>
      </c>
      <c r="BH177" s="224">
        <f>IF(N177="sníž. přenesená",J177,0)</f>
        <v>0</v>
      </c>
      <c r="BI177" s="224">
        <f>IF(N177="nulová",J177,0)</f>
        <v>0</v>
      </c>
      <c r="BJ177" s="17" t="s">
        <v>22</v>
      </c>
      <c r="BK177" s="224">
        <f>ROUND(I177*H177,2)</f>
        <v>0</v>
      </c>
      <c r="BL177" s="17" t="s">
        <v>194</v>
      </c>
      <c r="BM177" s="223" t="s">
        <v>444</v>
      </c>
    </row>
    <row r="178" spans="1:47" s="2" customFormat="1" ht="12">
      <c r="A178" s="38"/>
      <c r="B178" s="39"/>
      <c r="C178" s="40"/>
      <c r="D178" s="225" t="s">
        <v>196</v>
      </c>
      <c r="E178" s="40"/>
      <c r="F178" s="226" t="s">
        <v>215</v>
      </c>
      <c r="G178" s="40"/>
      <c r="H178" s="40"/>
      <c r="I178" s="227"/>
      <c r="J178" s="40"/>
      <c r="K178" s="40"/>
      <c r="L178" s="44"/>
      <c r="M178" s="228"/>
      <c r="N178" s="229"/>
      <c r="O178" s="84"/>
      <c r="P178" s="84"/>
      <c r="Q178" s="84"/>
      <c r="R178" s="84"/>
      <c r="S178" s="84"/>
      <c r="T178" s="85"/>
      <c r="U178" s="38"/>
      <c r="V178" s="38"/>
      <c r="W178" s="38"/>
      <c r="X178" s="38"/>
      <c r="Y178" s="38"/>
      <c r="Z178" s="38"/>
      <c r="AA178" s="38"/>
      <c r="AB178" s="38"/>
      <c r="AC178" s="38"/>
      <c r="AD178" s="38"/>
      <c r="AE178" s="38"/>
      <c r="AT178" s="17" t="s">
        <v>196</v>
      </c>
      <c r="AU178" s="17" t="s">
        <v>84</v>
      </c>
    </row>
    <row r="179" spans="1:51" s="14" customFormat="1" ht="12">
      <c r="A179" s="14"/>
      <c r="B179" s="240"/>
      <c r="C179" s="241"/>
      <c r="D179" s="225" t="s">
        <v>198</v>
      </c>
      <c r="E179" s="242" t="s">
        <v>20</v>
      </c>
      <c r="F179" s="243" t="s">
        <v>547</v>
      </c>
      <c r="G179" s="241"/>
      <c r="H179" s="244">
        <v>891.345</v>
      </c>
      <c r="I179" s="245"/>
      <c r="J179" s="241"/>
      <c r="K179" s="241"/>
      <c r="L179" s="246"/>
      <c r="M179" s="247"/>
      <c r="N179" s="248"/>
      <c r="O179" s="248"/>
      <c r="P179" s="248"/>
      <c r="Q179" s="248"/>
      <c r="R179" s="248"/>
      <c r="S179" s="248"/>
      <c r="T179" s="249"/>
      <c r="U179" s="14"/>
      <c r="V179" s="14"/>
      <c r="W179" s="14"/>
      <c r="X179" s="14"/>
      <c r="Y179" s="14"/>
      <c r="Z179" s="14"/>
      <c r="AA179" s="14"/>
      <c r="AB179" s="14"/>
      <c r="AC179" s="14"/>
      <c r="AD179" s="14"/>
      <c r="AE179" s="14"/>
      <c r="AT179" s="250" t="s">
        <v>198</v>
      </c>
      <c r="AU179" s="250" t="s">
        <v>84</v>
      </c>
      <c r="AV179" s="14" t="s">
        <v>84</v>
      </c>
      <c r="AW179" s="14" t="s">
        <v>37</v>
      </c>
      <c r="AX179" s="14" t="s">
        <v>76</v>
      </c>
      <c r="AY179" s="250" t="s">
        <v>186</v>
      </c>
    </row>
    <row r="180" spans="1:51" s="14" customFormat="1" ht="12">
      <c r="A180" s="14"/>
      <c r="B180" s="240"/>
      <c r="C180" s="241"/>
      <c r="D180" s="225" t="s">
        <v>198</v>
      </c>
      <c r="E180" s="242" t="s">
        <v>20</v>
      </c>
      <c r="F180" s="243" t="s">
        <v>548</v>
      </c>
      <c r="G180" s="241"/>
      <c r="H180" s="244">
        <v>13.8</v>
      </c>
      <c r="I180" s="245"/>
      <c r="J180" s="241"/>
      <c r="K180" s="241"/>
      <c r="L180" s="246"/>
      <c r="M180" s="247"/>
      <c r="N180" s="248"/>
      <c r="O180" s="248"/>
      <c r="P180" s="248"/>
      <c r="Q180" s="248"/>
      <c r="R180" s="248"/>
      <c r="S180" s="248"/>
      <c r="T180" s="249"/>
      <c r="U180" s="14"/>
      <c r="V180" s="14"/>
      <c r="W180" s="14"/>
      <c r="X180" s="14"/>
      <c r="Y180" s="14"/>
      <c r="Z180" s="14"/>
      <c r="AA180" s="14"/>
      <c r="AB180" s="14"/>
      <c r="AC180" s="14"/>
      <c r="AD180" s="14"/>
      <c r="AE180" s="14"/>
      <c r="AT180" s="250" t="s">
        <v>198</v>
      </c>
      <c r="AU180" s="250" t="s">
        <v>84</v>
      </c>
      <c r="AV180" s="14" t="s">
        <v>84</v>
      </c>
      <c r="AW180" s="14" t="s">
        <v>37</v>
      </c>
      <c r="AX180" s="14" t="s">
        <v>76</v>
      </c>
      <c r="AY180" s="250" t="s">
        <v>186</v>
      </c>
    </row>
    <row r="181" spans="1:51" s="14" customFormat="1" ht="12">
      <c r="A181" s="14"/>
      <c r="B181" s="240"/>
      <c r="C181" s="241"/>
      <c r="D181" s="225" t="s">
        <v>198</v>
      </c>
      <c r="E181" s="242" t="s">
        <v>20</v>
      </c>
      <c r="F181" s="243" t="s">
        <v>549</v>
      </c>
      <c r="G181" s="241"/>
      <c r="H181" s="244">
        <v>57.6</v>
      </c>
      <c r="I181" s="245"/>
      <c r="J181" s="241"/>
      <c r="K181" s="241"/>
      <c r="L181" s="246"/>
      <c r="M181" s="247"/>
      <c r="N181" s="248"/>
      <c r="O181" s="248"/>
      <c r="P181" s="248"/>
      <c r="Q181" s="248"/>
      <c r="R181" s="248"/>
      <c r="S181" s="248"/>
      <c r="T181" s="249"/>
      <c r="U181" s="14"/>
      <c r="V181" s="14"/>
      <c r="W181" s="14"/>
      <c r="X181" s="14"/>
      <c r="Y181" s="14"/>
      <c r="Z181" s="14"/>
      <c r="AA181" s="14"/>
      <c r="AB181" s="14"/>
      <c r="AC181" s="14"/>
      <c r="AD181" s="14"/>
      <c r="AE181" s="14"/>
      <c r="AT181" s="250" t="s">
        <v>198</v>
      </c>
      <c r="AU181" s="250" t="s">
        <v>84</v>
      </c>
      <c r="AV181" s="14" t="s">
        <v>84</v>
      </c>
      <c r="AW181" s="14" t="s">
        <v>37</v>
      </c>
      <c r="AX181" s="14" t="s">
        <v>76</v>
      </c>
      <c r="AY181" s="250" t="s">
        <v>186</v>
      </c>
    </row>
    <row r="182" spans="1:51" s="14" customFormat="1" ht="12">
      <c r="A182" s="14"/>
      <c r="B182" s="240"/>
      <c r="C182" s="241"/>
      <c r="D182" s="225" t="s">
        <v>198</v>
      </c>
      <c r="E182" s="242" t="s">
        <v>20</v>
      </c>
      <c r="F182" s="243" t="s">
        <v>550</v>
      </c>
      <c r="G182" s="241"/>
      <c r="H182" s="244">
        <v>3.793</v>
      </c>
      <c r="I182" s="245"/>
      <c r="J182" s="241"/>
      <c r="K182" s="241"/>
      <c r="L182" s="246"/>
      <c r="M182" s="247"/>
      <c r="N182" s="248"/>
      <c r="O182" s="248"/>
      <c r="P182" s="248"/>
      <c r="Q182" s="248"/>
      <c r="R182" s="248"/>
      <c r="S182" s="248"/>
      <c r="T182" s="249"/>
      <c r="U182" s="14"/>
      <c r="V182" s="14"/>
      <c r="W182" s="14"/>
      <c r="X182" s="14"/>
      <c r="Y182" s="14"/>
      <c r="Z182" s="14"/>
      <c r="AA182" s="14"/>
      <c r="AB182" s="14"/>
      <c r="AC182" s="14"/>
      <c r="AD182" s="14"/>
      <c r="AE182" s="14"/>
      <c r="AT182" s="250" t="s">
        <v>198</v>
      </c>
      <c r="AU182" s="250" t="s">
        <v>84</v>
      </c>
      <c r="AV182" s="14" t="s">
        <v>84</v>
      </c>
      <c r="AW182" s="14" t="s">
        <v>37</v>
      </c>
      <c r="AX182" s="14" t="s">
        <v>76</v>
      </c>
      <c r="AY182" s="250" t="s">
        <v>186</v>
      </c>
    </row>
    <row r="183" spans="1:51" s="14" customFormat="1" ht="12">
      <c r="A183" s="14"/>
      <c r="B183" s="240"/>
      <c r="C183" s="241"/>
      <c r="D183" s="225" t="s">
        <v>198</v>
      </c>
      <c r="E183" s="242" t="s">
        <v>20</v>
      </c>
      <c r="F183" s="243" t="s">
        <v>551</v>
      </c>
      <c r="G183" s="241"/>
      <c r="H183" s="244">
        <v>0.832</v>
      </c>
      <c r="I183" s="245"/>
      <c r="J183" s="241"/>
      <c r="K183" s="241"/>
      <c r="L183" s="246"/>
      <c r="M183" s="247"/>
      <c r="N183" s="248"/>
      <c r="O183" s="248"/>
      <c r="P183" s="248"/>
      <c r="Q183" s="248"/>
      <c r="R183" s="248"/>
      <c r="S183" s="248"/>
      <c r="T183" s="249"/>
      <c r="U183" s="14"/>
      <c r="V183" s="14"/>
      <c r="W183" s="14"/>
      <c r="X183" s="14"/>
      <c r="Y183" s="14"/>
      <c r="Z183" s="14"/>
      <c r="AA183" s="14"/>
      <c r="AB183" s="14"/>
      <c r="AC183" s="14"/>
      <c r="AD183" s="14"/>
      <c r="AE183" s="14"/>
      <c r="AT183" s="250" t="s">
        <v>198</v>
      </c>
      <c r="AU183" s="250" t="s">
        <v>84</v>
      </c>
      <c r="AV183" s="14" t="s">
        <v>84</v>
      </c>
      <c r="AW183" s="14" t="s">
        <v>37</v>
      </c>
      <c r="AX183" s="14" t="s">
        <v>76</v>
      </c>
      <c r="AY183" s="250" t="s">
        <v>186</v>
      </c>
    </row>
    <row r="184" spans="1:65" s="2" customFormat="1" ht="37.8" customHeight="1">
      <c r="A184" s="38"/>
      <c r="B184" s="39"/>
      <c r="C184" s="212" t="s">
        <v>351</v>
      </c>
      <c r="D184" s="212" t="s">
        <v>189</v>
      </c>
      <c r="E184" s="213" t="s">
        <v>449</v>
      </c>
      <c r="F184" s="214" t="s">
        <v>450</v>
      </c>
      <c r="G184" s="215" t="s">
        <v>213</v>
      </c>
      <c r="H184" s="216">
        <v>1095.007</v>
      </c>
      <c r="I184" s="217"/>
      <c r="J184" s="218">
        <f>ROUND(I184*H184,2)</f>
        <v>0</v>
      </c>
      <c r="K184" s="214" t="s">
        <v>20</v>
      </c>
      <c r="L184" s="44"/>
      <c r="M184" s="219" t="s">
        <v>20</v>
      </c>
      <c r="N184" s="220" t="s">
        <v>47</v>
      </c>
      <c r="O184" s="84"/>
      <c r="P184" s="221">
        <f>O184*H184</f>
        <v>0</v>
      </c>
      <c r="Q184" s="221">
        <v>0</v>
      </c>
      <c r="R184" s="221">
        <f>Q184*H184</f>
        <v>0</v>
      </c>
      <c r="S184" s="221">
        <v>0</v>
      </c>
      <c r="T184" s="222">
        <f>S184*H184</f>
        <v>0</v>
      </c>
      <c r="U184" s="38"/>
      <c r="V184" s="38"/>
      <c r="W184" s="38"/>
      <c r="X184" s="38"/>
      <c r="Y184" s="38"/>
      <c r="Z184" s="38"/>
      <c r="AA184" s="38"/>
      <c r="AB184" s="38"/>
      <c r="AC184" s="38"/>
      <c r="AD184" s="38"/>
      <c r="AE184" s="38"/>
      <c r="AR184" s="223" t="s">
        <v>194</v>
      </c>
      <c r="AT184" s="223" t="s">
        <v>189</v>
      </c>
      <c r="AU184" s="223" t="s">
        <v>84</v>
      </c>
      <c r="AY184" s="17" t="s">
        <v>186</v>
      </c>
      <c r="BE184" s="224">
        <f>IF(N184="základní",J184,0)</f>
        <v>0</v>
      </c>
      <c r="BF184" s="224">
        <f>IF(N184="snížená",J184,0)</f>
        <v>0</v>
      </c>
      <c r="BG184" s="224">
        <f>IF(N184="zákl. přenesená",J184,0)</f>
        <v>0</v>
      </c>
      <c r="BH184" s="224">
        <f>IF(N184="sníž. přenesená",J184,0)</f>
        <v>0</v>
      </c>
      <c r="BI184" s="224">
        <f>IF(N184="nulová",J184,0)</f>
        <v>0</v>
      </c>
      <c r="BJ184" s="17" t="s">
        <v>22</v>
      </c>
      <c r="BK184" s="224">
        <f>ROUND(I184*H184,2)</f>
        <v>0</v>
      </c>
      <c r="BL184" s="17" t="s">
        <v>194</v>
      </c>
      <c r="BM184" s="223" t="s">
        <v>451</v>
      </c>
    </row>
    <row r="185" spans="1:47" s="2" customFormat="1" ht="12">
      <c r="A185" s="38"/>
      <c r="B185" s="39"/>
      <c r="C185" s="40"/>
      <c r="D185" s="225" t="s">
        <v>196</v>
      </c>
      <c r="E185" s="40"/>
      <c r="F185" s="226" t="s">
        <v>452</v>
      </c>
      <c r="G185" s="40"/>
      <c r="H185" s="40"/>
      <c r="I185" s="227"/>
      <c r="J185" s="40"/>
      <c r="K185" s="40"/>
      <c r="L185" s="44"/>
      <c r="M185" s="228"/>
      <c r="N185" s="229"/>
      <c r="O185" s="84"/>
      <c r="P185" s="84"/>
      <c r="Q185" s="84"/>
      <c r="R185" s="84"/>
      <c r="S185" s="84"/>
      <c r="T185" s="85"/>
      <c r="U185" s="38"/>
      <c r="V185" s="38"/>
      <c r="W185" s="38"/>
      <c r="X185" s="38"/>
      <c r="Y185" s="38"/>
      <c r="Z185" s="38"/>
      <c r="AA185" s="38"/>
      <c r="AB185" s="38"/>
      <c r="AC185" s="38"/>
      <c r="AD185" s="38"/>
      <c r="AE185" s="38"/>
      <c r="AT185" s="17" t="s">
        <v>196</v>
      </c>
      <c r="AU185" s="17" t="s">
        <v>84</v>
      </c>
    </row>
    <row r="186" spans="1:51" s="14" customFormat="1" ht="12">
      <c r="A186" s="14"/>
      <c r="B186" s="240"/>
      <c r="C186" s="241"/>
      <c r="D186" s="225" t="s">
        <v>198</v>
      </c>
      <c r="E186" s="242" t="s">
        <v>20</v>
      </c>
      <c r="F186" s="243" t="s">
        <v>552</v>
      </c>
      <c r="G186" s="241"/>
      <c r="H186" s="244">
        <v>1095.007</v>
      </c>
      <c r="I186" s="245"/>
      <c r="J186" s="241"/>
      <c r="K186" s="241"/>
      <c r="L186" s="246"/>
      <c r="M186" s="247"/>
      <c r="N186" s="248"/>
      <c r="O186" s="248"/>
      <c r="P186" s="248"/>
      <c r="Q186" s="248"/>
      <c r="R186" s="248"/>
      <c r="S186" s="248"/>
      <c r="T186" s="249"/>
      <c r="U186" s="14"/>
      <c r="V186" s="14"/>
      <c r="W186" s="14"/>
      <c r="X186" s="14"/>
      <c r="Y186" s="14"/>
      <c r="Z186" s="14"/>
      <c r="AA186" s="14"/>
      <c r="AB186" s="14"/>
      <c r="AC186" s="14"/>
      <c r="AD186" s="14"/>
      <c r="AE186" s="14"/>
      <c r="AT186" s="250" t="s">
        <v>198</v>
      </c>
      <c r="AU186" s="250" t="s">
        <v>84</v>
      </c>
      <c r="AV186" s="14" t="s">
        <v>84</v>
      </c>
      <c r="AW186" s="14" t="s">
        <v>37</v>
      </c>
      <c r="AX186" s="14" t="s">
        <v>76</v>
      </c>
      <c r="AY186" s="250" t="s">
        <v>186</v>
      </c>
    </row>
    <row r="187" spans="1:65" s="2" customFormat="1" ht="24.15" customHeight="1">
      <c r="A187" s="38"/>
      <c r="B187" s="39"/>
      <c r="C187" s="212" t="s">
        <v>7</v>
      </c>
      <c r="D187" s="212" t="s">
        <v>189</v>
      </c>
      <c r="E187" s="213" t="s">
        <v>455</v>
      </c>
      <c r="F187" s="214" t="s">
        <v>456</v>
      </c>
      <c r="G187" s="215" t="s">
        <v>213</v>
      </c>
      <c r="H187" s="216">
        <v>981.845</v>
      </c>
      <c r="I187" s="217"/>
      <c r="J187" s="218">
        <f>ROUND(I187*H187,2)</f>
        <v>0</v>
      </c>
      <c r="K187" s="214" t="s">
        <v>193</v>
      </c>
      <c r="L187" s="44"/>
      <c r="M187" s="219" t="s">
        <v>20</v>
      </c>
      <c r="N187" s="220" t="s">
        <v>47</v>
      </c>
      <c r="O187" s="84"/>
      <c r="P187" s="221">
        <f>O187*H187</f>
        <v>0</v>
      </c>
      <c r="Q187" s="221">
        <v>0</v>
      </c>
      <c r="R187" s="221">
        <f>Q187*H187</f>
        <v>0</v>
      </c>
      <c r="S187" s="221">
        <v>0</v>
      </c>
      <c r="T187" s="222">
        <f>S187*H187</f>
        <v>0</v>
      </c>
      <c r="U187" s="38"/>
      <c r="V187" s="38"/>
      <c r="W187" s="38"/>
      <c r="X187" s="38"/>
      <c r="Y187" s="38"/>
      <c r="Z187" s="38"/>
      <c r="AA187" s="38"/>
      <c r="AB187" s="38"/>
      <c r="AC187" s="38"/>
      <c r="AD187" s="38"/>
      <c r="AE187" s="38"/>
      <c r="AR187" s="223" t="s">
        <v>194</v>
      </c>
      <c r="AT187" s="223" t="s">
        <v>189</v>
      </c>
      <c r="AU187" s="223" t="s">
        <v>84</v>
      </c>
      <c r="AY187" s="17" t="s">
        <v>186</v>
      </c>
      <c r="BE187" s="224">
        <f>IF(N187="základní",J187,0)</f>
        <v>0</v>
      </c>
      <c r="BF187" s="224">
        <f>IF(N187="snížená",J187,0)</f>
        <v>0</v>
      </c>
      <c r="BG187" s="224">
        <f>IF(N187="zákl. přenesená",J187,0)</f>
        <v>0</v>
      </c>
      <c r="BH187" s="224">
        <f>IF(N187="sníž. přenesená",J187,0)</f>
        <v>0</v>
      </c>
      <c r="BI187" s="224">
        <f>IF(N187="nulová",J187,0)</f>
        <v>0</v>
      </c>
      <c r="BJ187" s="17" t="s">
        <v>22</v>
      </c>
      <c r="BK187" s="224">
        <f>ROUND(I187*H187,2)</f>
        <v>0</v>
      </c>
      <c r="BL187" s="17" t="s">
        <v>194</v>
      </c>
      <c r="BM187" s="223" t="s">
        <v>457</v>
      </c>
    </row>
    <row r="188" spans="1:47" s="2" customFormat="1" ht="12">
      <c r="A188" s="38"/>
      <c r="B188" s="39"/>
      <c r="C188" s="40"/>
      <c r="D188" s="225" t="s">
        <v>196</v>
      </c>
      <c r="E188" s="40"/>
      <c r="F188" s="226" t="s">
        <v>458</v>
      </c>
      <c r="G188" s="40"/>
      <c r="H188" s="40"/>
      <c r="I188" s="227"/>
      <c r="J188" s="40"/>
      <c r="K188" s="40"/>
      <c r="L188" s="44"/>
      <c r="M188" s="228"/>
      <c r="N188" s="229"/>
      <c r="O188" s="84"/>
      <c r="P188" s="84"/>
      <c r="Q188" s="84"/>
      <c r="R188" s="84"/>
      <c r="S188" s="84"/>
      <c r="T188" s="85"/>
      <c r="U188" s="38"/>
      <c r="V188" s="38"/>
      <c r="W188" s="38"/>
      <c r="X188" s="38"/>
      <c r="Y188" s="38"/>
      <c r="Z188" s="38"/>
      <c r="AA188" s="38"/>
      <c r="AB188" s="38"/>
      <c r="AC188" s="38"/>
      <c r="AD188" s="38"/>
      <c r="AE188" s="38"/>
      <c r="AT188" s="17" t="s">
        <v>196</v>
      </c>
      <c r="AU188" s="17" t="s">
        <v>84</v>
      </c>
    </row>
    <row r="189" spans="1:51" s="14" customFormat="1" ht="12">
      <c r="A189" s="14"/>
      <c r="B189" s="240"/>
      <c r="C189" s="241"/>
      <c r="D189" s="225" t="s">
        <v>198</v>
      </c>
      <c r="E189" s="242" t="s">
        <v>20</v>
      </c>
      <c r="F189" s="243" t="s">
        <v>544</v>
      </c>
      <c r="G189" s="241"/>
      <c r="H189" s="244">
        <v>75.868</v>
      </c>
      <c r="I189" s="245"/>
      <c r="J189" s="241"/>
      <c r="K189" s="241"/>
      <c r="L189" s="246"/>
      <c r="M189" s="247"/>
      <c r="N189" s="248"/>
      <c r="O189" s="248"/>
      <c r="P189" s="248"/>
      <c r="Q189" s="248"/>
      <c r="R189" s="248"/>
      <c r="S189" s="248"/>
      <c r="T189" s="249"/>
      <c r="U189" s="14"/>
      <c r="V189" s="14"/>
      <c r="W189" s="14"/>
      <c r="X189" s="14"/>
      <c r="Y189" s="14"/>
      <c r="Z189" s="14"/>
      <c r="AA189" s="14"/>
      <c r="AB189" s="14"/>
      <c r="AC189" s="14"/>
      <c r="AD189" s="14"/>
      <c r="AE189" s="14"/>
      <c r="AT189" s="250" t="s">
        <v>198</v>
      </c>
      <c r="AU189" s="250" t="s">
        <v>84</v>
      </c>
      <c r="AV189" s="14" t="s">
        <v>84</v>
      </c>
      <c r="AW189" s="14" t="s">
        <v>37</v>
      </c>
      <c r="AX189" s="14" t="s">
        <v>76</v>
      </c>
      <c r="AY189" s="250" t="s">
        <v>186</v>
      </c>
    </row>
    <row r="190" spans="1:51" s="14" customFormat="1" ht="12">
      <c r="A190" s="14"/>
      <c r="B190" s="240"/>
      <c r="C190" s="241"/>
      <c r="D190" s="225" t="s">
        <v>198</v>
      </c>
      <c r="E190" s="242" t="s">
        <v>20</v>
      </c>
      <c r="F190" s="243" t="s">
        <v>547</v>
      </c>
      <c r="G190" s="241"/>
      <c r="H190" s="244">
        <v>891.345</v>
      </c>
      <c r="I190" s="245"/>
      <c r="J190" s="241"/>
      <c r="K190" s="241"/>
      <c r="L190" s="246"/>
      <c r="M190" s="247"/>
      <c r="N190" s="248"/>
      <c r="O190" s="248"/>
      <c r="P190" s="248"/>
      <c r="Q190" s="248"/>
      <c r="R190" s="248"/>
      <c r="S190" s="248"/>
      <c r="T190" s="249"/>
      <c r="U190" s="14"/>
      <c r="V190" s="14"/>
      <c r="W190" s="14"/>
      <c r="X190" s="14"/>
      <c r="Y190" s="14"/>
      <c r="Z190" s="14"/>
      <c r="AA190" s="14"/>
      <c r="AB190" s="14"/>
      <c r="AC190" s="14"/>
      <c r="AD190" s="14"/>
      <c r="AE190" s="14"/>
      <c r="AT190" s="250" t="s">
        <v>198</v>
      </c>
      <c r="AU190" s="250" t="s">
        <v>84</v>
      </c>
      <c r="AV190" s="14" t="s">
        <v>84</v>
      </c>
      <c r="AW190" s="14" t="s">
        <v>37</v>
      </c>
      <c r="AX190" s="14" t="s">
        <v>76</v>
      </c>
      <c r="AY190" s="250" t="s">
        <v>186</v>
      </c>
    </row>
    <row r="191" spans="1:51" s="14" customFormat="1" ht="12">
      <c r="A191" s="14"/>
      <c r="B191" s="240"/>
      <c r="C191" s="241"/>
      <c r="D191" s="225" t="s">
        <v>198</v>
      </c>
      <c r="E191" s="242" t="s">
        <v>20</v>
      </c>
      <c r="F191" s="243" t="s">
        <v>548</v>
      </c>
      <c r="G191" s="241"/>
      <c r="H191" s="244">
        <v>13.8</v>
      </c>
      <c r="I191" s="245"/>
      <c r="J191" s="241"/>
      <c r="K191" s="241"/>
      <c r="L191" s="246"/>
      <c r="M191" s="247"/>
      <c r="N191" s="248"/>
      <c r="O191" s="248"/>
      <c r="P191" s="248"/>
      <c r="Q191" s="248"/>
      <c r="R191" s="248"/>
      <c r="S191" s="248"/>
      <c r="T191" s="249"/>
      <c r="U191" s="14"/>
      <c r="V191" s="14"/>
      <c r="W191" s="14"/>
      <c r="X191" s="14"/>
      <c r="Y191" s="14"/>
      <c r="Z191" s="14"/>
      <c r="AA191" s="14"/>
      <c r="AB191" s="14"/>
      <c r="AC191" s="14"/>
      <c r="AD191" s="14"/>
      <c r="AE191" s="14"/>
      <c r="AT191" s="250" t="s">
        <v>198</v>
      </c>
      <c r="AU191" s="250" t="s">
        <v>84</v>
      </c>
      <c r="AV191" s="14" t="s">
        <v>84</v>
      </c>
      <c r="AW191" s="14" t="s">
        <v>37</v>
      </c>
      <c r="AX191" s="14" t="s">
        <v>76</v>
      </c>
      <c r="AY191" s="250" t="s">
        <v>186</v>
      </c>
    </row>
    <row r="192" spans="1:51" s="14" customFormat="1" ht="12">
      <c r="A192" s="14"/>
      <c r="B192" s="240"/>
      <c r="C192" s="241"/>
      <c r="D192" s="225" t="s">
        <v>198</v>
      </c>
      <c r="E192" s="242" t="s">
        <v>20</v>
      </c>
      <c r="F192" s="243" t="s">
        <v>551</v>
      </c>
      <c r="G192" s="241"/>
      <c r="H192" s="244">
        <v>0.832</v>
      </c>
      <c r="I192" s="245"/>
      <c r="J192" s="241"/>
      <c r="K192" s="241"/>
      <c r="L192" s="246"/>
      <c r="M192" s="247"/>
      <c r="N192" s="248"/>
      <c r="O192" s="248"/>
      <c r="P192" s="248"/>
      <c r="Q192" s="248"/>
      <c r="R192" s="248"/>
      <c r="S192" s="248"/>
      <c r="T192" s="249"/>
      <c r="U192" s="14"/>
      <c r="V192" s="14"/>
      <c r="W192" s="14"/>
      <c r="X192" s="14"/>
      <c r="Y192" s="14"/>
      <c r="Z192" s="14"/>
      <c r="AA192" s="14"/>
      <c r="AB192" s="14"/>
      <c r="AC192" s="14"/>
      <c r="AD192" s="14"/>
      <c r="AE192" s="14"/>
      <c r="AT192" s="250" t="s">
        <v>198</v>
      </c>
      <c r="AU192" s="250" t="s">
        <v>84</v>
      </c>
      <c r="AV192" s="14" t="s">
        <v>84</v>
      </c>
      <c r="AW192" s="14" t="s">
        <v>37</v>
      </c>
      <c r="AX192" s="14" t="s">
        <v>76</v>
      </c>
      <c r="AY192" s="250" t="s">
        <v>186</v>
      </c>
    </row>
    <row r="193" spans="1:65" s="2" customFormat="1" ht="37.8" customHeight="1">
      <c r="A193" s="38"/>
      <c r="B193" s="39"/>
      <c r="C193" s="212" t="s">
        <v>364</v>
      </c>
      <c r="D193" s="212" t="s">
        <v>189</v>
      </c>
      <c r="E193" s="213" t="s">
        <v>218</v>
      </c>
      <c r="F193" s="214" t="s">
        <v>219</v>
      </c>
      <c r="G193" s="215" t="s">
        <v>213</v>
      </c>
      <c r="H193" s="216">
        <v>57.6</v>
      </c>
      <c r="I193" s="217"/>
      <c r="J193" s="218">
        <f>ROUND(I193*H193,2)</f>
        <v>0</v>
      </c>
      <c r="K193" s="214" t="s">
        <v>193</v>
      </c>
      <c r="L193" s="44"/>
      <c r="M193" s="219" t="s">
        <v>20</v>
      </c>
      <c r="N193" s="220" t="s">
        <v>47</v>
      </c>
      <c r="O193" s="84"/>
      <c r="P193" s="221">
        <f>O193*H193</f>
        <v>0</v>
      </c>
      <c r="Q193" s="221">
        <v>0</v>
      </c>
      <c r="R193" s="221">
        <f>Q193*H193</f>
        <v>0</v>
      </c>
      <c r="S193" s="221">
        <v>0</v>
      </c>
      <c r="T193" s="222">
        <f>S193*H193</f>
        <v>0</v>
      </c>
      <c r="U193" s="38"/>
      <c r="V193" s="38"/>
      <c r="W193" s="38"/>
      <c r="X193" s="38"/>
      <c r="Y193" s="38"/>
      <c r="Z193" s="38"/>
      <c r="AA193" s="38"/>
      <c r="AB193" s="38"/>
      <c r="AC193" s="38"/>
      <c r="AD193" s="38"/>
      <c r="AE193" s="38"/>
      <c r="AR193" s="223" t="s">
        <v>194</v>
      </c>
      <c r="AT193" s="223" t="s">
        <v>189</v>
      </c>
      <c r="AU193" s="223" t="s">
        <v>84</v>
      </c>
      <c r="AY193" s="17" t="s">
        <v>186</v>
      </c>
      <c r="BE193" s="224">
        <f>IF(N193="základní",J193,0)</f>
        <v>0</v>
      </c>
      <c r="BF193" s="224">
        <f>IF(N193="snížená",J193,0)</f>
        <v>0</v>
      </c>
      <c r="BG193" s="224">
        <f>IF(N193="zákl. přenesená",J193,0)</f>
        <v>0</v>
      </c>
      <c r="BH193" s="224">
        <f>IF(N193="sníž. přenesená",J193,0)</f>
        <v>0</v>
      </c>
      <c r="BI193" s="224">
        <f>IF(N193="nulová",J193,0)</f>
        <v>0</v>
      </c>
      <c r="BJ193" s="17" t="s">
        <v>22</v>
      </c>
      <c r="BK193" s="224">
        <f>ROUND(I193*H193,2)</f>
        <v>0</v>
      </c>
      <c r="BL193" s="17" t="s">
        <v>194</v>
      </c>
      <c r="BM193" s="223" t="s">
        <v>460</v>
      </c>
    </row>
    <row r="194" spans="1:47" s="2" customFormat="1" ht="12">
      <c r="A194" s="38"/>
      <c r="B194" s="39"/>
      <c r="C194" s="40"/>
      <c r="D194" s="225" t="s">
        <v>196</v>
      </c>
      <c r="E194" s="40"/>
      <c r="F194" s="226" t="s">
        <v>221</v>
      </c>
      <c r="G194" s="40"/>
      <c r="H194" s="40"/>
      <c r="I194" s="227"/>
      <c r="J194" s="40"/>
      <c r="K194" s="40"/>
      <c r="L194" s="44"/>
      <c r="M194" s="228"/>
      <c r="N194" s="229"/>
      <c r="O194" s="84"/>
      <c r="P194" s="84"/>
      <c r="Q194" s="84"/>
      <c r="R194" s="84"/>
      <c r="S194" s="84"/>
      <c r="T194" s="85"/>
      <c r="U194" s="38"/>
      <c r="V194" s="38"/>
      <c r="W194" s="38"/>
      <c r="X194" s="38"/>
      <c r="Y194" s="38"/>
      <c r="Z194" s="38"/>
      <c r="AA194" s="38"/>
      <c r="AB194" s="38"/>
      <c r="AC194" s="38"/>
      <c r="AD194" s="38"/>
      <c r="AE194" s="38"/>
      <c r="AT194" s="17" t="s">
        <v>196</v>
      </c>
      <c r="AU194" s="17" t="s">
        <v>84</v>
      </c>
    </row>
    <row r="195" spans="1:51" s="14" customFormat="1" ht="12">
      <c r="A195" s="14"/>
      <c r="B195" s="240"/>
      <c r="C195" s="241"/>
      <c r="D195" s="225" t="s">
        <v>198</v>
      </c>
      <c r="E195" s="242" t="s">
        <v>20</v>
      </c>
      <c r="F195" s="243" t="s">
        <v>549</v>
      </c>
      <c r="G195" s="241"/>
      <c r="H195" s="244">
        <v>57.6</v>
      </c>
      <c r="I195" s="245"/>
      <c r="J195" s="241"/>
      <c r="K195" s="241"/>
      <c r="L195" s="246"/>
      <c r="M195" s="247"/>
      <c r="N195" s="248"/>
      <c r="O195" s="248"/>
      <c r="P195" s="248"/>
      <c r="Q195" s="248"/>
      <c r="R195" s="248"/>
      <c r="S195" s="248"/>
      <c r="T195" s="249"/>
      <c r="U195" s="14"/>
      <c r="V195" s="14"/>
      <c r="W195" s="14"/>
      <c r="X195" s="14"/>
      <c r="Y195" s="14"/>
      <c r="Z195" s="14"/>
      <c r="AA195" s="14"/>
      <c r="AB195" s="14"/>
      <c r="AC195" s="14"/>
      <c r="AD195" s="14"/>
      <c r="AE195" s="14"/>
      <c r="AT195" s="250" t="s">
        <v>198</v>
      </c>
      <c r="AU195" s="250" t="s">
        <v>84</v>
      </c>
      <c r="AV195" s="14" t="s">
        <v>84</v>
      </c>
      <c r="AW195" s="14" t="s">
        <v>37</v>
      </c>
      <c r="AX195" s="14" t="s">
        <v>76</v>
      </c>
      <c r="AY195" s="250" t="s">
        <v>186</v>
      </c>
    </row>
    <row r="196" spans="1:65" s="2" customFormat="1" ht="24.15" customHeight="1">
      <c r="A196" s="38"/>
      <c r="B196" s="39"/>
      <c r="C196" s="212" t="s">
        <v>370</v>
      </c>
      <c r="D196" s="212" t="s">
        <v>189</v>
      </c>
      <c r="E196" s="213" t="s">
        <v>224</v>
      </c>
      <c r="F196" s="214" t="s">
        <v>225</v>
      </c>
      <c r="G196" s="215" t="s">
        <v>213</v>
      </c>
      <c r="H196" s="216">
        <v>32.569</v>
      </c>
      <c r="I196" s="217"/>
      <c r="J196" s="218">
        <f>ROUND(I196*H196,2)</f>
        <v>0</v>
      </c>
      <c r="K196" s="214" t="s">
        <v>193</v>
      </c>
      <c r="L196" s="44"/>
      <c r="M196" s="219" t="s">
        <v>20</v>
      </c>
      <c r="N196" s="220" t="s">
        <v>47</v>
      </c>
      <c r="O196" s="84"/>
      <c r="P196" s="221">
        <f>O196*H196</f>
        <v>0</v>
      </c>
      <c r="Q196" s="221">
        <v>0</v>
      </c>
      <c r="R196" s="221">
        <f>Q196*H196</f>
        <v>0</v>
      </c>
      <c r="S196" s="221">
        <v>0</v>
      </c>
      <c r="T196" s="222">
        <f>S196*H196</f>
        <v>0</v>
      </c>
      <c r="U196" s="38"/>
      <c r="V196" s="38"/>
      <c r="W196" s="38"/>
      <c r="X196" s="38"/>
      <c r="Y196" s="38"/>
      <c r="Z196" s="38"/>
      <c r="AA196" s="38"/>
      <c r="AB196" s="38"/>
      <c r="AC196" s="38"/>
      <c r="AD196" s="38"/>
      <c r="AE196" s="38"/>
      <c r="AR196" s="223" t="s">
        <v>194</v>
      </c>
      <c r="AT196" s="223" t="s">
        <v>189</v>
      </c>
      <c r="AU196" s="223" t="s">
        <v>84</v>
      </c>
      <c r="AY196" s="17" t="s">
        <v>186</v>
      </c>
      <c r="BE196" s="224">
        <f>IF(N196="základní",J196,0)</f>
        <v>0</v>
      </c>
      <c r="BF196" s="224">
        <f>IF(N196="snížená",J196,0)</f>
        <v>0</v>
      </c>
      <c r="BG196" s="224">
        <f>IF(N196="zákl. přenesená",J196,0)</f>
        <v>0</v>
      </c>
      <c r="BH196" s="224">
        <f>IF(N196="sníž. přenesená",J196,0)</f>
        <v>0</v>
      </c>
      <c r="BI196" s="224">
        <f>IF(N196="nulová",J196,0)</f>
        <v>0</v>
      </c>
      <c r="BJ196" s="17" t="s">
        <v>22</v>
      </c>
      <c r="BK196" s="224">
        <f>ROUND(I196*H196,2)</f>
        <v>0</v>
      </c>
      <c r="BL196" s="17" t="s">
        <v>194</v>
      </c>
      <c r="BM196" s="223" t="s">
        <v>462</v>
      </c>
    </row>
    <row r="197" spans="1:47" s="2" customFormat="1" ht="12">
      <c r="A197" s="38"/>
      <c r="B197" s="39"/>
      <c r="C197" s="40"/>
      <c r="D197" s="225" t="s">
        <v>196</v>
      </c>
      <c r="E197" s="40"/>
      <c r="F197" s="226" t="s">
        <v>227</v>
      </c>
      <c r="G197" s="40"/>
      <c r="H197" s="40"/>
      <c r="I197" s="227"/>
      <c r="J197" s="40"/>
      <c r="K197" s="40"/>
      <c r="L197" s="44"/>
      <c r="M197" s="228"/>
      <c r="N197" s="229"/>
      <c r="O197" s="84"/>
      <c r="P197" s="84"/>
      <c r="Q197" s="84"/>
      <c r="R197" s="84"/>
      <c r="S197" s="84"/>
      <c r="T197" s="85"/>
      <c r="U197" s="38"/>
      <c r="V197" s="38"/>
      <c r="W197" s="38"/>
      <c r="X197" s="38"/>
      <c r="Y197" s="38"/>
      <c r="Z197" s="38"/>
      <c r="AA197" s="38"/>
      <c r="AB197" s="38"/>
      <c r="AC197" s="38"/>
      <c r="AD197" s="38"/>
      <c r="AE197" s="38"/>
      <c r="AT197" s="17" t="s">
        <v>196</v>
      </c>
      <c r="AU197" s="17" t="s">
        <v>84</v>
      </c>
    </row>
    <row r="198" spans="1:51" s="14" customFormat="1" ht="12">
      <c r="A198" s="14"/>
      <c r="B198" s="240"/>
      <c r="C198" s="241"/>
      <c r="D198" s="225" t="s">
        <v>198</v>
      </c>
      <c r="E198" s="242" t="s">
        <v>20</v>
      </c>
      <c r="F198" s="243" t="s">
        <v>543</v>
      </c>
      <c r="G198" s="241"/>
      <c r="H198" s="244">
        <v>0.356</v>
      </c>
      <c r="I198" s="245"/>
      <c r="J198" s="241"/>
      <c r="K198" s="241"/>
      <c r="L198" s="246"/>
      <c r="M198" s="247"/>
      <c r="N198" s="248"/>
      <c r="O198" s="248"/>
      <c r="P198" s="248"/>
      <c r="Q198" s="248"/>
      <c r="R198" s="248"/>
      <c r="S198" s="248"/>
      <c r="T198" s="249"/>
      <c r="U198" s="14"/>
      <c r="V198" s="14"/>
      <c r="W198" s="14"/>
      <c r="X198" s="14"/>
      <c r="Y198" s="14"/>
      <c r="Z198" s="14"/>
      <c r="AA198" s="14"/>
      <c r="AB198" s="14"/>
      <c r="AC198" s="14"/>
      <c r="AD198" s="14"/>
      <c r="AE198" s="14"/>
      <c r="AT198" s="250" t="s">
        <v>198</v>
      </c>
      <c r="AU198" s="250" t="s">
        <v>84</v>
      </c>
      <c r="AV198" s="14" t="s">
        <v>84</v>
      </c>
      <c r="AW198" s="14" t="s">
        <v>37</v>
      </c>
      <c r="AX198" s="14" t="s">
        <v>76</v>
      </c>
      <c r="AY198" s="250" t="s">
        <v>186</v>
      </c>
    </row>
    <row r="199" spans="1:51" s="14" customFormat="1" ht="12">
      <c r="A199" s="14"/>
      <c r="B199" s="240"/>
      <c r="C199" s="241"/>
      <c r="D199" s="225" t="s">
        <v>198</v>
      </c>
      <c r="E199" s="242" t="s">
        <v>20</v>
      </c>
      <c r="F199" s="243" t="s">
        <v>546</v>
      </c>
      <c r="G199" s="241"/>
      <c r="H199" s="244">
        <v>28.42</v>
      </c>
      <c r="I199" s="245"/>
      <c r="J199" s="241"/>
      <c r="K199" s="241"/>
      <c r="L199" s="246"/>
      <c r="M199" s="247"/>
      <c r="N199" s="248"/>
      <c r="O199" s="248"/>
      <c r="P199" s="248"/>
      <c r="Q199" s="248"/>
      <c r="R199" s="248"/>
      <c r="S199" s="248"/>
      <c r="T199" s="249"/>
      <c r="U199" s="14"/>
      <c r="V199" s="14"/>
      <c r="W199" s="14"/>
      <c r="X199" s="14"/>
      <c r="Y199" s="14"/>
      <c r="Z199" s="14"/>
      <c r="AA199" s="14"/>
      <c r="AB199" s="14"/>
      <c r="AC199" s="14"/>
      <c r="AD199" s="14"/>
      <c r="AE199" s="14"/>
      <c r="AT199" s="250" t="s">
        <v>198</v>
      </c>
      <c r="AU199" s="250" t="s">
        <v>84</v>
      </c>
      <c r="AV199" s="14" t="s">
        <v>84</v>
      </c>
      <c r="AW199" s="14" t="s">
        <v>37</v>
      </c>
      <c r="AX199" s="14" t="s">
        <v>76</v>
      </c>
      <c r="AY199" s="250" t="s">
        <v>186</v>
      </c>
    </row>
    <row r="200" spans="1:51" s="14" customFormat="1" ht="12">
      <c r="A200" s="14"/>
      <c r="B200" s="240"/>
      <c r="C200" s="241"/>
      <c r="D200" s="225" t="s">
        <v>198</v>
      </c>
      <c r="E200" s="242" t="s">
        <v>20</v>
      </c>
      <c r="F200" s="243" t="s">
        <v>550</v>
      </c>
      <c r="G200" s="241"/>
      <c r="H200" s="244">
        <v>3.793</v>
      </c>
      <c r="I200" s="245"/>
      <c r="J200" s="241"/>
      <c r="K200" s="241"/>
      <c r="L200" s="246"/>
      <c r="M200" s="247"/>
      <c r="N200" s="248"/>
      <c r="O200" s="248"/>
      <c r="P200" s="248"/>
      <c r="Q200" s="248"/>
      <c r="R200" s="248"/>
      <c r="S200" s="248"/>
      <c r="T200" s="249"/>
      <c r="U200" s="14"/>
      <c r="V200" s="14"/>
      <c r="W200" s="14"/>
      <c r="X200" s="14"/>
      <c r="Y200" s="14"/>
      <c r="Z200" s="14"/>
      <c r="AA200" s="14"/>
      <c r="AB200" s="14"/>
      <c r="AC200" s="14"/>
      <c r="AD200" s="14"/>
      <c r="AE200" s="14"/>
      <c r="AT200" s="250" t="s">
        <v>198</v>
      </c>
      <c r="AU200" s="250" t="s">
        <v>84</v>
      </c>
      <c r="AV200" s="14" t="s">
        <v>84</v>
      </c>
      <c r="AW200" s="14" t="s">
        <v>37</v>
      </c>
      <c r="AX200" s="14" t="s">
        <v>76</v>
      </c>
      <c r="AY200" s="250" t="s">
        <v>186</v>
      </c>
    </row>
    <row r="201" spans="1:65" s="2" customFormat="1" ht="37.8" customHeight="1">
      <c r="A201" s="38"/>
      <c r="B201" s="39"/>
      <c r="C201" s="212" t="s">
        <v>374</v>
      </c>
      <c r="D201" s="212" t="s">
        <v>189</v>
      </c>
      <c r="E201" s="213" t="s">
        <v>464</v>
      </c>
      <c r="F201" s="214" t="s">
        <v>465</v>
      </c>
      <c r="G201" s="215" t="s">
        <v>213</v>
      </c>
      <c r="H201" s="216">
        <v>1095.007</v>
      </c>
      <c r="I201" s="217"/>
      <c r="J201" s="218">
        <f>ROUND(I201*H201,2)</f>
        <v>0</v>
      </c>
      <c r="K201" s="214" t="s">
        <v>193</v>
      </c>
      <c r="L201" s="44"/>
      <c r="M201" s="219" t="s">
        <v>20</v>
      </c>
      <c r="N201" s="220" t="s">
        <v>47</v>
      </c>
      <c r="O201" s="84"/>
      <c r="P201" s="221">
        <f>O201*H201</f>
        <v>0</v>
      </c>
      <c r="Q201" s="221">
        <v>0</v>
      </c>
      <c r="R201" s="221">
        <f>Q201*H201</f>
        <v>0</v>
      </c>
      <c r="S201" s="221">
        <v>0</v>
      </c>
      <c r="T201" s="222">
        <f>S201*H201</f>
        <v>0</v>
      </c>
      <c r="U201" s="38"/>
      <c r="V201" s="38"/>
      <c r="W201" s="38"/>
      <c r="X201" s="38"/>
      <c r="Y201" s="38"/>
      <c r="Z201" s="38"/>
      <c r="AA201" s="38"/>
      <c r="AB201" s="38"/>
      <c r="AC201" s="38"/>
      <c r="AD201" s="38"/>
      <c r="AE201" s="38"/>
      <c r="AR201" s="223" t="s">
        <v>194</v>
      </c>
      <c r="AT201" s="223" t="s">
        <v>189</v>
      </c>
      <c r="AU201" s="223" t="s">
        <v>84</v>
      </c>
      <c r="AY201" s="17" t="s">
        <v>186</v>
      </c>
      <c r="BE201" s="224">
        <f>IF(N201="základní",J201,0)</f>
        <v>0</v>
      </c>
      <c r="BF201" s="224">
        <f>IF(N201="snížená",J201,0)</f>
        <v>0</v>
      </c>
      <c r="BG201" s="224">
        <f>IF(N201="zákl. přenesená",J201,0)</f>
        <v>0</v>
      </c>
      <c r="BH201" s="224">
        <f>IF(N201="sníž. přenesená",J201,0)</f>
        <v>0</v>
      </c>
      <c r="BI201" s="224">
        <f>IF(N201="nulová",J201,0)</f>
        <v>0</v>
      </c>
      <c r="BJ201" s="17" t="s">
        <v>22</v>
      </c>
      <c r="BK201" s="224">
        <f>ROUND(I201*H201,2)</f>
        <v>0</v>
      </c>
      <c r="BL201" s="17" t="s">
        <v>194</v>
      </c>
      <c r="BM201" s="223" t="s">
        <v>466</v>
      </c>
    </row>
    <row r="202" spans="1:47" s="2" customFormat="1" ht="12">
      <c r="A202" s="38"/>
      <c r="B202" s="39"/>
      <c r="C202" s="40"/>
      <c r="D202" s="225" t="s">
        <v>196</v>
      </c>
      <c r="E202" s="40"/>
      <c r="F202" s="226" t="s">
        <v>465</v>
      </c>
      <c r="G202" s="40"/>
      <c r="H202" s="40"/>
      <c r="I202" s="227"/>
      <c r="J202" s="40"/>
      <c r="K202" s="40"/>
      <c r="L202" s="44"/>
      <c r="M202" s="228"/>
      <c r="N202" s="229"/>
      <c r="O202" s="84"/>
      <c r="P202" s="84"/>
      <c r="Q202" s="84"/>
      <c r="R202" s="84"/>
      <c r="S202" s="84"/>
      <c r="T202" s="85"/>
      <c r="U202" s="38"/>
      <c r="V202" s="38"/>
      <c r="W202" s="38"/>
      <c r="X202" s="38"/>
      <c r="Y202" s="38"/>
      <c r="Z202" s="38"/>
      <c r="AA202" s="38"/>
      <c r="AB202" s="38"/>
      <c r="AC202" s="38"/>
      <c r="AD202" s="38"/>
      <c r="AE202" s="38"/>
      <c r="AT202" s="17" t="s">
        <v>196</v>
      </c>
      <c r="AU202" s="17" t="s">
        <v>84</v>
      </c>
    </row>
    <row r="203" spans="1:51" s="14" customFormat="1" ht="12">
      <c r="A203" s="14"/>
      <c r="B203" s="240"/>
      <c r="C203" s="241"/>
      <c r="D203" s="225" t="s">
        <v>198</v>
      </c>
      <c r="E203" s="242" t="s">
        <v>20</v>
      </c>
      <c r="F203" s="243" t="s">
        <v>552</v>
      </c>
      <c r="G203" s="241"/>
      <c r="H203" s="244">
        <v>1095.007</v>
      </c>
      <c r="I203" s="245"/>
      <c r="J203" s="241"/>
      <c r="K203" s="241"/>
      <c r="L203" s="246"/>
      <c r="M203" s="247"/>
      <c r="N203" s="248"/>
      <c r="O203" s="248"/>
      <c r="P203" s="248"/>
      <c r="Q203" s="248"/>
      <c r="R203" s="248"/>
      <c r="S203" s="248"/>
      <c r="T203" s="249"/>
      <c r="U203" s="14"/>
      <c r="V203" s="14"/>
      <c r="W203" s="14"/>
      <c r="X203" s="14"/>
      <c r="Y203" s="14"/>
      <c r="Z203" s="14"/>
      <c r="AA203" s="14"/>
      <c r="AB203" s="14"/>
      <c r="AC203" s="14"/>
      <c r="AD203" s="14"/>
      <c r="AE203" s="14"/>
      <c r="AT203" s="250" t="s">
        <v>198</v>
      </c>
      <c r="AU203" s="250" t="s">
        <v>84</v>
      </c>
      <c r="AV203" s="14" t="s">
        <v>84</v>
      </c>
      <c r="AW203" s="14" t="s">
        <v>37</v>
      </c>
      <c r="AX203" s="14" t="s">
        <v>76</v>
      </c>
      <c r="AY203" s="250" t="s">
        <v>186</v>
      </c>
    </row>
    <row r="204" spans="1:63" s="12" customFormat="1" ht="22.8" customHeight="1">
      <c r="A204" s="12"/>
      <c r="B204" s="196"/>
      <c r="C204" s="197"/>
      <c r="D204" s="198" t="s">
        <v>75</v>
      </c>
      <c r="E204" s="210" t="s">
        <v>467</v>
      </c>
      <c r="F204" s="210" t="s">
        <v>468</v>
      </c>
      <c r="G204" s="197"/>
      <c r="H204" s="197"/>
      <c r="I204" s="200"/>
      <c r="J204" s="211">
        <f>BK204</f>
        <v>0</v>
      </c>
      <c r="K204" s="197"/>
      <c r="L204" s="202"/>
      <c r="M204" s="203"/>
      <c r="N204" s="204"/>
      <c r="O204" s="204"/>
      <c r="P204" s="205">
        <f>SUM(P205:P206)</f>
        <v>0</v>
      </c>
      <c r="Q204" s="204"/>
      <c r="R204" s="205">
        <f>SUM(R205:R206)</f>
        <v>0</v>
      </c>
      <c r="S204" s="204"/>
      <c r="T204" s="206">
        <f>SUM(T205:T206)</f>
        <v>0</v>
      </c>
      <c r="U204" s="12"/>
      <c r="V204" s="12"/>
      <c r="W204" s="12"/>
      <c r="X204" s="12"/>
      <c r="Y204" s="12"/>
      <c r="Z204" s="12"/>
      <c r="AA204" s="12"/>
      <c r="AB204" s="12"/>
      <c r="AC204" s="12"/>
      <c r="AD204" s="12"/>
      <c r="AE204" s="12"/>
      <c r="AR204" s="207" t="s">
        <v>22</v>
      </c>
      <c r="AT204" s="208" t="s">
        <v>75</v>
      </c>
      <c r="AU204" s="208" t="s">
        <v>22</v>
      </c>
      <c r="AY204" s="207" t="s">
        <v>186</v>
      </c>
      <c r="BK204" s="209">
        <f>SUM(BK205:BK206)</f>
        <v>0</v>
      </c>
    </row>
    <row r="205" spans="1:65" s="2" customFormat="1" ht="24.15" customHeight="1">
      <c r="A205" s="38"/>
      <c r="B205" s="39"/>
      <c r="C205" s="212" t="s">
        <v>381</v>
      </c>
      <c r="D205" s="212" t="s">
        <v>189</v>
      </c>
      <c r="E205" s="213" t="s">
        <v>553</v>
      </c>
      <c r="F205" s="214" t="s">
        <v>554</v>
      </c>
      <c r="G205" s="215" t="s">
        <v>213</v>
      </c>
      <c r="H205" s="216">
        <v>0.431</v>
      </c>
      <c r="I205" s="217"/>
      <c r="J205" s="218">
        <f>ROUND(I205*H205,2)</f>
        <v>0</v>
      </c>
      <c r="K205" s="214" t="s">
        <v>193</v>
      </c>
      <c r="L205" s="44"/>
      <c r="M205" s="219" t="s">
        <v>20</v>
      </c>
      <c r="N205" s="220" t="s">
        <v>47</v>
      </c>
      <c r="O205" s="84"/>
      <c r="P205" s="221">
        <f>O205*H205</f>
        <v>0</v>
      </c>
      <c r="Q205" s="221">
        <v>0</v>
      </c>
      <c r="R205" s="221">
        <f>Q205*H205</f>
        <v>0</v>
      </c>
      <c r="S205" s="221">
        <v>0</v>
      </c>
      <c r="T205" s="222">
        <f>S205*H205</f>
        <v>0</v>
      </c>
      <c r="U205" s="38"/>
      <c r="V205" s="38"/>
      <c r="W205" s="38"/>
      <c r="X205" s="38"/>
      <c r="Y205" s="38"/>
      <c r="Z205" s="38"/>
      <c r="AA205" s="38"/>
      <c r="AB205" s="38"/>
      <c r="AC205" s="38"/>
      <c r="AD205" s="38"/>
      <c r="AE205" s="38"/>
      <c r="AR205" s="223" t="s">
        <v>194</v>
      </c>
      <c r="AT205" s="223" t="s">
        <v>189</v>
      </c>
      <c r="AU205" s="223" t="s">
        <v>84</v>
      </c>
      <c r="AY205" s="17" t="s">
        <v>186</v>
      </c>
      <c r="BE205" s="224">
        <f>IF(N205="základní",J205,0)</f>
        <v>0</v>
      </c>
      <c r="BF205" s="224">
        <f>IF(N205="snížená",J205,0)</f>
        <v>0</v>
      </c>
      <c r="BG205" s="224">
        <f>IF(N205="zákl. přenesená",J205,0)</f>
        <v>0</v>
      </c>
      <c r="BH205" s="224">
        <f>IF(N205="sníž. přenesená",J205,0)</f>
        <v>0</v>
      </c>
      <c r="BI205" s="224">
        <f>IF(N205="nulová",J205,0)</f>
        <v>0</v>
      </c>
      <c r="BJ205" s="17" t="s">
        <v>22</v>
      </c>
      <c r="BK205" s="224">
        <f>ROUND(I205*H205,2)</f>
        <v>0</v>
      </c>
      <c r="BL205" s="17" t="s">
        <v>194</v>
      </c>
      <c r="BM205" s="223" t="s">
        <v>555</v>
      </c>
    </row>
    <row r="206" spans="1:47" s="2" customFormat="1" ht="12">
      <c r="A206" s="38"/>
      <c r="B206" s="39"/>
      <c r="C206" s="40"/>
      <c r="D206" s="225" t="s">
        <v>196</v>
      </c>
      <c r="E206" s="40"/>
      <c r="F206" s="226" t="s">
        <v>556</v>
      </c>
      <c r="G206" s="40"/>
      <c r="H206" s="40"/>
      <c r="I206" s="227"/>
      <c r="J206" s="40"/>
      <c r="K206" s="40"/>
      <c r="L206" s="44"/>
      <c r="M206" s="255"/>
      <c r="N206" s="256"/>
      <c r="O206" s="257"/>
      <c r="P206" s="257"/>
      <c r="Q206" s="257"/>
      <c r="R206" s="257"/>
      <c r="S206" s="257"/>
      <c r="T206" s="258"/>
      <c r="U206" s="38"/>
      <c r="V206" s="38"/>
      <c r="W206" s="38"/>
      <c r="X206" s="38"/>
      <c r="Y206" s="38"/>
      <c r="Z206" s="38"/>
      <c r="AA206" s="38"/>
      <c r="AB206" s="38"/>
      <c r="AC206" s="38"/>
      <c r="AD206" s="38"/>
      <c r="AE206" s="38"/>
      <c r="AT206" s="17" t="s">
        <v>196</v>
      </c>
      <c r="AU206" s="17" t="s">
        <v>84</v>
      </c>
    </row>
    <row r="207" spans="1:31" s="2" customFormat="1" ht="6.95" customHeight="1">
      <c r="A207" s="38"/>
      <c r="B207" s="59"/>
      <c r="C207" s="60"/>
      <c r="D207" s="60"/>
      <c r="E207" s="60"/>
      <c r="F207" s="60"/>
      <c r="G207" s="60"/>
      <c r="H207" s="60"/>
      <c r="I207" s="60"/>
      <c r="J207" s="60"/>
      <c r="K207" s="60"/>
      <c r="L207" s="44"/>
      <c r="M207" s="38"/>
      <c r="O207" s="38"/>
      <c r="P207" s="38"/>
      <c r="Q207" s="38"/>
      <c r="R207" s="38"/>
      <c r="S207" s="38"/>
      <c r="T207" s="38"/>
      <c r="U207" s="38"/>
      <c r="V207" s="38"/>
      <c r="W207" s="38"/>
      <c r="X207" s="38"/>
      <c r="Y207" s="38"/>
      <c r="Z207" s="38"/>
      <c r="AA207" s="38"/>
      <c r="AB207" s="38"/>
      <c r="AC207" s="38"/>
      <c r="AD207" s="38"/>
      <c r="AE207" s="38"/>
    </row>
  </sheetData>
  <sheetProtection password="CC35" sheet="1" objects="1" scenarios="1" formatColumns="0" formatRows="0" autoFilter="0"/>
  <autoFilter ref="C89:K206"/>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98</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162</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30" customHeight="1">
      <c r="A11" s="38"/>
      <c r="B11" s="44"/>
      <c r="C11" s="38"/>
      <c r="D11" s="38"/>
      <c r="E11" s="145" t="s">
        <v>557</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ROUND(J90,2)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ROUND((SUM(BE90:BE216)),2)</f>
        <v>0</v>
      </c>
      <c r="G35" s="38"/>
      <c r="H35" s="38"/>
      <c r="I35" s="157">
        <v>0.21</v>
      </c>
      <c r="J35" s="156">
        <f>ROUND(((SUM(BE90:BE216))*I35),2)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ROUND((SUM(BF90:BF216)),2)</f>
        <v>0</v>
      </c>
      <c r="G36" s="38"/>
      <c r="H36" s="38"/>
      <c r="I36" s="157">
        <v>0.15</v>
      </c>
      <c r="J36" s="156">
        <f>ROUND(((SUM(BF90:BF216))*I36),2)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ROUND((SUM(BG90:BG216)),2)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ROUND((SUM(BH90:BH216)),2)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ROUND((SUM(BI90:BI216)),2)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162</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30" customHeight="1">
      <c r="A54" s="38"/>
      <c r="B54" s="39"/>
      <c r="C54" s="40"/>
      <c r="D54" s="40"/>
      <c r="E54" s="69" t="str">
        <f>E11</f>
        <v>SO 010.2.3 - Příprava území, bez bouracích prací vázacích prvků, část SO 102.2</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J90</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J91</f>
        <v>0</v>
      </c>
      <c r="K64" s="175"/>
      <c r="L64" s="179"/>
      <c r="S64" s="9"/>
      <c r="T64" s="9"/>
      <c r="U64" s="9"/>
      <c r="V64" s="9"/>
      <c r="W64" s="9"/>
      <c r="X64" s="9"/>
      <c r="Y64" s="9"/>
      <c r="Z64" s="9"/>
      <c r="AA64" s="9"/>
      <c r="AB64" s="9"/>
      <c r="AC64" s="9"/>
      <c r="AD64" s="9"/>
      <c r="AE64" s="9"/>
    </row>
    <row r="65" spans="1:31" s="10" customFormat="1" ht="19.9" customHeight="1">
      <c r="A65" s="10"/>
      <c r="B65" s="180"/>
      <c r="C65" s="125"/>
      <c r="D65" s="181" t="s">
        <v>231</v>
      </c>
      <c r="E65" s="182"/>
      <c r="F65" s="182"/>
      <c r="G65" s="182"/>
      <c r="H65" s="182"/>
      <c r="I65" s="182"/>
      <c r="J65" s="183">
        <f>J92</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169</v>
      </c>
      <c r="E66" s="182"/>
      <c r="F66" s="182"/>
      <c r="G66" s="182"/>
      <c r="H66" s="182"/>
      <c r="I66" s="182"/>
      <c r="J66" s="183">
        <f>J145</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170</v>
      </c>
      <c r="E67" s="182"/>
      <c r="F67" s="182"/>
      <c r="G67" s="182"/>
      <c r="H67" s="182"/>
      <c r="I67" s="182"/>
      <c r="J67" s="183">
        <f>J173</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232</v>
      </c>
      <c r="E68" s="182"/>
      <c r="F68" s="182"/>
      <c r="G68" s="182"/>
      <c r="H68" s="182"/>
      <c r="I68" s="182"/>
      <c r="J68" s="183">
        <f>J214</f>
        <v>0</v>
      </c>
      <c r="K68" s="125"/>
      <c r="L68" s="184"/>
      <c r="S68" s="10"/>
      <c r="T68" s="10"/>
      <c r="U68" s="10"/>
      <c r="V68" s="10"/>
      <c r="W68" s="10"/>
      <c r="X68" s="10"/>
      <c r="Y68" s="10"/>
      <c r="Z68" s="10"/>
      <c r="AA68" s="10"/>
      <c r="AB68" s="10"/>
      <c r="AC68" s="10"/>
      <c r="AD68" s="10"/>
      <c r="AE68" s="10"/>
    </row>
    <row r="69" spans="1:31" s="2" customFormat="1" ht="21.8" customHeight="1">
      <c r="A69" s="38"/>
      <c r="B69" s="39"/>
      <c r="C69" s="40"/>
      <c r="D69" s="40"/>
      <c r="E69" s="40"/>
      <c r="F69" s="40"/>
      <c r="G69" s="40"/>
      <c r="H69" s="40"/>
      <c r="I69" s="40"/>
      <c r="J69" s="40"/>
      <c r="K69" s="40"/>
      <c r="L69" s="144"/>
      <c r="S69" s="38"/>
      <c r="T69" s="38"/>
      <c r="U69" s="38"/>
      <c r="V69" s="38"/>
      <c r="W69" s="38"/>
      <c r="X69" s="38"/>
      <c r="Y69" s="38"/>
      <c r="Z69" s="38"/>
      <c r="AA69" s="38"/>
      <c r="AB69" s="38"/>
      <c r="AC69" s="38"/>
      <c r="AD69" s="38"/>
      <c r="AE69" s="38"/>
    </row>
    <row r="70" spans="1:31" s="2" customFormat="1" ht="6.95" customHeight="1">
      <c r="A70" s="38"/>
      <c r="B70" s="59"/>
      <c r="C70" s="60"/>
      <c r="D70" s="60"/>
      <c r="E70" s="60"/>
      <c r="F70" s="60"/>
      <c r="G70" s="60"/>
      <c r="H70" s="60"/>
      <c r="I70" s="60"/>
      <c r="J70" s="60"/>
      <c r="K70" s="60"/>
      <c r="L70" s="144"/>
      <c r="S70" s="38"/>
      <c r="T70" s="38"/>
      <c r="U70" s="38"/>
      <c r="V70" s="38"/>
      <c r="W70" s="38"/>
      <c r="X70" s="38"/>
      <c r="Y70" s="38"/>
      <c r="Z70" s="38"/>
      <c r="AA70" s="38"/>
      <c r="AB70" s="38"/>
      <c r="AC70" s="38"/>
      <c r="AD70" s="38"/>
      <c r="AE70" s="38"/>
    </row>
    <row r="74" spans="1:31" s="2" customFormat="1" ht="6.95" customHeight="1">
      <c r="A74" s="38"/>
      <c r="B74" s="61"/>
      <c r="C74" s="62"/>
      <c r="D74" s="62"/>
      <c r="E74" s="62"/>
      <c r="F74" s="62"/>
      <c r="G74" s="62"/>
      <c r="H74" s="62"/>
      <c r="I74" s="62"/>
      <c r="J74" s="62"/>
      <c r="K74" s="62"/>
      <c r="L74" s="144"/>
      <c r="S74" s="38"/>
      <c r="T74" s="38"/>
      <c r="U74" s="38"/>
      <c r="V74" s="38"/>
      <c r="W74" s="38"/>
      <c r="X74" s="38"/>
      <c r="Y74" s="38"/>
      <c r="Z74" s="38"/>
      <c r="AA74" s="38"/>
      <c r="AB74" s="38"/>
      <c r="AC74" s="38"/>
      <c r="AD74" s="38"/>
      <c r="AE74" s="38"/>
    </row>
    <row r="75" spans="1:31" s="2" customFormat="1" ht="24.95" customHeight="1">
      <c r="A75" s="38"/>
      <c r="B75" s="39"/>
      <c r="C75" s="23" t="s">
        <v>171</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2" customHeight="1">
      <c r="A77" s="38"/>
      <c r="B77" s="39"/>
      <c r="C77" s="32" t="s">
        <v>16</v>
      </c>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16.5" customHeight="1">
      <c r="A78" s="38"/>
      <c r="B78" s="39"/>
      <c r="C78" s="40"/>
      <c r="D78" s="40"/>
      <c r="E78" s="169" t="str">
        <f>E7</f>
        <v>Úprava bezmotorové komunikace A2 a A26</v>
      </c>
      <c r="F78" s="32"/>
      <c r="G78" s="32"/>
      <c r="H78" s="32"/>
      <c r="I78" s="40"/>
      <c r="J78" s="40"/>
      <c r="K78" s="40"/>
      <c r="L78" s="144"/>
      <c r="S78" s="38"/>
      <c r="T78" s="38"/>
      <c r="U78" s="38"/>
      <c r="V78" s="38"/>
      <c r="W78" s="38"/>
      <c r="X78" s="38"/>
      <c r="Y78" s="38"/>
      <c r="Z78" s="38"/>
      <c r="AA78" s="38"/>
      <c r="AB78" s="38"/>
      <c r="AC78" s="38"/>
      <c r="AD78" s="38"/>
      <c r="AE78" s="38"/>
    </row>
    <row r="79" spans="2:12" s="1" customFormat="1" ht="12" customHeight="1">
      <c r="B79" s="21"/>
      <c r="C79" s="32" t="s">
        <v>161</v>
      </c>
      <c r="D79" s="22"/>
      <c r="E79" s="22"/>
      <c r="F79" s="22"/>
      <c r="G79" s="22"/>
      <c r="H79" s="22"/>
      <c r="I79" s="22"/>
      <c r="J79" s="22"/>
      <c r="K79" s="22"/>
      <c r="L79" s="20"/>
    </row>
    <row r="80" spans="1:31" s="2" customFormat="1" ht="16.5" customHeight="1">
      <c r="A80" s="38"/>
      <c r="B80" s="39"/>
      <c r="C80" s="40"/>
      <c r="D80" s="40"/>
      <c r="E80" s="169" t="s">
        <v>162</v>
      </c>
      <c r="F80" s="40"/>
      <c r="G80" s="40"/>
      <c r="H80" s="40"/>
      <c r="I80" s="40"/>
      <c r="J80" s="40"/>
      <c r="K80" s="40"/>
      <c r="L80" s="144"/>
      <c r="S80" s="38"/>
      <c r="T80" s="38"/>
      <c r="U80" s="38"/>
      <c r="V80" s="38"/>
      <c r="W80" s="38"/>
      <c r="X80" s="38"/>
      <c r="Y80" s="38"/>
      <c r="Z80" s="38"/>
      <c r="AA80" s="38"/>
      <c r="AB80" s="38"/>
      <c r="AC80" s="38"/>
      <c r="AD80" s="38"/>
      <c r="AE80" s="38"/>
    </row>
    <row r="81" spans="1:31" s="2" customFormat="1" ht="12" customHeight="1">
      <c r="A81" s="38"/>
      <c r="B81" s="39"/>
      <c r="C81" s="32" t="s">
        <v>163</v>
      </c>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30" customHeight="1">
      <c r="A82" s="38"/>
      <c r="B82" s="39"/>
      <c r="C82" s="40"/>
      <c r="D82" s="40"/>
      <c r="E82" s="69" t="str">
        <f>E11</f>
        <v>SO 010.2.3 - Příprava území, bez bouracích prací vázacích prvků, část SO 102.2</v>
      </c>
      <c r="F82" s="40"/>
      <c r="G82" s="40"/>
      <c r="H82" s="40"/>
      <c r="I82" s="40"/>
      <c r="J82" s="40"/>
      <c r="K82" s="40"/>
      <c r="L82" s="144"/>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12" customHeight="1">
      <c r="A84" s="38"/>
      <c r="B84" s="39"/>
      <c r="C84" s="32" t="s">
        <v>23</v>
      </c>
      <c r="D84" s="40"/>
      <c r="E84" s="40"/>
      <c r="F84" s="27" t="str">
        <f>F14</f>
        <v>k. ú. Libeň [730891]</v>
      </c>
      <c r="G84" s="40"/>
      <c r="H84" s="40"/>
      <c r="I84" s="32" t="s">
        <v>25</v>
      </c>
      <c r="J84" s="72" t="str">
        <f>IF(J14="","",J14)</f>
        <v>27. 8. 2020</v>
      </c>
      <c r="K84" s="40"/>
      <c r="L84" s="144"/>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25.65" customHeight="1">
      <c r="A86" s="38"/>
      <c r="B86" s="39"/>
      <c r="C86" s="32" t="s">
        <v>29</v>
      </c>
      <c r="D86" s="40"/>
      <c r="E86" s="40"/>
      <c r="F86" s="27" t="str">
        <f>E17</f>
        <v>Městská část Praha 8</v>
      </c>
      <c r="G86" s="40"/>
      <c r="H86" s="40"/>
      <c r="I86" s="32" t="s">
        <v>35</v>
      </c>
      <c r="J86" s="36" t="str">
        <f>E23</f>
        <v>Atelier PROMIKA s.r.o.</v>
      </c>
      <c r="K86" s="40"/>
      <c r="L86" s="144"/>
      <c r="S86" s="38"/>
      <c r="T86" s="38"/>
      <c r="U86" s="38"/>
      <c r="V86" s="38"/>
      <c r="W86" s="38"/>
      <c r="X86" s="38"/>
      <c r="Y86" s="38"/>
      <c r="Z86" s="38"/>
      <c r="AA86" s="38"/>
      <c r="AB86" s="38"/>
      <c r="AC86" s="38"/>
      <c r="AD86" s="38"/>
      <c r="AE86" s="38"/>
    </row>
    <row r="87" spans="1:31" s="2" customFormat="1" ht="15.15" customHeight="1">
      <c r="A87" s="38"/>
      <c r="B87" s="39"/>
      <c r="C87" s="32" t="s">
        <v>33</v>
      </c>
      <c r="D87" s="40"/>
      <c r="E87" s="40"/>
      <c r="F87" s="27" t="str">
        <f>IF(E20="","",E20)</f>
        <v>Vyplň údaj</v>
      </c>
      <c r="G87" s="40"/>
      <c r="H87" s="40"/>
      <c r="I87" s="32" t="s">
        <v>38</v>
      </c>
      <c r="J87" s="36" t="str">
        <f>E26</f>
        <v xml:space="preserve"> </v>
      </c>
      <c r="K87" s="40"/>
      <c r="L87" s="144"/>
      <c r="S87" s="38"/>
      <c r="T87" s="38"/>
      <c r="U87" s="38"/>
      <c r="V87" s="38"/>
      <c r="W87" s="38"/>
      <c r="X87" s="38"/>
      <c r="Y87" s="38"/>
      <c r="Z87" s="38"/>
      <c r="AA87" s="38"/>
      <c r="AB87" s="38"/>
      <c r="AC87" s="38"/>
      <c r="AD87" s="38"/>
      <c r="AE87" s="38"/>
    </row>
    <row r="88" spans="1:31" s="2" customFormat="1" ht="10.3" customHeight="1">
      <c r="A88" s="38"/>
      <c r="B88" s="39"/>
      <c r="C88" s="40"/>
      <c r="D88" s="40"/>
      <c r="E88" s="40"/>
      <c r="F88" s="40"/>
      <c r="G88" s="40"/>
      <c r="H88" s="40"/>
      <c r="I88" s="40"/>
      <c r="J88" s="40"/>
      <c r="K88" s="40"/>
      <c r="L88" s="144"/>
      <c r="S88" s="38"/>
      <c r="T88" s="38"/>
      <c r="U88" s="38"/>
      <c r="V88" s="38"/>
      <c r="W88" s="38"/>
      <c r="X88" s="38"/>
      <c r="Y88" s="38"/>
      <c r="Z88" s="38"/>
      <c r="AA88" s="38"/>
      <c r="AB88" s="38"/>
      <c r="AC88" s="38"/>
      <c r="AD88" s="38"/>
      <c r="AE88" s="38"/>
    </row>
    <row r="89" spans="1:31" s="11" customFormat="1" ht="29.25" customHeight="1">
      <c r="A89" s="185"/>
      <c r="B89" s="186"/>
      <c r="C89" s="187" t="s">
        <v>172</v>
      </c>
      <c r="D89" s="188" t="s">
        <v>61</v>
      </c>
      <c r="E89" s="188" t="s">
        <v>57</v>
      </c>
      <c r="F89" s="188" t="s">
        <v>58</v>
      </c>
      <c r="G89" s="188" t="s">
        <v>173</v>
      </c>
      <c r="H89" s="188" t="s">
        <v>174</v>
      </c>
      <c r="I89" s="188" t="s">
        <v>175</v>
      </c>
      <c r="J89" s="188" t="s">
        <v>167</v>
      </c>
      <c r="K89" s="189" t="s">
        <v>176</v>
      </c>
      <c r="L89" s="190"/>
      <c r="M89" s="92" t="s">
        <v>20</v>
      </c>
      <c r="N89" s="93" t="s">
        <v>46</v>
      </c>
      <c r="O89" s="93" t="s">
        <v>177</v>
      </c>
      <c r="P89" s="93" t="s">
        <v>178</v>
      </c>
      <c r="Q89" s="93" t="s">
        <v>179</v>
      </c>
      <c r="R89" s="93" t="s">
        <v>180</v>
      </c>
      <c r="S89" s="93" t="s">
        <v>181</v>
      </c>
      <c r="T89" s="94" t="s">
        <v>182</v>
      </c>
      <c r="U89" s="185"/>
      <c r="V89" s="185"/>
      <c r="W89" s="185"/>
      <c r="X89" s="185"/>
      <c r="Y89" s="185"/>
      <c r="Z89" s="185"/>
      <c r="AA89" s="185"/>
      <c r="AB89" s="185"/>
      <c r="AC89" s="185"/>
      <c r="AD89" s="185"/>
      <c r="AE89" s="185"/>
    </row>
    <row r="90" spans="1:63" s="2" customFormat="1" ht="22.8" customHeight="1">
      <c r="A90" s="38"/>
      <c r="B90" s="39"/>
      <c r="C90" s="99" t="s">
        <v>183</v>
      </c>
      <c r="D90" s="40"/>
      <c r="E90" s="40"/>
      <c r="F90" s="40"/>
      <c r="G90" s="40"/>
      <c r="H90" s="40"/>
      <c r="I90" s="40"/>
      <c r="J90" s="191">
        <f>BK90</f>
        <v>0</v>
      </c>
      <c r="K90" s="40"/>
      <c r="L90" s="44"/>
      <c r="M90" s="95"/>
      <c r="N90" s="192"/>
      <c r="O90" s="96"/>
      <c r="P90" s="193">
        <f>P91</f>
        <v>0</v>
      </c>
      <c r="Q90" s="96"/>
      <c r="R90" s="193">
        <f>R91</f>
        <v>0.27044100000000004</v>
      </c>
      <c r="S90" s="96"/>
      <c r="T90" s="194">
        <f>T91</f>
        <v>1483.1685000000002</v>
      </c>
      <c r="U90" s="38"/>
      <c r="V90" s="38"/>
      <c r="W90" s="38"/>
      <c r="X90" s="38"/>
      <c r="Y90" s="38"/>
      <c r="Z90" s="38"/>
      <c r="AA90" s="38"/>
      <c r="AB90" s="38"/>
      <c r="AC90" s="38"/>
      <c r="AD90" s="38"/>
      <c r="AE90" s="38"/>
      <c r="AT90" s="17" t="s">
        <v>75</v>
      </c>
      <c r="AU90" s="17" t="s">
        <v>144</v>
      </c>
      <c r="BK90" s="195">
        <f>BK91</f>
        <v>0</v>
      </c>
    </row>
    <row r="91" spans="1:63" s="12" customFormat="1" ht="25.9" customHeight="1">
      <c r="A91" s="12"/>
      <c r="B91" s="196"/>
      <c r="C91" s="197"/>
      <c r="D91" s="198" t="s">
        <v>75</v>
      </c>
      <c r="E91" s="199" t="s">
        <v>184</v>
      </c>
      <c r="F91" s="199" t="s">
        <v>185</v>
      </c>
      <c r="G91" s="197"/>
      <c r="H91" s="197"/>
      <c r="I91" s="200"/>
      <c r="J91" s="201">
        <f>BK91</f>
        <v>0</v>
      </c>
      <c r="K91" s="197"/>
      <c r="L91" s="202"/>
      <c r="M91" s="203"/>
      <c r="N91" s="204"/>
      <c r="O91" s="204"/>
      <c r="P91" s="205">
        <f>P92+P145+P173+P214</f>
        <v>0</v>
      </c>
      <c r="Q91" s="204"/>
      <c r="R91" s="205">
        <f>R92+R145+R173+R214</f>
        <v>0.27044100000000004</v>
      </c>
      <c r="S91" s="204"/>
      <c r="T91" s="206">
        <f>T92+T145+T173+T214</f>
        <v>1483.1685000000002</v>
      </c>
      <c r="U91" s="12"/>
      <c r="V91" s="12"/>
      <c r="W91" s="12"/>
      <c r="X91" s="12"/>
      <c r="Y91" s="12"/>
      <c r="Z91" s="12"/>
      <c r="AA91" s="12"/>
      <c r="AB91" s="12"/>
      <c r="AC91" s="12"/>
      <c r="AD91" s="12"/>
      <c r="AE91" s="12"/>
      <c r="AR91" s="207" t="s">
        <v>22</v>
      </c>
      <c r="AT91" s="208" t="s">
        <v>75</v>
      </c>
      <c r="AU91" s="208" t="s">
        <v>76</v>
      </c>
      <c r="AY91" s="207" t="s">
        <v>186</v>
      </c>
      <c r="BK91" s="209">
        <f>BK92+BK145+BK173+BK214</f>
        <v>0</v>
      </c>
    </row>
    <row r="92" spans="1:63" s="12" customFormat="1" ht="22.8" customHeight="1">
      <c r="A92" s="12"/>
      <c r="B92" s="196"/>
      <c r="C92" s="197"/>
      <c r="D92" s="198" t="s">
        <v>75</v>
      </c>
      <c r="E92" s="210" t="s">
        <v>22</v>
      </c>
      <c r="F92" s="210" t="s">
        <v>233</v>
      </c>
      <c r="G92" s="197"/>
      <c r="H92" s="197"/>
      <c r="I92" s="200"/>
      <c r="J92" s="211">
        <f>BK92</f>
        <v>0</v>
      </c>
      <c r="K92" s="197"/>
      <c r="L92" s="202"/>
      <c r="M92" s="203"/>
      <c r="N92" s="204"/>
      <c r="O92" s="204"/>
      <c r="P92" s="205">
        <f>SUM(P93:P144)</f>
        <v>0</v>
      </c>
      <c r="Q92" s="204"/>
      <c r="R92" s="205">
        <f>SUM(R93:R144)</f>
        <v>0.27044100000000004</v>
      </c>
      <c r="S92" s="204"/>
      <c r="T92" s="206">
        <f>SUM(T93:T144)</f>
        <v>1439.2765000000002</v>
      </c>
      <c r="U92" s="12"/>
      <c r="V92" s="12"/>
      <c r="W92" s="12"/>
      <c r="X92" s="12"/>
      <c r="Y92" s="12"/>
      <c r="Z92" s="12"/>
      <c r="AA92" s="12"/>
      <c r="AB92" s="12"/>
      <c r="AC92" s="12"/>
      <c r="AD92" s="12"/>
      <c r="AE92" s="12"/>
      <c r="AR92" s="207" t="s">
        <v>22</v>
      </c>
      <c r="AT92" s="208" t="s">
        <v>75</v>
      </c>
      <c r="AU92" s="208" t="s">
        <v>22</v>
      </c>
      <c r="AY92" s="207" t="s">
        <v>186</v>
      </c>
      <c r="BK92" s="209">
        <f>SUM(BK93:BK144)</f>
        <v>0</v>
      </c>
    </row>
    <row r="93" spans="1:65" s="2" customFormat="1" ht="24.15" customHeight="1">
      <c r="A93" s="38"/>
      <c r="B93" s="39"/>
      <c r="C93" s="212" t="s">
        <v>22</v>
      </c>
      <c r="D93" s="212" t="s">
        <v>189</v>
      </c>
      <c r="E93" s="213" t="s">
        <v>475</v>
      </c>
      <c r="F93" s="214" t="s">
        <v>476</v>
      </c>
      <c r="G93" s="215" t="s">
        <v>244</v>
      </c>
      <c r="H93" s="216">
        <v>76.5</v>
      </c>
      <c r="I93" s="217"/>
      <c r="J93" s="218">
        <f>ROUND(I93*H93,2)</f>
        <v>0</v>
      </c>
      <c r="K93" s="214" t="s">
        <v>193</v>
      </c>
      <c r="L93" s="44"/>
      <c r="M93" s="219" t="s">
        <v>20</v>
      </c>
      <c r="N93" s="220" t="s">
        <v>47</v>
      </c>
      <c r="O93" s="84"/>
      <c r="P93" s="221">
        <f>O93*H93</f>
        <v>0</v>
      </c>
      <c r="Q93" s="221">
        <v>0</v>
      </c>
      <c r="R93" s="221">
        <f>Q93*H93</f>
        <v>0</v>
      </c>
      <c r="S93" s="221">
        <v>0.26</v>
      </c>
      <c r="T93" s="222">
        <f>S93*H93</f>
        <v>19.89</v>
      </c>
      <c r="U93" s="38"/>
      <c r="V93" s="38"/>
      <c r="W93" s="38"/>
      <c r="X93" s="38"/>
      <c r="Y93" s="38"/>
      <c r="Z93" s="38"/>
      <c r="AA93" s="38"/>
      <c r="AB93" s="38"/>
      <c r="AC93" s="38"/>
      <c r="AD93" s="38"/>
      <c r="AE93" s="38"/>
      <c r="AR93" s="223" t="s">
        <v>194</v>
      </c>
      <c r="AT93" s="223" t="s">
        <v>189</v>
      </c>
      <c r="AU93" s="223" t="s">
        <v>84</v>
      </c>
      <c r="AY93" s="17" t="s">
        <v>186</v>
      </c>
      <c r="BE93" s="224">
        <f>IF(N93="základní",J93,0)</f>
        <v>0</v>
      </c>
      <c r="BF93" s="224">
        <f>IF(N93="snížená",J93,0)</f>
        <v>0</v>
      </c>
      <c r="BG93" s="224">
        <f>IF(N93="zákl. přenesená",J93,0)</f>
        <v>0</v>
      </c>
      <c r="BH93" s="224">
        <f>IF(N93="sníž. přenesená",J93,0)</f>
        <v>0</v>
      </c>
      <c r="BI93" s="224">
        <f>IF(N93="nulová",J93,0)</f>
        <v>0</v>
      </c>
      <c r="BJ93" s="17" t="s">
        <v>22</v>
      </c>
      <c r="BK93" s="224">
        <f>ROUND(I93*H93,2)</f>
        <v>0</v>
      </c>
      <c r="BL93" s="17" t="s">
        <v>194</v>
      </c>
      <c r="BM93" s="223" t="s">
        <v>477</v>
      </c>
    </row>
    <row r="94" spans="1:47" s="2" customFormat="1" ht="12">
      <c r="A94" s="38"/>
      <c r="B94" s="39"/>
      <c r="C94" s="40"/>
      <c r="D94" s="225" t="s">
        <v>196</v>
      </c>
      <c r="E94" s="40"/>
      <c r="F94" s="226" t="s">
        <v>478</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196</v>
      </c>
      <c r="AU94" s="17" t="s">
        <v>84</v>
      </c>
    </row>
    <row r="95" spans="1:51" s="13" customFormat="1" ht="12">
      <c r="A95" s="13"/>
      <c r="B95" s="230"/>
      <c r="C95" s="231"/>
      <c r="D95" s="225" t="s">
        <v>198</v>
      </c>
      <c r="E95" s="232" t="s">
        <v>20</v>
      </c>
      <c r="F95" s="233" t="s">
        <v>248</v>
      </c>
      <c r="G95" s="231"/>
      <c r="H95" s="232" t="s">
        <v>20</v>
      </c>
      <c r="I95" s="234"/>
      <c r="J95" s="231"/>
      <c r="K95" s="231"/>
      <c r="L95" s="235"/>
      <c r="M95" s="236"/>
      <c r="N95" s="237"/>
      <c r="O95" s="237"/>
      <c r="P95" s="237"/>
      <c r="Q95" s="237"/>
      <c r="R95" s="237"/>
      <c r="S95" s="237"/>
      <c r="T95" s="238"/>
      <c r="U95" s="13"/>
      <c r="V95" s="13"/>
      <c r="W95" s="13"/>
      <c r="X95" s="13"/>
      <c r="Y95" s="13"/>
      <c r="Z95" s="13"/>
      <c r="AA95" s="13"/>
      <c r="AB95" s="13"/>
      <c r="AC95" s="13"/>
      <c r="AD95" s="13"/>
      <c r="AE95" s="13"/>
      <c r="AT95" s="239" t="s">
        <v>198</v>
      </c>
      <c r="AU95" s="239" t="s">
        <v>84</v>
      </c>
      <c r="AV95" s="13" t="s">
        <v>22</v>
      </c>
      <c r="AW95" s="13" t="s">
        <v>37</v>
      </c>
      <c r="AX95" s="13" t="s">
        <v>76</v>
      </c>
      <c r="AY95" s="239" t="s">
        <v>186</v>
      </c>
    </row>
    <row r="96" spans="1:51" s="14" customFormat="1" ht="12">
      <c r="A96" s="14"/>
      <c r="B96" s="240"/>
      <c r="C96" s="241"/>
      <c r="D96" s="225" t="s">
        <v>198</v>
      </c>
      <c r="E96" s="242" t="s">
        <v>20</v>
      </c>
      <c r="F96" s="243" t="s">
        <v>558</v>
      </c>
      <c r="G96" s="241"/>
      <c r="H96" s="244">
        <v>76.5</v>
      </c>
      <c r="I96" s="245"/>
      <c r="J96" s="241"/>
      <c r="K96" s="241"/>
      <c r="L96" s="246"/>
      <c r="M96" s="247"/>
      <c r="N96" s="248"/>
      <c r="O96" s="248"/>
      <c r="P96" s="248"/>
      <c r="Q96" s="248"/>
      <c r="R96" s="248"/>
      <c r="S96" s="248"/>
      <c r="T96" s="249"/>
      <c r="U96" s="14"/>
      <c r="V96" s="14"/>
      <c r="W96" s="14"/>
      <c r="X96" s="14"/>
      <c r="Y96" s="14"/>
      <c r="Z96" s="14"/>
      <c r="AA96" s="14"/>
      <c r="AB96" s="14"/>
      <c r="AC96" s="14"/>
      <c r="AD96" s="14"/>
      <c r="AE96" s="14"/>
      <c r="AT96" s="250" t="s">
        <v>198</v>
      </c>
      <c r="AU96" s="250" t="s">
        <v>84</v>
      </c>
      <c r="AV96" s="14" t="s">
        <v>84</v>
      </c>
      <c r="AW96" s="14" t="s">
        <v>37</v>
      </c>
      <c r="AX96" s="14" t="s">
        <v>76</v>
      </c>
      <c r="AY96" s="250" t="s">
        <v>186</v>
      </c>
    </row>
    <row r="97" spans="1:65" s="2" customFormat="1" ht="24.15" customHeight="1">
      <c r="A97" s="38"/>
      <c r="B97" s="39"/>
      <c r="C97" s="212" t="s">
        <v>84</v>
      </c>
      <c r="D97" s="212" t="s">
        <v>189</v>
      </c>
      <c r="E97" s="213" t="s">
        <v>559</v>
      </c>
      <c r="F97" s="214" t="s">
        <v>560</v>
      </c>
      <c r="G97" s="215" t="s">
        <v>244</v>
      </c>
      <c r="H97" s="216">
        <v>19.1</v>
      </c>
      <c r="I97" s="217"/>
      <c r="J97" s="218">
        <f>ROUND(I97*H97,2)</f>
        <v>0</v>
      </c>
      <c r="K97" s="214" t="s">
        <v>193</v>
      </c>
      <c r="L97" s="44"/>
      <c r="M97" s="219" t="s">
        <v>20</v>
      </c>
      <c r="N97" s="220" t="s">
        <v>47</v>
      </c>
      <c r="O97" s="84"/>
      <c r="P97" s="221">
        <f>O97*H97</f>
        <v>0</v>
      </c>
      <c r="Q97" s="221">
        <v>0</v>
      </c>
      <c r="R97" s="221">
        <f>Q97*H97</f>
        <v>0</v>
      </c>
      <c r="S97" s="221">
        <v>0.32</v>
      </c>
      <c r="T97" s="222">
        <f>S97*H97</f>
        <v>6.112000000000001</v>
      </c>
      <c r="U97" s="38"/>
      <c r="V97" s="38"/>
      <c r="W97" s="38"/>
      <c r="X97" s="38"/>
      <c r="Y97" s="38"/>
      <c r="Z97" s="38"/>
      <c r="AA97" s="38"/>
      <c r="AB97" s="38"/>
      <c r="AC97" s="38"/>
      <c r="AD97" s="38"/>
      <c r="AE97" s="38"/>
      <c r="AR97" s="223" t="s">
        <v>194</v>
      </c>
      <c r="AT97" s="223" t="s">
        <v>189</v>
      </c>
      <c r="AU97" s="223" t="s">
        <v>84</v>
      </c>
      <c r="AY97" s="17" t="s">
        <v>186</v>
      </c>
      <c r="BE97" s="224">
        <f>IF(N97="základní",J97,0)</f>
        <v>0</v>
      </c>
      <c r="BF97" s="224">
        <f>IF(N97="snížená",J97,0)</f>
        <v>0</v>
      </c>
      <c r="BG97" s="224">
        <f>IF(N97="zákl. přenesená",J97,0)</f>
        <v>0</v>
      </c>
      <c r="BH97" s="224">
        <f>IF(N97="sníž. přenesená",J97,0)</f>
        <v>0</v>
      </c>
      <c r="BI97" s="224">
        <f>IF(N97="nulová",J97,0)</f>
        <v>0</v>
      </c>
      <c r="BJ97" s="17" t="s">
        <v>22</v>
      </c>
      <c r="BK97" s="224">
        <f>ROUND(I97*H97,2)</f>
        <v>0</v>
      </c>
      <c r="BL97" s="17" t="s">
        <v>194</v>
      </c>
      <c r="BM97" s="223" t="s">
        <v>483</v>
      </c>
    </row>
    <row r="98" spans="1:47" s="2" customFormat="1" ht="12">
      <c r="A98" s="38"/>
      <c r="B98" s="39"/>
      <c r="C98" s="40"/>
      <c r="D98" s="225" t="s">
        <v>196</v>
      </c>
      <c r="E98" s="40"/>
      <c r="F98" s="226" t="s">
        <v>561</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196</v>
      </c>
      <c r="AU98" s="17" t="s">
        <v>84</v>
      </c>
    </row>
    <row r="99" spans="1:51" s="13" customFormat="1" ht="12">
      <c r="A99" s="13"/>
      <c r="B99" s="230"/>
      <c r="C99" s="231"/>
      <c r="D99" s="225" t="s">
        <v>198</v>
      </c>
      <c r="E99" s="232" t="s">
        <v>20</v>
      </c>
      <c r="F99" s="233" t="s">
        <v>248</v>
      </c>
      <c r="G99" s="231"/>
      <c r="H99" s="232" t="s">
        <v>20</v>
      </c>
      <c r="I99" s="234"/>
      <c r="J99" s="231"/>
      <c r="K99" s="231"/>
      <c r="L99" s="235"/>
      <c r="M99" s="236"/>
      <c r="N99" s="237"/>
      <c r="O99" s="237"/>
      <c r="P99" s="237"/>
      <c r="Q99" s="237"/>
      <c r="R99" s="237"/>
      <c r="S99" s="237"/>
      <c r="T99" s="238"/>
      <c r="U99" s="13"/>
      <c r="V99" s="13"/>
      <c r="W99" s="13"/>
      <c r="X99" s="13"/>
      <c r="Y99" s="13"/>
      <c r="Z99" s="13"/>
      <c r="AA99" s="13"/>
      <c r="AB99" s="13"/>
      <c r="AC99" s="13"/>
      <c r="AD99" s="13"/>
      <c r="AE99" s="13"/>
      <c r="AT99" s="239" t="s">
        <v>198</v>
      </c>
      <c r="AU99" s="239" t="s">
        <v>84</v>
      </c>
      <c r="AV99" s="13" t="s">
        <v>22</v>
      </c>
      <c r="AW99" s="13" t="s">
        <v>37</v>
      </c>
      <c r="AX99" s="13" t="s">
        <v>76</v>
      </c>
      <c r="AY99" s="239" t="s">
        <v>186</v>
      </c>
    </row>
    <row r="100" spans="1:51" s="14" customFormat="1" ht="12">
      <c r="A100" s="14"/>
      <c r="B100" s="240"/>
      <c r="C100" s="241"/>
      <c r="D100" s="225" t="s">
        <v>198</v>
      </c>
      <c r="E100" s="242" t="s">
        <v>20</v>
      </c>
      <c r="F100" s="243" t="s">
        <v>562</v>
      </c>
      <c r="G100" s="241"/>
      <c r="H100" s="244">
        <v>19.1</v>
      </c>
      <c r="I100" s="245"/>
      <c r="J100" s="241"/>
      <c r="K100" s="241"/>
      <c r="L100" s="246"/>
      <c r="M100" s="247"/>
      <c r="N100" s="248"/>
      <c r="O100" s="248"/>
      <c r="P100" s="248"/>
      <c r="Q100" s="248"/>
      <c r="R100" s="248"/>
      <c r="S100" s="248"/>
      <c r="T100" s="249"/>
      <c r="U100" s="14"/>
      <c r="V100" s="14"/>
      <c r="W100" s="14"/>
      <c r="X100" s="14"/>
      <c r="Y100" s="14"/>
      <c r="Z100" s="14"/>
      <c r="AA100" s="14"/>
      <c r="AB100" s="14"/>
      <c r="AC100" s="14"/>
      <c r="AD100" s="14"/>
      <c r="AE100" s="14"/>
      <c r="AT100" s="250" t="s">
        <v>198</v>
      </c>
      <c r="AU100" s="250" t="s">
        <v>84</v>
      </c>
      <c r="AV100" s="14" t="s">
        <v>84</v>
      </c>
      <c r="AW100" s="14" t="s">
        <v>37</v>
      </c>
      <c r="AX100" s="14" t="s">
        <v>76</v>
      </c>
      <c r="AY100" s="250" t="s">
        <v>186</v>
      </c>
    </row>
    <row r="101" spans="1:65" s="2" customFormat="1" ht="24.15" customHeight="1">
      <c r="A101" s="38"/>
      <c r="B101" s="39"/>
      <c r="C101" s="212" t="s">
        <v>210</v>
      </c>
      <c r="D101" s="212" t="s">
        <v>189</v>
      </c>
      <c r="E101" s="213" t="s">
        <v>274</v>
      </c>
      <c r="F101" s="214" t="s">
        <v>275</v>
      </c>
      <c r="G101" s="215" t="s">
        <v>244</v>
      </c>
      <c r="H101" s="216">
        <v>127</v>
      </c>
      <c r="I101" s="217"/>
      <c r="J101" s="218">
        <f>ROUND(I101*H101,2)</f>
        <v>0</v>
      </c>
      <c r="K101" s="214" t="s">
        <v>193</v>
      </c>
      <c r="L101" s="44"/>
      <c r="M101" s="219" t="s">
        <v>20</v>
      </c>
      <c r="N101" s="220" t="s">
        <v>47</v>
      </c>
      <c r="O101" s="84"/>
      <c r="P101" s="221">
        <f>O101*H101</f>
        <v>0</v>
      </c>
      <c r="Q101" s="221">
        <v>0</v>
      </c>
      <c r="R101" s="221">
        <f>Q101*H101</f>
        <v>0</v>
      </c>
      <c r="S101" s="221">
        <v>0.29</v>
      </c>
      <c r="T101" s="222">
        <f>S101*H101</f>
        <v>36.83</v>
      </c>
      <c r="U101" s="38"/>
      <c r="V101" s="38"/>
      <c r="W101" s="38"/>
      <c r="X101" s="38"/>
      <c r="Y101" s="38"/>
      <c r="Z101" s="38"/>
      <c r="AA101" s="38"/>
      <c r="AB101" s="38"/>
      <c r="AC101" s="38"/>
      <c r="AD101" s="38"/>
      <c r="AE101" s="38"/>
      <c r="AR101" s="223" t="s">
        <v>194</v>
      </c>
      <c r="AT101" s="223" t="s">
        <v>189</v>
      </c>
      <c r="AU101" s="223" t="s">
        <v>84</v>
      </c>
      <c r="AY101" s="17" t="s">
        <v>186</v>
      </c>
      <c r="BE101" s="224">
        <f>IF(N101="základní",J101,0)</f>
        <v>0</v>
      </c>
      <c r="BF101" s="224">
        <f>IF(N101="snížená",J101,0)</f>
        <v>0</v>
      </c>
      <c r="BG101" s="224">
        <f>IF(N101="zákl. přenesená",J101,0)</f>
        <v>0</v>
      </c>
      <c r="BH101" s="224">
        <f>IF(N101="sníž. přenesená",J101,0)</f>
        <v>0</v>
      </c>
      <c r="BI101" s="224">
        <f>IF(N101="nulová",J101,0)</f>
        <v>0</v>
      </c>
      <c r="BJ101" s="17" t="s">
        <v>22</v>
      </c>
      <c r="BK101" s="224">
        <f>ROUND(I101*H101,2)</f>
        <v>0</v>
      </c>
      <c r="BL101" s="17" t="s">
        <v>194</v>
      </c>
      <c r="BM101" s="223" t="s">
        <v>276</v>
      </c>
    </row>
    <row r="102" spans="1:47" s="2" customFormat="1" ht="12">
      <c r="A102" s="38"/>
      <c r="B102" s="39"/>
      <c r="C102" s="40"/>
      <c r="D102" s="225" t="s">
        <v>196</v>
      </c>
      <c r="E102" s="40"/>
      <c r="F102" s="226" t="s">
        <v>277</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196</v>
      </c>
      <c r="AU102" s="17" t="s">
        <v>84</v>
      </c>
    </row>
    <row r="103" spans="1:51" s="13" customFormat="1" ht="12">
      <c r="A103" s="13"/>
      <c r="B103" s="230"/>
      <c r="C103" s="231"/>
      <c r="D103" s="225" t="s">
        <v>198</v>
      </c>
      <c r="E103" s="232" t="s">
        <v>20</v>
      </c>
      <c r="F103" s="233" t="s">
        <v>248</v>
      </c>
      <c r="G103" s="231"/>
      <c r="H103" s="232" t="s">
        <v>20</v>
      </c>
      <c r="I103" s="234"/>
      <c r="J103" s="231"/>
      <c r="K103" s="231"/>
      <c r="L103" s="235"/>
      <c r="M103" s="236"/>
      <c r="N103" s="237"/>
      <c r="O103" s="237"/>
      <c r="P103" s="237"/>
      <c r="Q103" s="237"/>
      <c r="R103" s="237"/>
      <c r="S103" s="237"/>
      <c r="T103" s="238"/>
      <c r="U103" s="13"/>
      <c r="V103" s="13"/>
      <c r="W103" s="13"/>
      <c r="X103" s="13"/>
      <c r="Y103" s="13"/>
      <c r="Z103" s="13"/>
      <c r="AA103" s="13"/>
      <c r="AB103" s="13"/>
      <c r="AC103" s="13"/>
      <c r="AD103" s="13"/>
      <c r="AE103" s="13"/>
      <c r="AT103" s="239" t="s">
        <v>198</v>
      </c>
      <c r="AU103" s="239" t="s">
        <v>84</v>
      </c>
      <c r="AV103" s="13" t="s">
        <v>22</v>
      </c>
      <c r="AW103" s="13" t="s">
        <v>37</v>
      </c>
      <c r="AX103" s="13" t="s">
        <v>76</v>
      </c>
      <c r="AY103" s="239" t="s">
        <v>186</v>
      </c>
    </row>
    <row r="104" spans="1:51" s="14" customFormat="1" ht="12">
      <c r="A104" s="14"/>
      <c r="B104" s="240"/>
      <c r="C104" s="241"/>
      <c r="D104" s="225" t="s">
        <v>198</v>
      </c>
      <c r="E104" s="242" t="s">
        <v>20</v>
      </c>
      <c r="F104" s="243" t="s">
        <v>563</v>
      </c>
      <c r="G104" s="241"/>
      <c r="H104" s="244">
        <v>127</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198</v>
      </c>
      <c r="AU104" s="250" t="s">
        <v>84</v>
      </c>
      <c r="AV104" s="14" t="s">
        <v>84</v>
      </c>
      <c r="AW104" s="14" t="s">
        <v>37</v>
      </c>
      <c r="AX104" s="14" t="s">
        <v>76</v>
      </c>
      <c r="AY104" s="250" t="s">
        <v>186</v>
      </c>
    </row>
    <row r="105" spans="1:65" s="2" customFormat="1" ht="24.15" customHeight="1">
      <c r="A105" s="38"/>
      <c r="B105" s="39"/>
      <c r="C105" s="212" t="s">
        <v>194</v>
      </c>
      <c r="D105" s="212" t="s">
        <v>189</v>
      </c>
      <c r="E105" s="213" t="s">
        <v>297</v>
      </c>
      <c r="F105" s="214" t="s">
        <v>298</v>
      </c>
      <c r="G105" s="215" t="s">
        <v>244</v>
      </c>
      <c r="H105" s="216">
        <v>377</v>
      </c>
      <c r="I105" s="217"/>
      <c r="J105" s="218">
        <f>ROUND(I105*H105,2)</f>
        <v>0</v>
      </c>
      <c r="K105" s="214" t="s">
        <v>193</v>
      </c>
      <c r="L105" s="44"/>
      <c r="M105" s="219" t="s">
        <v>20</v>
      </c>
      <c r="N105" s="220" t="s">
        <v>47</v>
      </c>
      <c r="O105" s="84"/>
      <c r="P105" s="221">
        <f>O105*H105</f>
        <v>0</v>
      </c>
      <c r="Q105" s="221">
        <v>0</v>
      </c>
      <c r="R105" s="221">
        <f>Q105*H105</f>
        <v>0</v>
      </c>
      <c r="S105" s="221">
        <v>0.29</v>
      </c>
      <c r="T105" s="222">
        <f>S105*H105</f>
        <v>109.33</v>
      </c>
      <c r="U105" s="38"/>
      <c r="V105" s="38"/>
      <c r="W105" s="38"/>
      <c r="X105" s="38"/>
      <c r="Y105" s="38"/>
      <c r="Z105" s="38"/>
      <c r="AA105" s="38"/>
      <c r="AB105" s="38"/>
      <c r="AC105" s="38"/>
      <c r="AD105" s="38"/>
      <c r="AE105" s="38"/>
      <c r="AR105" s="223" t="s">
        <v>194</v>
      </c>
      <c r="AT105" s="223" t="s">
        <v>189</v>
      </c>
      <c r="AU105" s="223" t="s">
        <v>84</v>
      </c>
      <c r="AY105" s="17" t="s">
        <v>186</v>
      </c>
      <c r="BE105" s="224">
        <f>IF(N105="základní",J105,0)</f>
        <v>0</v>
      </c>
      <c r="BF105" s="224">
        <f>IF(N105="snížená",J105,0)</f>
        <v>0</v>
      </c>
      <c r="BG105" s="224">
        <f>IF(N105="zákl. přenesená",J105,0)</f>
        <v>0</v>
      </c>
      <c r="BH105" s="224">
        <f>IF(N105="sníž. přenesená",J105,0)</f>
        <v>0</v>
      </c>
      <c r="BI105" s="224">
        <f>IF(N105="nulová",J105,0)</f>
        <v>0</v>
      </c>
      <c r="BJ105" s="17" t="s">
        <v>22</v>
      </c>
      <c r="BK105" s="224">
        <f>ROUND(I105*H105,2)</f>
        <v>0</v>
      </c>
      <c r="BL105" s="17" t="s">
        <v>194</v>
      </c>
      <c r="BM105" s="223" t="s">
        <v>564</v>
      </c>
    </row>
    <row r="106" spans="1:47" s="2" customFormat="1" ht="12">
      <c r="A106" s="38"/>
      <c r="B106" s="39"/>
      <c r="C106" s="40"/>
      <c r="D106" s="225" t="s">
        <v>196</v>
      </c>
      <c r="E106" s="40"/>
      <c r="F106" s="226" t="s">
        <v>300</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196</v>
      </c>
      <c r="AU106" s="17" t="s">
        <v>84</v>
      </c>
    </row>
    <row r="107" spans="1:47" s="2" customFormat="1" ht="12">
      <c r="A107" s="38"/>
      <c r="B107" s="39"/>
      <c r="C107" s="40"/>
      <c r="D107" s="225" t="s">
        <v>216</v>
      </c>
      <c r="E107" s="40"/>
      <c r="F107" s="251" t="s">
        <v>565</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216</v>
      </c>
      <c r="AU107" s="17" t="s">
        <v>84</v>
      </c>
    </row>
    <row r="108" spans="1:51" s="13" customFormat="1" ht="12">
      <c r="A108" s="13"/>
      <c r="B108" s="230"/>
      <c r="C108" s="231"/>
      <c r="D108" s="225" t="s">
        <v>198</v>
      </c>
      <c r="E108" s="232" t="s">
        <v>20</v>
      </c>
      <c r="F108" s="233" t="s">
        <v>248</v>
      </c>
      <c r="G108" s="231"/>
      <c r="H108" s="232" t="s">
        <v>20</v>
      </c>
      <c r="I108" s="234"/>
      <c r="J108" s="231"/>
      <c r="K108" s="231"/>
      <c r="L108" s="235"/>
      <c r="M108" s="236"/>
      <c r="N108" s="237"/>
      <c r="O108" s="237"/>
      <c r="P108" s="237"/>
      <c r="Q108" s="237"/>
      <c r="R108" s="237"/>
      <c r="S108" s="237"/>
      <c r="T108" s="238"/>
      <c r="U108" s="13"/>
      <c r="V108" s="13"/>
      <c r="W108" s="13"/>
      <c r="X108" s="13"/>
      <c r="Y108" s="13"/>
      <c r="Z108" s="13"/>
      <c r="AA108" s="13"/>
      <c r="AB108" s="13"/>
      <c r="AC108" s="13"/>
      <c r="AD108" s="13"/>
      <c r="AE108" s="13"/>
      <c r="AT108" s="239" t="s">
        <v>198</v>
      </c>
      <c r="AU108" s="239" t="s">
        <v>84</v>
      </c>
      <c r="AV108" s="13" t="s">
        <v>22</v>
      </c>
      <c r="AW108" s="13" t="s">
        <v>37</v>
      </c>
      <c r="AX108" s="13" t="s">
        <v>76</v>
      </c>
      <c r="AY108" s="239" t="s">
        <v>186</v>
      </c>
    </row>
    <row r="109" spans="1:51" s="14" customFormat="1" ht="12">
      <c r="A109" s="14"/>
      <c r="B109" s="240"/>
      <c r="C109" s="241"/>
      <c r="D109" s="225" t="s">
        <v>198</v>
      </c>
      <c r="E109" s="242" t="s">
        <v>20</v>
      </c>
      <c r="F109" s="243" t="s">
        <v>566</v>
      </c>
      <c r="G109" s="241"/>
      <c r="H109" s="244">
        <v>377</v>
      </c>
      <c r="I109" s="245"/>
      <c r="J109" s="241"/>
      <c r="K109" s="241"/>
      <c r="L109" s="246"/>
      <c r="M109" s="247"/>
      <c r="N109" s="248"/>
      <c r="O109" s="248"/>
      <c r="P109" s="248"/>
      <c r="Q109" s="248"/>
      <c r="R109" s="248"/>
      <c r="S109" s="248"/>
      <c r="T109" s="249"/>
      <c r="U109" s="14"/>
      <c r="V109" s="14"/>
      <c r="W109" s="14"/>
      <c r="X109" s="14"/>
      <c r="Y109" s="14"/>
      <c r="Z109" s="14"/>
      <c r="AA109" s="14"/>
      <c r="AB109" s="14"/>
      <c r="AC109" s="14"/>
      <c r="AD109" s="14"/>
      <c r="AE109" s="14"/>
      <c r="AT109" s="250" t="s">
        <v>198</v>
      </c>
      <c r="AU109" s="250" t="s">
        <v>84</v>
      </c>
      <c r="AV109" s="14" t="s">
        <v>84</v>
      </c>
      <c r="AW109" s="14" t="s">
        <v>37</v>
      </c>
      <c r="AX109" s="14" t="s">
        <v>76</v>
      </c>
      <c r="AY109" s="250" t="s">
        <v>186</v>
      </c>
    </row>
    <row r="110" spans="1:65" s="2" customFormat="1" ht="24.15" customHeight="1">
      <c r="A110" s="38"/>
      <c r="B110" s="39"/>
      <c r="C110" s="212" t="s">
        <v>223</v>
      </c>
      <c r="D110" s="212" t="s">
        <v>189</v>
      </c>
      <c r="E110" s="213" t="s">
        <v>567</v>
      </c>
      <c r="F110" s="214" t="s">
        <v>568</v>
      </c>
      <c r="G110" s="215" t="s">
        <v>244</v>
      </c>
      <c r="H110" s="216">
        <v>709.8</v>
      </c>
      <c r="I110" s="217"/>
      <c r="J110" s="218">
        <f>ROUND(I110*H110,2)</f>
        <v>0</v>
      </c>
      <c r="K110" s="214" t="s">
        <v>193</v>
      </c>
      <c r="L110" s="44"/>
      <c r="M110" s="219" t="s">
        <v>20</v>
      </c>
      <c r="N110" s="220" t="s">
        <v>47</v>
      </c>
      <c r="O110" s="84"/>
      <c r="P110" s="221">
        <f>O110*H110</f>
        <v>0</v>
      </c>
      <c r="Q110" s="221">
        <v>0</v>
      </c>
      <c r="R110" s="221">
        <f>Q110*H110</f>
        <v>0</v>
      </c>
      <c r="S110" s="221">
        <v>0.24</v>
      </c>
      <c r="T110" s="222">
        <f>S110*H110</f>
        <v>170.35199999999998</v>
      </c>
      <c r="U110" s="38"/>
      <c r="V110" s="38"/>
      <c r="W110" s="38"/>
      <c r="X110" s="38"/>
      <c r="Y110" s="38"/>
      <c r="Z110" s="38"/>
      <c r="AA110" s="38"/>
      <c r="AB110" s="38"/>
      <c r="AC110" s="38"/>
      <c r="AD110" s="38"/>
      <c r="AE110" s="38"/>
      <c r="AR110" s="223" t="s">
        <v>194</v>
      </c>
      <c r="AT110" s="223" t="s">
        <v>189</v>
      </c>
      <c r="AU110" s="223" t="s">
        <v>84</v>
      </c>
      <c r="AY110" s="17" t="s">
        <v>186</v>
      </c>
      <c r="BE110" s="224">
        <f>IF(N110="základní",J110,0)</f>
        <v>0</v>
      </c>
      <c r="BF110" s="224">
        <f>IF(N110="snížená",J110,0)</f>
        <v>0</v>
      </c>
      <c r="BG110" s="224">
        <f>IF(N110="zákl. přenesená",J110,0)</f>
        <v>0</v>
      </c>
      <c r="BH110" s="224">
        <f>IF(N110="sníž. přenesená",J110,0)</f>
        <v>0</v>
      </c>
      <c r="BI110" s="224">
        <f>IF(N110="nulová",J110,0)</f>
        <v>0</v>
      </c>
      <c r="BJ110" s="17" t="s">
        <v>22</v>
      </c>
      <c r="BK110" s="224">
        <f>ROUND(I110*H110,2)</f>
        <v>0</v>
      </c>
      <c r="BL110" s="17" t="s">
        <v>194</v>
      </c>
      <c r="BM110" s="223" t="s">
        <v>569</v>
      </c>
    </row>
    <row r="111" spans="1:47" s="2" customFormat="1" ht="12">
      <c r="A111" s="38"/>
      <c r="B111" s="39"/>
      <c r="C111" s="40"/>
      <c r="D111" s="225" t="s">
        <v>196</v>
      </c>
      <c r="E111" s="40"/>
      <c r="F111" s="226" t="s">
        <v>570</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196</v>
      </c>
      <c r="AU111" s="17" t="s">
        <v>84</v>
      </c>
    </row>
    <row r="112" spans="1:51" s="13" customFormat="1" ht="12">
      <c r="A112" s="13"/>
      <c r="B112" s="230"/>
      <c r="C112" s="231"/>
      <c r="D112" s="225" t="s">
        <v>198</v>
      </c>
      <c r="E112" s="232" t="s">
        <v>20</v>
      </c>
      <c r="F112" s="233" t="s">
        <v>248</v>
      </c>
      <c r="G112" s="231"/>
      <c r="H112" s="232" t="s">
        <v>20</v>
      </c>
      <c r="I112" s="234"/>
      <c r="J112" s="231"/>
      <c r="K112" s="231"/>
      <c r="L112" s="235"/>
      <c r="M112" s="236"/>
      <c r="N112" s="237"/>
      <c r="O112" s="237"/>
      <c r="P112" s="237"/>
      <c r="Q112" s="237"/>
      <c r="R112" s="237"/>
      <c r="S112" s="237"/>
      <c r="T112" s="238"/>
      <c r="U112" s="13"/>
      <c r="V112" s="13"/>
      <c r="W112" s="13"/>
      <c r="X112" s="13"/>
      <c r="Y112" s="13"/>
      <c r="Z112" s="13"/>
      <c r="AA112" s="13"/>
      <c r="AB112" s="13"/>
      <c r="AC112" s="13"/>
      <c r="AD112" s="13"/>
      <c r="AE112" s="13"/>
      <c r="AT112" s="239" t="s">
        <v>198</v>
      </c>
      <c r="AU112" s="239" t="s">
        <v>84</v>
      </c>
      <c r="AV112" s="13" t="s">
        <v>22</v>
      </c>
      <c r="AW112" s="13" t="s">
        <v>37</v>
      </c>
      <c r="AX112" s="13" t="s">
        <v>76</v>
      </c>
      <c r="AY112" s="239" t="s">
        <v>186</v>
      </c>
    </row>
    <row r="113" spans="1:51" s="14" customFormat="1" ht="12">
      <c r="A113" s="14"/>
      <c r="B113" s="240"/>
      <c r="C113" s="241"/>
      <c r="D113" s="225" t="s">
        <v>198</v>
      </c>
      <c r="E113" s="242" t="s">
        <v>20</v>
      </c>
      <c r="F113" s="243" t="s">
        <v>571</v>
      </c>
      <c r="G113" s="241"/>
      <c r="H113" s="244">
        <v>709.8</v>
      </c>
      <c r="I113" s="245"/>
      <c r="J113" s="241"/>
      <c r="K113" s="241"/>
      <c r="L113" s="246"/>
      <c r="M113" s="247"/>
      <c r="N113" s="248"/>
      <c r="O113" s="248"/>
      <c r="P113" s="248"/>
      <c r="Q113" s="248"/>
      <c r="R113" s="248"/>
      <c r="S113" s="248"/>
      <c r="T113" s="249"/>
      <c r="U113" s="14"/>
      <c r="V113" s="14"/>
      <c r="W113" s="14"/>
      <c r="X113" s="14"/>
      <c r="Y113" s="14"/>
      <c r="Z113" s="14"/>
      <c r="AA113" s="14"/>
      <c r="AB113" s="14"/>
      <c r="AC113" s="14"/>
      <c r="AD113" s="14"/>
      <c r="AE113" s="14"/>
      <c r="AT113" s="250" t="s">
        <v>198</v>
      </c>
      <c r="AU113" s="250" t="s">
        <v>84</v>
      </c>
      <c r="AV113" s="14" t="s">
        <v>84</v>
      </c>
      <c r="AW113" s="14" t="s">
        <v>37</v>
      </c>
      <c r="AX113" s="14" t="s">
        <v>76</v>
      </c>
      <c r="AY113" s="250" t="s">
        <v>186</v>
      </c>
    </row>
    <row r="114" spans="1:65" s="2" customFormat="1" ht="24.15" customHeight="1">
      <c r="A114" s="38"/>
      <c r="B114" s="39"/>
      <c r="C114" s="212" t="s">
        <v>267</v>
      </c>
      <c r="D114" s="212" t="s">
        <v>189</v>
      </c>
      <c r="E114" s="213" t="s">
        <v>487</v>
      </c>
      <c r="F114" s="214" t="s">
        <v>488</v>
      </c>
      <c r="G114" s="215" t="s">
        <v>244</v>
      </c>
      <c r="H114" s="216">
        <v>1177.7</v>
      </c>
      <c r="I114" s="217"/>
      <c r="J114" s="218">
        <f>ROUND(I114*H114,2)</f>
        <v>0</v>
      </c>
      <c r="K114" s="214" t="s">
        <v>193</v>
      </c>
      <c r="L114" s="44"/>
      <c r="M114" s="219" t="s">
        <v>20</v>
      </c>
      <c r="N114" s="220" t="s">
        <v>47</v>
      </c>
      <c r="O114" s="84"/>
      <c r="P114" s="221">
        <f>O114*H114</f>
        <v>0</v>
      </c>
      <c r="Q114" s="221">
        <v>0</v>
      </c>
      <c r="R114" s="221">
        <f>Q114*H114</f>
        <v>0</v>
      </c>
      <c r="S114" s="221">
        <v>0.325</v>
      </c>
      <c r="T114" s="222">
        <f>S114*H114</f>
        <v>382.75250000000005</v>
      </c>
      <c r="U114" s="38"/>
      <c r="V114" s="38"/>
      <c r="W114" s="38"/>
      <c r="X114" s="38"/>
      <c r="Y114" s="38"/>
      <c r="Z114" s="38"/>
      <c r="AA114" s="38"/>
      <c r="AB114" s="38"/>
      <c r="AC114" s="38"/>
      <c r="AD114" s="38"/>
      <c r="AE114" s="38"/>
      <c r="AR114" s="223" t="s">
        <v>194</v>
      </c>
      <c r="AT114" s="223" t="s">
        <v>189</v>
      </c>
      <c r="AU114" s="223" t="s">
        <v>84</v>
      </c>
      <c r="AY114" s="17" t="s">
        <v>186</v>
      </c>
      <c r="BE114" s="224">
        <f>IF(N114="základní",J114,0)</f>
        <v>0</v>
      </c>
      <c r="BF114" s="224">
        <f>IF(N114="snížená",J114,0)</f>
        <v>0</v>
      </c>
      <c r="BG114" s="224">
        <f>IF(N114="zákl. přenesená",J114,0)</f>
        <v>0</v>
      </c>
      <c r="BH114" s="224">
        <f>IF(N114="sníž. přenesená",J114,0)</f>
        <v>0</v>
      </c>
      <c r="BI114" s="224">
        <f>IF(N114="nulová",J114,0)</f>
        <v>0</v>
      </c>
      <c r="BJ114" s="17" t="s">
        <v>22</v>
      </c>
      <c r="BK114" s="224">
        <f>ROUND(I114*H114,2)</f>
        <v>0</v>
      </c>
      <c r="BL114" s="17" t="s">
        <v>194</v>
      </c>
      <c r="BM114" s="223" t="s">
        <v>489</v>
      </c>
    </row>
    <row r="115" spans="1:47" s="2" customFormat="1" ht="12">
      <c r="A115" s="38"/>
      <c r="B115" s="39"/>
      <c r="C115" s="40"/>
      <c r="D115" s="225" t="s">
        <v>196</v>
      </c>
      <c r="E115" s="40"/>
      <c r="F115" s="226" t="s">
        <v>490</v>
      </c>
      <c r="G115" s="40"/>
      <c r="H115" s="40"/>
      <c r="I115" s="227"/>
      <c r="J115" s="40"/>
      <c r="K115" s="40"/>
      <c r="L115" s="44"/>
      <c r="M115" s="228"/>
      <c r="N115" s="229"/>
      <c r="O115" s="84"/>
      <c r="P115" s="84"/>
      <c r="Q115" s="84"/>
      <c r="R115" s="84"/>
      <c r="S115" s="84"/>
      <c r="T115" s="85"/>
      <c r="U115" s="38"/>
      <c r="V115" s="38"/>
      <c r="W115" s="38"/>
      <c r="X115" s="38"/>
      <c r="Y115" s="38"/>
      <c r="Z115" s="38"/>
      <c r="AA115" s="38"/>
      <c r="AB115" s="38"/>
      <c r="AC115" s="38"/>
      <c r="AD115" s="38"/>
      <c r="AE115" s="38"/>
      <c r="AT115" s="17" t="s">
        <v>196</v>
      </c>
      <c r="AU115" s="17" t="s">
        <v>84</v>
      </c>
    </row>
    <row r="116" spans="1:47" s="2" customFormat="1" ht="12">
      <c r="A116" s="38"/>
      <c r="B116" s="39"/>
      <c r="C116" s="40"/>
      <c r="D116" s="225" t="s">
        <v>216</v>
      </c>
      <c r="E116" s="40"/>
      <c r="F116" s="251" t="s">
        <v>491</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216</v>
      </c>
      <c r="AU116" s="17" t="s">
        <v>84</v>
      </c>
    </row>
    <row r="117" spans="1:51" s="13" customFormat="1" ht="12">
      <c r="A117" s="13"/>
      <c r="B117" s="230"/>
      <c r="C117" s="231"/>
      <c r="D117" s="225" t="s">
        <v>198</v>
      </c>
      <c r="E117" s="232" t="s">
        <v>20</v>
      </c>
      <c r="F117" s="233" t="s">
        <v>248</v>
      </c>
      <c r="G117" s="231"/>
      <c r="H117" s="232" t="s">
        <v>20</v>
      </c>
      <c r="I117" s="234"/>
      <c r="J117" s="231"/>
      <c r="K117" s="231"/>
      <c r="L117" s="235"/>
      <c r="M117" s="236"/>
      <c r="N117" s="237"/>
      <c r="O117" s="237"/>
      <c r="P117" s="237"/>
      <c r="Q117" s="237"/>
      <c r="R117" s="237"/>
      <c r="S117" s="237"/>
      <c r="T117" s="238"/>
      <c r="U117" s="13"/>
      <c r="V117" s="13"/>
      <c r="W117" s="13"/>
      <c r="X117" s="13"/>
      <c r="Y117" s="13"/>
      <c r="Z117" s="13"/>
      <c r="AA117" s="13"/>
      <c r="AB117" s="13"/>
      <c r="AC117" s="13"/>
      <c r="AD117" s="13"/>
      <c r="AE117" s="13"/>
      <c r="AT117" s="239" t="s">
        <v>198</v>
      </c>
      <c r="AU117" s="239" t="s">
        <v>84</v>
      </c>
      <c r="AV117" s="13" t="s">
        <v>22</v>
      </c>
      <c r="AW117" s="13" t="s">
        <v>37</v>
      </c>
      <c r="AX117" s="13" t="s">
        <v>76</v>
      </c>
      <c r="AY117" s="239" t="s">
        <v>186</v>
      </c>
    </row>
    <row r="118" spans="1:51" s="14" customFormat="1" ht="12">
      <c r="A118" s="14"/>
      <c r="B118" s="240"/>
      <c r="C118" s="241"/>
      <c r="D118" s="225" t="s">
        <v>198</v>
      </c>
      <c r="E118" s="242" t="s">
        <v>20</v>
      </c>
      <c r="F118" s="243" t="s">
        <v>572</v>
      </c>
      <c r="G118" s="241"/>
      <c r="H118" s="244">
        <v>1177.7</v>
      </c>
      <c r="I118" s="245"/>
      <c r="J118" s="241"/>
      <c r="K118" s="241"/>
      <c r="L118" s="246"/>
      <c r="M118" s="247"/>
      <c r="N118" s="248"/>
      <c r="O118" s="248"/>
      <c r="P118" s="248"/>
      <c r="Q118" s="248"/>
      <c r="R118" s="248"/>
      <c r="S118" s="248"/>
      <c r="T118" s="249"/>
      <c r="U118" s="14"/>
      <c r="V118" s="14"/>
      <c r="W118" s="14"/>
      <c r="X118" s="14"/>
      <c r="Y118" s="14"/>
      <c r="Z118" s="14"/>
      <c r="AA118" s="14"/>
      <c r="AB118" s="14"/>
      <c r="AC118" s="14"/>
      <c r="AD118" s="14"/>
      <c r="AE118" s="14"/>
      <c r="AT118" s="250" t="s">
        <v>198</v>
      </c>
      <c r="AU118" s="250" t="s">
        <v>84</v>
      </c>
      <c r="AV118" s="14" t="s">
        <v>84</v>
      </c>
      <c r="AW118" s="14" t="s">
        <v>37</v>
      </c>
      <c r="AX118" s="14" t="s">
        <v>76</v>
      </c>
      <c r="AY118" s="250" t="s">
        <v>186</v>
      </c>
    </row>
    <row r="119" spans="1:65" s="2" customFormat="1" ht="24.15" customHeight="1">
      <c r="A119" s="38"/>
      <c r="B119" s="39"/>
      <c r="C119" s="212" t="s">
        <v>273</v>
      </c>
      <c r="D119" s="212" t="s">
        <v>189</v>
      </c>
      <c r="E119" s="213" t="s">
        <v>493</v>
      </c>
      <c r="F119" s="214" t="s">
        <v>494</v>
      </c>
      <c r="G119" s="215" t="s">
        <v>244</v>
      </c>
      <c r="H119" s="216">
        <v>3004.9</v>
      </c>
      <c r="I119" s="217"/>
      <c r="J119" s="218">
        <f>ROUND(I119*H119,2)</f>
        <v>0</v>
      </c>
      <c r="K119" s="214" t="s">
        <v>193</v>
      </c>
      <c r="L119" s="44"/>
      <c r="M119" s="219" t="s">
        <v>20</v>
      </c>
      <c r="N119" s="220" t="s">
        <v>47</v>
      </c>
      <c r="O119" s="84"/>
      <c r="P119" s="221">
        <f>O119*H119</f>
        <v>0</v>
      </c>
      <c r="Q119" s="221">
        <v>9E-05</v>
      </c>
      <c r="R119" s="221">
        <f>Q119*H119</f>
        <v>0.27044100000000004</v>
      </c>
      <c r="S119" s="221">
        <v>0.23</v>
      </c>
      <c r="T119" s="222">
        <f>S119*H119</f>
        <v>691.1270000000001</v>
      </c>
      <c r="U119" s="38"/>
      <c r="V119" s="38"/>
      <c r="W119" s="38"/>
      <c r="X119" s="38"/>
      <c r="Y119" s="38"/>
      <c r="Z119" s="38"/>
      <c r="AA119" s="38"/>
      <c r="AB119" s="38"/>
      <c r="AC119" s="38"/>
      <c r="AD119" s="38"/>
      <c r="AE119" s="38"/>
      <c r="AR119" s="223" t="s">
        <v>194</v>
      </c>
      <c r="AT119" s="223" t="s">
        <v>189</v>
      </c>
      <c r="AU119" s="223" t="s">
        <v>84</v>
      </c>
      <c r="AY119" s="17" t="s">
        <v>186</v>
      </c>
      <c r="BE119" s="224">
        <f>IF(N119="základní",J119,0)</f>
        <v>0</v>
      </c>
      <c r="BF119" s="224">
        <f>IF(N119="snížená",J119,0)</f>
        <v>0</v>
      </c>
      <c r="BG119" s="224">
        <f>IF(N119="zákl. přenesená",J119,0)</f>
        <v>0</v>
      </c>
      <c r="BH119" s="224">
        <f>IF(N119="sníž. přenesená",J119,0)</f>
        <v>0</v>
      </c>
      <c r="BI119" s="224">
        <f>IF(N119="nulová",J119,0)</f>
        <v>0</v>
      </c>
      <c r="BJ119" s="17" t="s">
        <v>22</v>
      </c>
      <c r="BK119" s="224">
        <f>ROUND(I119*H119,2)</f>
        <v>0</v>
      </c>
      <c r="BL119" s="17" t="s">
        <v>194</v>
      </c>
      <c r="BM119" s="223" t="s">
        <v>495</v>
      </c>
    </row>
    <row r="120" spans="1:47" s="2" customFormat="1" ht="12">
      <c r="A120" s="38"/>
      <c r="B120" s="39"/>
      <c r="C120" s="40"/>
      <c r="D120" s="225" t="s">
        <v>196</v>
      </c>
      <c r="E120" s="40"/>
      <c r="F120" s="226" t="s">
        <v>496</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196</v>
      </c>
      <c r="AU120" s="17" t="s">
        <v>84</v>
      </c>
    </row>
    <row r="121" spans="1:51" s="13" customFormat="1" ht="12">
      <c r="A121" s="13"/>
      <c r="B121" s="230"/>
      <c r="C121" s="231"/>
      <c r="D121" s="225" t="s">
        <v>198</v>
      </c>
      <c r="E121" s="232" t="s">
        <v>20</v>
      </c>
      <c r="F121" s="233" t="s">
        <v>248</v>
      </c>
      <c r="G121" s="231"/>
      <c r="H121" s="232" t="s">
        <v>20</v>
      </c>
      <c r="I121" s="234"/>
      <c r="J121" s="231"/>
      <c r="K121" s="231"/>
      <c r="L121" s="235"/>
      <c r="M121" s="236"/>
      <c r="N121" s="237"/>
      <c r="O121" s="237"/>
      <c r="P121" s="237"/>
      <c r="Q121" s="237"/>
      <c r="R121" s="237"/>
      <c r="S121" s="237"/>
      <c r="T121" s="238"/>
      <c r="U121" s="13"/>
      <c r="V121" s="13"/>
      <c r="W121" s="13"/>
      <c r="X121" s="13"/>
      <c r="Y121" s="13"/>
      <c r="Z121" s="13"/>
      <c r="AA121" s="13"/>
      <c r="AB121" s="13"/>
      <c r="AC121" s="13"/>
      <c r="AD121" s="13"/>
      <c r="AE121" s="13"/>
      <c r="AT121" s="239" t="s">
        <v>198</v>
      </c>
      <c r="AU121" s="239" t="s">
        <v>84</v>
      </c>
      <c r="AV121" s="13" t="s">
        <v>22</v>
      </c>
      <c r="AW121" s="13" t="s">
        <v>37</v>
      </c>
      <c r="AX121" s="13" t="s">
        <v>76</v>
      </c>
      <c r="AY121" s="239" t="s">
        <v>186</v>
      </c>
    </row>
    <row r="122" spans="1:51" s="14" customFormat="1" ht="12">
      <c r="A122" s="14"/>
      <c r="B122" s="240"/>
      <c r="C122" s="241"/>
      <c r="D122" s="225" t="s">
        <v>198</v>
      </c>
      <c r="E122" s="242" t="s">
        <v>20</v>
      </c>
      <c r="F122" s="243" t="s">
        <v>573</v>
      </c>
      <c r="G122" s="241"/>
      <c r="H122" s="244">
        <v>3004.9</v>
      </c>
      <c r="I122" s="245"/>
      <c r="J122" s="241"/>
      <c r="K122" s="241"/>
      <c r="L122" s="246"/>
      <c r="M122" s="247"/>
      <c r="N122" s="248"/>
      <c r="O122" s="248"/>
      <c r="P122" s="248"/>
      <c r="Q122" s="248"/>
      <c r="R122" s="248"/>
      <c r="S122" s="248"/>
      <c r="T122" s="249"/>
      <c r="U122" s="14"/>
      <c r="V122" s="14"/>
      <c r="W122" s="14"/>
      <c r="X122" s="14"/>
      <c r="Y122" s="14"/>
      <c r="Z122" s="14"/>
      <c r="AA122" s="14"/>
      <c r="AB122" s="14"/>
      <c r="AC122" s="14"/>
      <c r="AD122" s="14"/>
      <c r="AE122" s="14"/>
      <c r="AT122" s="250" t="s">
        <v>198</v>
      </c>
      <c r="AU122" s="250" t="s">
        <v>84</v>
      </c>
      <c r="AV122" s="14" t="s">
        <v>84</v>
      </c>
      <c r="AW122" s="14" t="s">
        <v>37</v>
      </c>
      <c r="AX122" s="14" t="s">
        <v>76</v>
      </c>
      <c r="AY122" s="250" t="s">
        <v>186</v>
      </c>
    </row>
    <row r="123" spans="1:65" s="2" customFormat="1" ht="14.4" customHeight="1">
      <c r="A123" s="38"/>
      <c r="B123" s="39"/>
      <c r="C123" s="212" t="s">
        <v>279</v>
      </c>
      <c r="D123" s="212" t="s">
        <v>189</v>
      </c>
      <c r="E123" s="213" t="s">
        <v>310</v>
      </c>
      <c r="F123" s="214" t="s">
        <v>311</v>
      </c>
      <c r="G123" s="215" t="s">
        <v>312</v>
      </c>
      <c r="H123" s="216">
        <v>47.8</v>
      </c>
      <c r="I123" s="217"/>
      <c r="J123" s="218">
        <f>ROUND(I123*H123,2)</f>
        <v>0</v>
      </c>
      <c r="K123" s="214" t="s">
        <v>193</v>
      </c>
      <c r="L123" s="44"/>
      <c r="M123" s="219" t="s">
        <v>20</v>
      </c>
      <c r="N123" s="220" t="s">
        <v>47</v>
      </c>
      <c r="O123" s="84"/>
      <c r="P123" s="221">
        <f>O123*H123</f>
        <v>0</v>
      </c>
      <c r="Q123" s="221">
        <v>0</v>
      </c>
      <c r="R123" s="221">
        <f>Q123*H123</f>
        <v>0</v>
      </c>
      <c r="S123" s="221">
        <v>0.205</v>
      </c>
      <c r="T123" s="222">
        <f>S123*H123</f>
        <v>9.799</v>
      </c>
      <c r="U123" s="38"/>
      <c r="V123" s="38"/>
      <c r="W123" s="38"/>
      <c r="X123" s="38"/>
      <c r="Y123" s="38"/>
      <c r="Z123" s="38"/>
      <c r="AA123" s="38"/>
      <c r="AB123" s="38"/>
      <c r="AC123" s="38"/>
      <c r="AD123" s="38"/>
      <c r="AE123" s="38"/>
      <c r="AR123" s="223" t="s">
        <v>194</v>
      </c>
      <c r="AT123" s="223" t="s">
        <v>189</v>
      </c>
      <c r="AU123" s="223" t="s">
        <v>84</v>
      </c>
      <c r="AY123" s="17" t="s">
        <v>186</v>
      </c>
      <c r="BE123" s="224">
        <f>IF(N123="základní",J123,0)</f>
        <v>0</v>
      </c>
      <c r="BF123" s="224">
        <f>IF(N123="snížená",J123,0)</f>
        <v>0</v>
      </c>
      <c r="BG123" s="224">
        <f>IF(N123="zákl. přenesená",J123,0)</f>
        <v>0</v>
      </c>
      <c r="BH123" s="224">
        <f>IF(N123="sníž. přenesená",J123,0)</f>
        <v>0</v>
      </c>
      <c r="BI123" s="224">
        <f>IF(N123="nulová",J123,0)</f>
        <v>0</v>
      </c>
      <c r="BJ123" s="17" t="s">
        <v>22</v>
      </c>
      <c r="BK123" s="224">
        <f>ROUND(I123*H123,2)</f>
        <v>0</v>
      </c>
      <c r="BL123" s="17" t="s">
        <v>194</v>
      </c>
      <c r="BM123" s="223" t="s">
        <v>313</v>
      </c>
    </row>
    <row r="124" spans="1:47" s="2" customFormat="1" ht="12">
      <c r="A124" s="38"/>
      <c r="B124" s="39"/>
      <c r="C124" s="40"/>
      <c r="D124" s="225" t="s">
        <v>196</v>
      </c>
      <c r="E124" s="40"/>
      <c r="F124" s="226" t="s">
        <v>314</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196</v>
      </c>
      <c r="AU124" s="17" t="s">
        <v>84</v>
      </c>
    </row>
    <row r="125" spans="1:51" s="13" customFormat="1" ht="12">
      <c r="A125" s="13"/>
      <c r="B125" s="230"/>
      <c r="C125" s="231"/>
      <c r="D125" s="225" t="s">
        <v>198</v>
      </c>
      <c r="E125" s="232" t="s">
        <v>20</v>
      </c>
      <c r="F125" s="233" t="s">
        <v>248</v>
      </c>
      <c r="G125" s="231"/>
      <c r="H125" s="232" t="s">
        <v>20</v>
      </c>
      <c r="I125" s="234"/>
      <c r="J125" s="231"/>
      <c r="K125" s="231"/>
      <c r="L125" s="235"/>
      <c r="M125" s="236"/>
      <c r="N125" s="237"/>
      <c r="O125" s="237"/>
      <c r="P125" s="237"/>
      <c r="Q125" s="237"/>
      <c r="R125" s="237"/>
      <c r="S125" s="237"/>
      <c r="T125" s="238"/>
      <c r="U125" s="13"/>
      <c r="V125" s="13"/>
      <c r="W125" s="13"/>
      <c r="X125" s="13"/>
      <c r="Y125" s="13"/>
      <c r="Z125" s="13"/>
      <c r="AA125" s="13"/>
      <c r="AB125" s="13"/>
      <c r="AC125" s="13"/>
      <c r="AD125" s="13"/>
      <c r="AE125" s="13"/>
      <c r="AT125" s="239" t="s">
        <v>198</v>
      </c>
      <c r="AU125" s="239" t="s">
        <v>84</v>
      </c>
      <c r="AV125" s="13" t="s">
        <v>22</v>
      </c>
      <c r="AW125" s="13" t="s">
        <v>37</v>
      </c>
      <c r="AX125" s="13" t="s">
        <v>76</v>
      </c>
      <c r="AY125" s="239" t="s">
        <v>186</v>
      </c>
    </row>
    <row r="126" spans="1:51" s="14" customFormat="1" ht="12">
      <c r="A126" s="14"/>
      <c r="B126" s="240"/>
      <c r="C126" s="241"/>
      <c r="D126" s="225" t="s">
        <v>198</v>
      </c>
      <c r="E126" s="242" t="s">
        <v>20</v>
      </c>
      <c r="F126" s="243" t="s">
        <v>574</v>
      </c>
      <c r="G126" s="241"/>
      <c r="H126" s="244">
        <v>47.8</v>
      </c>
      <c r="I126" s="245"/>
      <c r="J126" s="241"/>
      <c r="K126" s="241"/>
      <c r="L126" s="246"/>
      <c r="M126" s="247"/>
      <c r="N126" s="248"/>
      <c r="O126" s="248"/>
      <c r="P126" s="248"/>
      <c r="Q126" s="248"/>
      <c r="R126" s="248"/>
      <c r="S126" s="248"/>
      <c r="T126" s="249"/>
      <c r="U126" s="14"/>
      <c r="V126" s="14"/>
      <c r="W126" s="14"/>
      <c r="X126" s="14"/>
      <c r="Y126" s="14"/>
      <c r="Z126" s="14"/>
      <c r="AA126" s="14"/>
      <c r="AB126" s="14"/>
      <c r="AC126" s="14"/>
      <c r="AD126" s="14"/>
      <c r="AE126" s="14"/>
      <c r="AT126" s="250" t="s">
        <v>198</v>
      </c>
      <c r="AU126" s="250" t="s">
        <v>84</v>
      </c>
      <c r="AV126" s="14" t="s">
        <v>84</v>
      </c>
      <c r="AW126" s="14" t="s">
        <v>37</v>
      </c>
      <c r="AX126" s="14" t="s">
        <v>76</v>
      </c>
      <c r="AY126" s="250" t="s">
        <v>186</v>
      </c>
    </row>
    <row r="127" spans="1:65" s="2" customFormat="1" ht="14.4" customHeight="1">
      <c r="A127" s="38"/>
      <c r="B127" s="39"/>
      <c r="C127" s="212" t="s">
        <v>187</v>
      </c>
      <c r="D127" s="212" t="s">
        <v>189</v>
      </c>
      <c r="E127" s="213" t="s">
        <v>575</v>
      </c>
      <c r="F127" s="214" t="s">
        <v>576</v>
      </c>
      <c r="G127" s="215" t="s">
        <v>312</v>
      </c>
      <c r="H127" s="216">
        <v>54.4</v>
      </c>
      <c r="I127" s="217"/>
      <c r="J127" s="218">
        <f>ROUND(I127*H127,2)</f>
        <v>0</v>
      </c>
      <c r="K127" s="214" t="s">
        <v>193</v>
      </c>
      <c r="L127" s="44"/>
      <c r="M127" s="219" t="s">
        <v>20</v>
      </c>
      <c r="N127" s="220" t="s">
        <v>47</v>
      </c>
      <c r="O127" s="84"/>
      <c r="P127" s="221">
        <f>O127*H127</f>
        <v>0</v>
      </c>
      <c r="Q127" s="221">
        <v>0</v>
      </c>
      <c r="R127" s="221">
        <f>Q127*H127</f>
        <v>0</v>
      </c>
      <c r="S127" s="221">
        <v>0.115</v>
      </c>
      <c r="T127" s="222">
        <f>S127*H127</f>
        <v>6.256</v>
      </c>
      <c r="U127" s="38"/>
      <c r="V127" s="38"/>
      <c r="W127" s="38"/>
      <c r="X127" s="38"/>
      <c r="Y127" s="38"/>
      <c r="Z127" s="38"/>
      <c r="AA127" s="38"/>
      <c r="AB127" s="38"/>
      <c r="AC127" s="38"/>
      <c r="AD127" s="38"/>
      <c r="AE127" s="38"/>
      <c r="AR127" s="223" t="s">
        <v>194</v>
      </c>
      <c r="AT127" s="223" t="s">
        <v>189</v>
      </c>
      <c r="AU127" s="223" t="s">
        <v>84</v>
      </c>
      <c r="AY127" s="17" t="s">
        <v>186</v>
      </c>
      <c r="BE127" s="224">
        <f>IF(N127="základní",J127,0)</f>
        <v>0</v>
      </c>
      <c r="BF127" s="224">
        <f>IF(N127="snížená",J127,0)</f>
        <v>0</v>
      </c>
      <c r="BG127" s="224">
        <f>IF(N127="zákl. přenesená",J127,0)</f>
        <v>0</v>
      </c>
      <c r="BH127" s="224">
        <f>IF(N127="sníž. přenesená",J127,0)</f>
        <v>0</v>
      </c>
      <c r="BI127" s="224">
        <f>IF(N127="nulová",J127,0)</f>
        <v>0</v>
      </c>
      <c r="BJ127" s="17" t="s">
        <v>22</v>
      </c>
      <c r="BK127" s="224">
        <f>ROUND(I127*H127,2)</f>
        <v>0</v>
      </c>
      <c r="BL127" s="17" t="s">
        <v>194</v>
      </c>
      <c r="BM127" s="223" t="s">
        <v>577</v>
      </c>
    </row>
    <row r="128" spans="1:47" s="2" customFormat="1" ht="12">
      <c r="A128" s="38"/>
      <c r="B128" s="39"/>
      <c r="C128" s="40"/>
      <c r="D128" s="225" t="s">
        <v>196</v>
      </c>
      <c r="E128" s="40"/>
      <c r="F128" s="226" t="s">
        <v>578</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196</v>
      </c>
      <c r="AU128" s="17" t="s">
        <v>84</v>
      </c>
    </row>
    <row r="129" spans="1:51" s="13" customFormat="1" ht="12">
      <c r="A129" s="13"/>
      <c r="B129" s="230"/>
      <c r="C129" s="231"/>
      <c r="D129" s="225" t="s">
        <v>198</v>
      </c>
      <c r="E129" s="232" t="s">
        <v>20</v>
      </c>
      <c r="F129" s="233" t="s">
        <v>248</v>
      </c>
      <c r="G129" s="231"/>
      <c r="H129" s="232" t="s">
        <v>20</v>
      </c>
      <c r="I129" s="234"/>
      <c r="J129" s="231"/>
      <c r="K129" s="231"/>
      <c r="L129" s="235"/>
      <c r="M129" s="236"/>
      <c r="N129" s="237"/>
      <c r="O129" s="237"/>
      <c r="P129" s="237"/>
      <c r="Q129" s="237"/>
      <c r="R129" s="237"/>
      <c r="S129" s="237"/>
      <c r="T129" s="238"/>
      <c r="U129" s="13"/>
      <c r="V129" s="13"/>
      <c r="W129" s="13"/>
      <c r="X129" s="13"/>
      <c r="Y129" s="13"/>
      <c r="Z129" s="13"/>
      <c r="AA129" s="13"/>
      <c r="AB129" s="13"/>
      <c r="AC129" s="13"/>
      <c r="AD129" s="13"/>
      <c r="AE129" s="13"/>
      <c r="AT129" s="239" t="s">
        <v>198</v>
      </c>
      <c r="AU129" s="239" t="s">
        <v>84</v>
      </c>
      <c r="AV129" s="13" t="s">
        <v>22</v>
      </c>
      <c r="AW129" s="13" t="s">
        <v>37</v>
      </c>
      <c r="AX129" s="13" t="s">
        <v>76</v>
      </c>
      <c r="AY129" s="239" t="s">
        <v>186</v>
      </c>
    </row>
    <row r="130" spans="1:51" s="14" customFormat="1" ht="12">
      <c r="A130" s="14"/>
      <c r="B130" s="240"/>
      <c r="C130" s="241"/>
      <c r="D130" s="225" t="s">
        <v>198</v>
      </c>
      <c r="E130" s="242" t="s">
        <v>20</v>
      </c>
      <c r="F130" s="243" t="s">
        <v>579</v>
      </c>
      <c r="G130" s="241"/>
      <c r="H130" s="244">
        <v>54.4</v>
      </c>
      <c r="I130" s="245"/>
      <c r="J130" s="241"/>
      <c r="K130" s="241"/>
      <c r="L130" s="246"/>
      <c r="M130" s="247"/>
      <c r="N130" s="248"/>
      <c r="O130" s="248"/>
      <c r="P130" s="248"/>
      <c r="Q130" s="248"/>
      <c r="R130" s="248"/>
      <c r="S130" s="248"/>
      <c r="T130" s="249"/>
      <c r="U130" s="14"/>
      <c r="V130" s="14"/>
      <c r="W130" s="14"/>
      <c r="X130" s="14"/>
      <c r="Y130" s="14"/>
      <c r="Z130" s="14"/>
      <c r="AA130" s="14"/>
      <c r="AB130" s="14"/>
      <c r="AC130" s="14"/>
      <c r="AD130" s="14"/>
      <c r="AE130" s="14"/>
      <c r="AT130" s="250" t="s">
        <v>198</v>
      </c>
      <c r="AU130" s="250" t="s">
        <v>84</v>
      </c>
      <c r="AV130" s="14" t="s">
        <v>84</v>
      </c>
      <c r="AW130" s="14" t="s">
        <v>37</v>
      </c>
      <c r="AX130" s="14" t="s">
        <v>76</v>
      </c>
      <c r="AY130" s="250" t="s">
        <v>186</v>
      </c>
    </row>
    <row r="131" spans="1:65" s="2" customFormat="1" ht="14.4" customHeight="1">
      <c r="A131" s="38"/>
      <c r="B131" s="39"/>
      <c r="C131" s="212" t="s">
        <v>27</v>
      </c>
      <c r="D131" s="212" t="s">
        <v>189</v>
      </c>
      <c r="E131" s="213" t="s">
        <v>499</v>
      </c>
      <c r="F131" s="214" t="s">
        <v>500</v>
      </c>
      <c r="G131" s="215" t="s">
        <v>312</v>
      </c>
      <c r="H131" s="216">
        <v>170.7</v>
      </c>
      <c r="I131" s="217"/>
      <c r="J131" s="218">
        <f>ROUND(I131*H131,2)</f>
        <v>0</v>
      </c>
      <c r="K131" s="214" t="s">
        <v>193</v>
      </c>
      <c r="L131" s="44"/>
      <c r="M131" s="219" t="s">
        <v>20</v>
      </c>
      <c r="N131" s="220" t="s">
        <v>47</v>
      </c>
      <c r="O131" s="84"/>
      <c r="P131" s="221">
        <f>O131*H131</f>
        <v>0</v>
      </c>
      <c r="Q131" s="221">
        <v>0</v>
      </c>
      <c r="R131" s="221">
        <f>Q131*H131</f>
        <v>0</v>
      </c>
      <c r="S131" s="221">
        <v>0.04</v>
      </c>
      <c r="T131" s="222">
        <f>S131*H131</f>
        <v>6.827999999999999</v>
      </c>
      <c r="U131" s="38"/>
      <c r="V131" s="38"/>
      <c r="W131" s="38"/>
      <c r="X131" s="38"/>
      <c r="Y131" s="38"/>
      <c r="Z131" s="38"/>
      <c r="AA131" s="38"/>
      <c r="AB131" s="38"/>
      <c r="AC131" s="38"/>
      <c r="AD131" s="38"/>
      <c r="AE131" s="38"/>
      <c r="AR131" s="223" t="s">
        <v>194</v>
      </c>
      <c r="AT131" s="223" t="s">
        <v>189</v>
      </c>
      <c r="AU131" s="223" t="s">
        <v>84</v>
      </c>
      <c r="AY131" s="17" t="s">
        <v>186</v>
      </c>
      <c r="BE131" s="224">
        <f>IF(N131="základní",J131,0)</f>
        <v>0</v>
      </c>
      <c r="BF131" s="224">
        <f>IF(N131="snížená",J131,0)</f>
        <v>0</v>
      </c>
      <c r="BG131" s="224">
        <f>IF(N131="zákl. přenesená",J131,0)</f>
        <v>0</v>
      </c>
      <c r="BH131" s="224">
        <f>IF(N131="sníž. přenesená",J131,0)</f>
        <v>0</v>
      </c>
      <c r="BI131" s="224">
        <f>IF(N131="nulová",J131,0)</f>
        <v>0</v>
      </c>
      <c r="BJ131" s="17" t="s">
        <v>22</v>
      </c>
      <c r="BK131" s="224">
        <f>ROUND(I131*H131,2)</f>
        <v>0</v>
      </c>
      <c r="BL131" s="17" t="s">
        <v>194</v>
      </c>
      <c r="BM131" s="223" t="s">
        <v>501</v>
      </c>
    </row>
    <row r="132" spans="1:47" s="2" customFormat="1" ht="12">
      <c r="A132" s="38"/>
      <c r="B132" s="39"/>
      <c r="C132" s="40"/>
      <c r="D132" s="225" t="s">
        <v>196</v>
      </c>
      <c r="E132" s="40"/>
      <c r="F132" s="226" t="s">
        <v>502</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196</v>
      </c>
      <c r="AU132" s="17" t="s">
        <v>84</v>
      </c>
    </row>
    <row r="133" spans="1:51" s="13" customFormat="1" ht="12">
      <c r="A133" s="13"/>
      <c r="B133" s="230"/>
      <c r="C133" s="231"/>
      <c r="D133" s="225" t="s">
        <v>198</v>
      </c>
      <c r="E133" s="232" t="s">
        <v>20</v>
      </c>
      <c r="F133" s="233" t="s">
        <v>248</v>
      </c>
      <c r="G133" s="231"/>
      <c r="H133" s="232" t="s">
        <v>20</v>
      </c>
      <c r="I133" s="234"/>
      <c r="J133" s="231"/>
      <c r="K133" s="231"/>
      <c r="L133" s="235"/>
      <c r="M133" s="236"/>
      <c r="N133" s="237"/>
      <c r="O133" s="237"/>
      <c r="P133" s="237"/>
      <c r="Q133" s="237"/>
      <c r="R133" s="237"/>
      <c r="S133" s="237"/>
      <c r="T133" s="238"/>
      <c r="U133" s="13"/>
      <c r="V133" s="13"/>
      <c r="W133" s="13"/>
      <c r="X133" s="13"/>
      <c r="Y133" s="13"/>
      <c r="Z133" s="13"/>
      <c r="AA133" s="13"/>
      <c r="AB133" s="13"/>
      <c r="AC133" s="13"/>
      <c r="AD133" s="13"/>
      <c r="AE133" s="13"/>
      <c r="AT133" s="239" t="s">
        <v>198</v>
      </c>
      <c r="AU133" s="239" t="s">
        <v>84</v>
      </c>
      <c r="AV133" s="13" t="s">
        <v>22</v>
      </c>
      <c r="AW133" s="13" t="s">
        <v>37</v>
      </c>
      <c r="AX133" s="13" t="s">
        <v>76</v>
      </c>
      <c r="AY133" s="239" t="s">
        <v>186</v>
      </c>
    </row>
    <row r="134" spans="1:51" s="14" customFormat="1" ht="12">
      <c r="A134" s="14"/>
      <c r="B134" s="240"/>
      <c r="C134" s="241"/>
      <c r="D134" s="225" t="s">
        <v>198</v>
      </c>
      <c r="E134" s="242" t="s">
        <v>20</v>
      </c>
      <c r="F134" s="243" t="s">
        <v>580</v>
      </c>
      <c r="G134" s="241"/>
      <c r="H134" s="244">
        <v>170.7</v>
      </c>
      <c r="I134" s="245"/>
      <c r="J134" s="241"/>
      <c r="K134" s="241"/>
      <c r="L134" s="246"/>
      <c r="M134" s="247"/>
      <c r="N134" s="248"/>
      <c r="O134" s="248"/>
      <c r="P134" s="248"/>
      <c r="Q134" s="248"/>
      <c r="R134" s="248"/>
      <c r="S134" s="248"/>
      <c r="T134" s="249"/>
      <c r="U134" s="14"/>
      <c r="V134" s="14"/>
      <c r="W134" s="14"/>
      <c r="X134" s="14"/>
      <c r="Y134" s="14"/>
      <c r="Z134" s="14"/>
      <c r="AA134" s="14"/>
      <c r="AB134" s="14"/>
      <c r="AC134" s="14"/>
      <c r="AD134" s="14"/>
      <c r="AE134" s="14"/>
      <c r="AT134" s="250" t="s">
        <v>198</v>
      </c>
      <c r="AU134" s="250" t="s">
        <v>84</v>
      </c>
      <c r="AV134" s="14" t="s">
        <v>84</v>
      </c>
      <c r="AW134" s="14" t="s">
        <v>37</v>
      </c>
      <c r="AX134" s="14" t="s">
        <v>76</v>
      </c>
      <c r="AY134" s="250" t="s">
        <v>186</v>
      </c>
    </row>
    <row r="135" spans="1:65" s="2" customFormat="1" ht="24.15" customHeight="1">
      <c r="A135" s="38"/>
      <c r="B135" s="39"/>
      <c r="C135" s="212" t="s">
        <v>296</v>
      </c>
      <c r="D135" s="212" t="s">
        <v>189</v>
      </c>
      <c r="E135" s="213" t="s">
        <v>504</v>
      </c>
      <c r="F135" s="214" t="s">
        <v>505</v>
      </c>
      <c r="G135" s="215" t="s">
        <v>236</v>
      </c>
      <c r="H135" s="216">
        <v>20</v>
      </c>
      <c r="I135" s="217"/>
      <c r="J135" s="218">
        <f>ROUND(I135*H135,2)</f>
        <v>0</v>
      </c>
      <c r="K135" s="214" t="s">
        <v>193</v>
      </c>
      <c r="L135" s="44"/>
      <c r="M135" s="219" t="s">
        <v>20</v>
      </c>
      <c r="N135" s="220" t="s">
        <v>47</v>
      </c>
      <c r="O135" s="84"/>
      <c r="P135" s="221">
        <f>O135*H135</f>
        <v>0</v>
      </c>
      <c r="Q135" s="221">
        <v>0</v>
      </c>
      <c r="R135" s="221">
        <f>Q135*H135</f>
        <v>0</v>
      </c>
      <c r="S135" s="221">
        <v>0</v>
      </c>
      <c r="T135" s="222">
        <f>S135*H135</f>
        <v>0</v>
      </c>
      <c r="U135" s="38"/>
      <c r="V135" s="38"/>
      <c r="W135" s="38"/>
      <c r="X135" s="38"/>
      <c r="Y135" s="38"/>
      <c r="Z135" s="38"/>
      <c r="AA135" s="38"/>
      <c r="AB135" s="38"/>
      <c r="AC135" s="38"/>
      <c r="AD135" s="38"/>
      <c r="AE135" s="38"/>
      <c r="AR135" s="223" t="s">
        <v>194</v>
      </c>
      <c r="AT135" s="223" t="s">
        <v>189</v>
      </c>
      <c r="AU135" s="223" t="s">
        <v>84</v>
      </c>
      <c r="AY135" s="17" t="s">
        <v>186</v>
      </c>
      <c r="BE135" s="224">
        <f>IF(N135="základní",J135,0)</f>
        <v>0</v>
      </c>
      <c r="BF135" s="224">
        <f>IF(N135="snížená",J135,0)</f>
        <v>0</v>
      </c>
      <c r="BG135" s="224">
        <f>IF(N135="zákl. přenesená",J135,0)</f>
        <v>0</v>
      </c>
      <c r="BH135" s="224">
        <f>IF(N135="sníž. přenesená",J135,0)</f>
        <v>0</v>
      </c>
      <c r="BI135" s="224">
        <f>IF(N135="nulová",J135,0)</f>
        <v>0</v>
      </c>
      <c r="BJ135" s="17" t="s">
        <v>22</v>
      </c>
      <c r="BK135" s="224">
        <f>ROUND(I135*H135,2)</f>
        <v>0</v>
      </c>
      <c r="BL135" s="17" t="s">
        <v>194</v>
      </c>
      <c r="BM135" s="223" t="s">
        <v>506</v>
      </c>
    </row>
    <row r="136" spans="1:47" s="2" customFormat="1" ht="12">
      <c r="A136" s="38"/>
      <c r="B136" s="39"/>
      <c r="C136" s="40"/>
      <c r="D136" s="225" t="s">
        <v>196</v>
      </c>
      <c r="E136" s="40"/>
      <c r="F136" s="226" t="s">
        <v>507</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196</v>
      </c>
      <c r="AU136" s="17" t="s">
        <v>84</v>
      </c>
    </row>
    <row r="137" spans="1:47" s="2" customFormat="1" ht="12">
      <c r="A137" s="38"/>
      <c r="B137" s="39"/>
      <c r="C137" s="40"/>
      <c r="D137" s="225" t="s">
        <v>216</v>
      </c>
      <c r="E137" s="40"/>
      <c r="F137" s="251" t="s">
        <v>332</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216</v>
      </c>
      <c r="AU137" s="17" t="s">
        <v>84</v>
      </c>
    </row>
    <row r="138" spans="1:51" s="13" customFormat="1" ht="12">
      <c r="A138" s="13"/>
      <c r="B138" s="230"/>
      <c r="C138" s="231"/>
      <c r="D138" s="225" t="s">
        <v>198</v>
      </c>
      <c r="E138" s="232" t="s">
        <v>20</v>
      </c>
      <c r="F138" s="233" t="s">
        <v>240</v>
      </c>
      <c r="G138" s="231"/>
      <c r="H138" s="232" t="s">
        <v>20</v>
      </c>
      <c r="I138" s="234"/>
      <c r="J138" s="231"/>
      <c r="K138" s="231"/>
      <c r="L138" s="235"/>
      <c r="M138" s="236"/>
      <c r="N138" s="237"/>
      <c r="O138" s="237"/>
      <c r="P138" s="237"/>
      <c r="Q138" s="237"/>
      <c r="R138" s="237"/>
      <c r="S138" s="237"/>
      <c r="T138" s="238"/>
      <c r="U138" s="13"/>
      <c r="V138" s="13"/>
      <c r="W138" s="13"/>
      <c r="X138" s="13"/>
      <c r="Y138" s="13"/>
      <c r="Z138" s="13"/>
      <c r="AA138" s="13"/>
      <c r="AB138" s="13"/>
      <c r="AC138" s="13"/>
      <c r="AD138" s="13"/>
      <c r="AE138" s="13"/>
      <c r="AT138" s="239" t="s">
        <v>198</v>
      </c>
      <c r="AU138" s="239" t="s">
        <v>84</v>
      </c>
      <c r="AV138" s="13" t="s">
        <v>22</v>
      </c>
      <c r="AW138" s="13" t="s">
        <v>37</v>
      </c>
      <c r="AX138" s="13" t="s">
        <v>76</v>
      </c>
      <c r="AY138" s="239" t="s">
        <v>186</v>
      </c>
    </row>
    <row r="139" spans="1:51" s="14" customFormat="1" ht="12">
      <c r="A139" s="14"/>
      <c r="B139" s="240"/>
      <c r="C139" s="241"/>
      <c r="D139" s="225" t="s">
        <v>198</v>
      </c>
      <c r="E139" s="242" t="s">
        <v>20</v>
      </c>
      <c r="F139" s="243" t="s">
        <v>581</v>
      </c>
      <c r="G139" s="241"/>
      <c r="H139" s="244">
        <v>20</v>
      </c>
      <c r="I139" s="245"/>
      <c r="J139" s="241"/>
      <c r="K139" s="241"/>
      <c r="L139" s="246"/>
      <c r="M139" s="247"/>
      <c r="N139" s="248"/>
      <c r="O139" s="248"/>
      <c r="P139" s="248"/>
      <c r="Q139" s="248"/>
      <c r="R139" s="248"/>
      <c r="S139" s="248"/>
      <c r="T139" s="249"/>
      <c r="U139" s="14"/>
      <c r="V139" s="14"/>
      <c r="W139" s="14"/>
      <c r="X139" s="14"/>
      <c r="Y139" s="14"/>
      <c r="Z139" s="14"/>
      <c r="AA139" s="14"/>
      <c r="AB139" s="14"/>
      <c r="AC139" s="14"/>
      <c r="AD139" s="14"/>
      <c r="AE139" s="14"/>
      <c r="AT139" s="250" t="s">
        <v>198</v>
      </c>
      <c r="AU139" s="250" t="s">
        <v>84</v>
      </c>
      <c r="AV139" s="14" t="s">
        <v>84</v>
      </c>
      <c r="AW139" s="14" t="s">
        <v>37</v>
      </c>
      <c r="AX139" s="14" t="s">
        <v>76</v>
      </c>
      <c r="AY139" s="250" t="s">
        <v>186</v>
      </c>
    </row>
    <row r="140" spans="1:65" s="2" customFormat="1" ht="24.15" customHeight="1">
      <c r="A140" s="38"/>
      <c r="B140" s="39"/>
      <c r="C140" s="212" t="s">
        <v>303</v>
      </c>
      <c r="D140" s="212" t="s">
        <v>189</v>
      </c>
      <c r="E140" s="213" t="s">
        <v>509</v>
      </c>
      <c r="F140" s="214" t="s">
        <v>510</v>
      </c>
      <c r="G140" s="215" t="s">
        <v>236</v>
      </c>
      <c r="H140" s="216">
        <v>13</v>
      </c>
      <c r="I140" s="217"/>
      <c r="J140" s="218">
        <f>ROUND(I140*H140,2)</f>
        <v>0</v>
      </c>
      <c r="K140" s="214" t="s">
        <v>193</v>
      </c>
      <c r="L140" s="44"/>
      <c r="M140" s="219" t="s">
        <v>20</v>
      </c>
      <c r="N140" s="220" t="s">
        <v>47</v>
      </c>
      <c r="O140" s="84"/>
      <c r="P140" s="221">
        <f>O140*H140</f>
        <v>0</v>
      </c>
      <c r="Q140" s="221">
        <v>0</v>
      </c>
      <c r="R140" s="221">
        <f>Q140*H140</f>
        <v>0</v>
      </c>
      <c r="S140" s="221">
        <v>0</v>
      </c>
      <c r="T140" s="222">
        <f>S140*H140</f>
        <v>0</v>
      </c>
      <c r="U140" s="38"/>
      <c r="V140" s="38"/>
      <c r="W140" s="38"/>
      <c r="X140" s="38"/>
      <c r="Y140" s="38"/>
      <c r="Z140" s="38"/>
      <c r="AA140" s="38"/>
      <c r="AB140" s="38"/>
      <c r="AC140" s="38"/>
      <c r="AD140" s="38"/>
      <c r="AE140" s="38"/>
      <c r="AR140" s="223" t="s">
        <v>194</v>
      </c>
      <c r="AT140" s="223" t="s">
        <v>189</v>
      </c>
      <c r="AU140" s="223" t="s">
        <v>84</v>
      </c>
      <c r="AY140" s="17" t="s">
        <v>186</v>
      </c>
      <c r="BE140" s="224">
        <f>IF(N140="základní",J140,0)</f>
        <v>0</v>
      </c>
      <c r="BF140" s="224">
        <f>IF(N140="snížená",J140,0)</f>
        <v>0</v>
      </c>
      <c r="BG140" s="224">
        <f>IF(N140="zákl. přenesená",J140,0)</f>
        <v>0</v>
      </c>
      <c r="BH140" s="224">
        <f>IF(N140="sníž. přenesená",J140,0)</f>
        <v>0</v>
      </c>
      <c r="BI140" s="224">
        <f>IF(N140="nulová",J140,0)</f>
        <v>0</v>
      </c>
      <c r="BJ140" s="17" t="s">
        <v>22</v>
      </c>
      <c r="BK140" s="224">
        <f>ROUND(I140*H140,2)</f>
        <v>0</v>
      </c>
      <c r="BL140" s="17" t="s">
        <v>194</v>
      </c>
      <c r="BM140" s="223" t="s">
        <v>511</v>
      </c>
    </row>
    <row r="141" spans="1:47" s="2" customFormat="1" ht="12">
      <c r="A141" s="38"/>
      <c r="B141" s="39"/>
      <c r="C141" s="40"/>
      <c r="D141" s="225" t="s">
        <v>196</v>
      </c>
      <c r="E141" s="40"/>
      <c r="F141" s="226" t="s">
        <v>512</v>
      </c>
      <c r="G141" s="40"/>
      <c r="H141" s="40"/>
      <c r="I141" s="227"/>
      <c r="J141" s="40"/>
      <c r="K141" s="40"/>
      <c r="L141" s="44"/>
      <c r="M141" s="228"/>
      <c r="N141" s="229"/>
      <c r="O141" s="84"/>
      <c r="P141" s="84"/>
      <c r="Q141" s="84"/>
      <c r="R141" s="84"/>
      <c r="S141" s="84"/>
      <c r="T141" s="85"/>
      <c r="U141" s="38"/>
      <c r="V141" s="38"/>
      <c r="W141" s="38"/>
      <c r="X141" s="38"/>
      <c r="Y141" s="38"/>
      <c r="Z141" s="38"/>
      <c r="AA141" s="38"/>
      <c r="AB141" s="38"/>
      <c r="AC141" s="38"/>
      <c r="AD141" s="38"/>
      <c r="AE141" s="38"/>
      <c r="AT141" s="17" t="s">
        <v>196</v>
      </c>
      <c r="AU141" s="17" t="s">
        <v>84</v>
      </c>
    </row>
    <row r="142" spans="1:47" s="2" customFormat="1" ht="12">
      <c r="A142" s="38"/>
      <c r="B142" s="39"/>
      <c r="C142" s="40"/>
      <c r="D142" s="225" t="s">
        <v>216</v>
      </c>
      <c r="E142" s="40"/>
      <c r="F142" s="251" t="s">
        <v>332</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216</v>
      </c>
      <c r="AU142" s="17" t="s">
        <v>84</v>
      </c>
    </row>
    <row r="143" spans="1:51" s="13" customFormat="1" ht="12">
      <c r="A143" s="13"/>
      <c r="B143" s="230"/>
      <c r="C143" s="231"/>
      <c r="D143" s="225" t="s">
        <v>198</v>
      </c>
      <c r="E143" s="232" t="s">
        <v>20</v>
      </c>
      <c r="F143" s="233" t="s">
        <v>240</v>
      </c>
      <c r="G143" s="231"/>
      <c r="H143" s="232" t="s">
        <v>20</v>
      </c>
      <c r="I143" s="234"/>
      <c r="J143" s="231"/>
      <c r="K143" s="231"/>
      <c r="L143" s="235"/>
      <c r="M143" s="236"/>
      <c r="N143" s="237"/>
      <c r="O143" s="237"/>
      <c r="P143" s="237"/>
      <c r="Q143" s="237"/>
      <c r="R143" s="237"/>
      <c r="S143" s="237"/>
      <c r="T143" s="238"/>
      <c r="U143" s="13"/>
      <c r="V143" s="13"/>
      <c r="W143" s="13"/>
      <c r="X143" s="13"/>
      <c r="Y143" s="13"/>
      <c r="Z143" s="13"/>
      <c r="AA143" s="13"/>
      <c r="AB143" s="13"/>
      <c r="AC143" s="13"/>
      <c r="AD143" s="13"/>
      <c r="AE143" s="13"/>
      <c r="AT143" s="239" t="s">
        <v>198</v>
      </c>
      <c r="AU143" s="239" t="s">
        <v>84</v>
      </c>
      <c r="AV143" s="13" t="s">
        <v>22</v>
      </c>
      <c r="AW143" s="13" t="s">
        <v>37</v>
      </c>
      <c r="AX143" s="13" t="s">
        <v>76</v>
      </c>
      <c r="AY143" s="239" t="s">
        <v>186</v>
      </c>
    </row>
    <row r="144" spans="1:51" s="14" customFormat="1" ht="12">
      <c r="A144" s="14"/>
      <c r="B144" s="240"/>
      <c r="C144" s="241"/>
      <c r="D144" s="225" t="s">
        <v>198</v>
      </c>
      <c r="E144" s="242" t="s">
        <v>20</v>
      </c>
      <c r="F144" s="243" t="s">
        <v>582</v>
      </c>
      <c r="G144" s="241"/>
      <c r="H144" s="244">
        <v>13</v>
      </c>
      <c r="I144" s="245"/>
      <c r="J144" s="241"/>
      <c r="K144" s="241"/>
      <c r="L144" s="246"/>
      <c r="M144" s="247"/>
      <c r="N144" s="248"/>
      <c r="O144" s="248"/>
      <c r="P144" s="248"/>
      <c r="Q144" s="248"/>
      <c r="R144" s="248"/>
      <c r="S144" s="248"/>
      <c r="T144" s="249"/>
      <c r="U144" s="14"/>
      <c r="V144" s="14"/>
      <c r="W144" s="14"/>
      <c r="X144" s="14"/>
      <c r="Y144" s="14"/>
      <c r="Z144" s="14"/>
      <c r="AA144" s="14"/>
      <c r="AB144" s="14"/>
      <c r="AC144" s="14"/>
      <c r="AD144" s="14"/>
      <c r="AE144" s="14"/>
      <c r="AT144" s="250" t="s">
        <v>198</v>
      </c>
      <c r="AU144" s="250" t="s">
        <v>84</v>
      </c>
      <c r="AV144" s="14" t="s">
        <v>84</v>
      </c>
      <c r="AW144" s="14" t="s">
        <v>37</v>
      </c>
      <c r="AX144" s="14" t="s">
        <v>76</v>
      </c>
      <c r="AY144" s="250" t="s">
        <v>186</v>
      </c>
    </row>
    <row r="145" spans="1:63" s="12" customFormat="1" ht="22.8" customHeight="1">
      <c r="A145" s="12"/>
      <c r="B145" s="196"/>
      <c r="C145" s="197"/>
      <c r="D145" s="198" t="s">
        <v>75</v>
      </c>
      <c r="E145" s="210" t="s">
        <v>187</v>
      </c>
      <c r="F145" s="210" t="s">
        <v>188</v>
      </c>
      <c r="G145" s="197"/>
      <c r="H145" s="197"/>
      <c r="I145" s="200"/>
      <c r="J145" s="211">
        <f>BK145</f>
        <v>0</v>
      </c>
      <c r="K145" s="197"/>
      <c r="L145" s="202"/>
      <c r="M145" s="203"/>
      <c r="N145" s="204"/>
      <c r="O145" s="204"/>
      <c r="P145" s="205">
        <f>SUM(P146:P172)</f>
        <v>0</v>
      </c>
      <c r="Q145" s="204"/>
      <c r="R145" s="205">
        <f>SUM(R146:R172)</f>
        <v>0</v>
      </c>
      <c r="S145" s="204"/>
      <c r="T145" s="206">
        <f>SUM(T146:T172)</f>
        <v>43.891999999999996</v>
      </c>
      <c r="U145" s="12"/>
      <c r="V145" s="12"/>
      <c r="W145" s="12"/>
      <c r="X145" s="12"/>
      <c r="Y145" s="12"/>
      <c r="Z145" s="12"/>
      <c r="AA145" s="12"/>
      <c r="AB145" s="12"/>
      <c r="AC145" s="12"/>
      <c r="AD145" s="12"/>
      <c r="AE145" s="12"/>
      <c r="AR145" s="207" t="s">
        <v>22</v>
      </c>
      <c r="AT145" s="208" t="s">
        <v>75</v>
      </c>
      <c r="AU145" s="208" t="s">
        <v>22</v>
      </c>
      <c r="AY145" s="207" t="s">
        <v>186</v>
      </c>
      <c r="BK145" s="209">
        <f>SUM(BK146:BK172)</f>
        <v>0</v>
      </c>
    </row>
    <row r="146" spans="1:65" s="2" customFormat="1" ht="24.15" customHeight="1">
      <c r="A146" s="38"/>
      <c r="B146" s="39"/>
      <c r="C146" s="212" t="s">
        <v>309</v>
      </c>
      <c r="D146" s="212" t="s">
        <v>189</v>
      </c>
      <c r="E146" s="213" t="s">
        <v>583</v>
      </c>
      <c r="F146" s="214" t="s">
        <v>584</v>
      </c>
      <c r="G146" s="215" t="s">
        <v>312</v>
      </c>
      <c r="H146" s="216">
        <v>17</v>
      </c>
      <c r="I146" s="217"/>
      <c r="J146" s="218">
        <f>ROUND(I146*H146,2)</f>
        <v>0</v>
      </c>
      <c r="K146" s="214" t="s">
        <v>193</v>
      </c>
      <c r="L146" s="44"/>
      <c r="M146" s="219" t="s">
        <v>20</v>
      </c>
      <c r="N146" s="220" t="s">
        <v>47</v>
      </c>
      <c r="O146" s="84"/>
      <c r="P146" s="221">
        <f>O146*H146</f>
        <v>0</v>
      </c>
      <c r="Q146" s="221">
        <v>0</v>
      </c>
      <c r="R146" s="221">
        <f>Q146*H146</f>
        <v>0</v>
      </c>
      <c r="S146" s="221">
        <v>0.261</v>
      </c>
      <c r="T146" s="222">
        <f>S146*H146</f>
        <v>4.437</v>
      </c>
      <c r="U146" s="38"/>
      <c r="V146" s="38"/>
      <c r="W146" s="38"/>
      <c r="X146" s="38"/>
      <c r="Y146" s="38"/>
      <c r="Z146" s="38"/>
      <c r="AA146" s="38"/>
      <c r="AB146" s="38"/>
      <c r="AC146" s="38"/>
      <c r="AD146" s="38"/>
      <c r="AE146" s="38"/>
      <c r="AR146" s="223" t="s">
        <v>194</v>
      </c>
      <c r="AT146" s="223" t="s">
        <v>189</v>
      </c>
      <c r="AU146" s="223" t="s">
        <v>84</v>
      </c>
      <c r="AY146" s="17" t="s">
        <v>186</v>
      </c>
      <c r="BE146" s="224">
        <f>IF(N146="základní",J146,0)</f>
        <v>0</v>
      </c>
      <c r="BF146" s="224">
        <f>IF(N146="snížená",J146,0)</f>
        <v>0</v>
      </c>
      <c r="BG146" s="224">
        <f>IF(N146="zákl. přenesená",J146,0)</f>
        <v>0</v>
      </c>
      <c r="BH146" s="224">
        <f>IF(N146="sníž. přenesená",J146,0)</f>
        <v>0</v>
      </c>
      <c r="BI146" s="224">
        <f>IF(N146="nulová",J146,0)</f>
        <v>0</v>
      </c>
      <c r="BJ146" s="17" t="s">
        <v>22</v>
      </c>
      <c r="BK146" s="224">
        <f>ROUND(I146*H146,2)</f>
        <v>0</v>
      </c>
      <c r="BL146" s="17" t="s">
        <v>194</v>
      </c>
      <c r="BM146" s="223" t="s">
        <v>585</v>
      </c>
    </row>
    <row r="147" spans="1:47" s="2" customFormat="1" ht="12">
      <c r="A147" s="38"/>
      <c r="B147" s="39"/>
      <c r="C147" s="40"/>
      <c r="D147" s="225" t="s">
        <v>196</v>
      </c>
      <c r="E147" s="40"/>
      <c r="F147" s="226" t="s">
        <v>586</v>
      </c>
      <c r="G147" s="40"/>
      <c r="H147" s="40"/>
      <c r="I147" s="227"/>
      <c r="J147" s="40"/>
      <c r="K147" s="40"/>
      <c r="L147" s="44"/>
      <c r="M147" s="228"/>
      <c r="N147" s="229"/>
      <c r="O147" s="84"/>
      <c r="P147" s="84"/>
      <c r="Q147" s="84"/>
      <c r="R147" s="84"/>
      <c r="S147" s="84"/>
      <c r="T147" s="85"/>
      <c r="U147" s="38"/>
      <c r="V147" s="38"/>
      <c r="W147" s="38"/>
      <c r="X147" s="38"/>
      <c r="Y147" s="38"/>
      <c r="Z147" s="38"/>
      <c r="AA147" s="38"/>
      <c r="AB147" s="38"/>
      <c r="AC147" s="38"/>
      <c r="AD147" s="38"/>
      <c r="AE147" s="38"/>
      <c r="AT147" s="17" t="s">
        <v>196</v>
      </c>
      <c r="AU147" s="17" t="s">
        <v>84</v>
      </c>
    </row>
    <row r="148" spans="1:51" s="13" customFormat="1" ht="12">
      <c r="A148" s="13"/>
      <c r="B148" s="230"/>
      <c r="C148" s="231"/>
      <c r="D148" s="225" t="s">
        <v>198</v>
      </c>
      <c r="E148" s="232" t="s">
        <v>20</v>
      </c>
      <c r="F148" s="233" t="s">
        <v>248</v>
      </c>
      <c r="G148" s="231"/>
      <c r="H148" s="232" t="s">
        <v>20</v>
      </c>
      <c r="I148" s="234"/>
      <c r="J148" s="231"/>
      <c r="K148" s="231"/>
      <c r="L148" s="235"/>
      <c r="M148" s="236"/>
      <c r="N148" s="237"/>
      <c r="O148" s="237"/>
      <c r="P148" s="237"/>
      <c r="Q148" s="237"/>
      <c r="R148" s="237"/>
      <c r="S148" s="237"/>
      <c r="T148" s="238"/>
      <c r="U148" s="13"/>
      <c r="V148" s="13"/>
      <c r="W148" s="13"/>
      <c r="X148" s="13"/>
      <c r="Y148" s="13"/>
      <c r="Z148" s="13"/>
      <c r="AA148" s="13"/>
      <c r="AB148" s="13"/>
      <c r="AC148" s="13"/>
      <c r="AD148" s="13"/>
      <c r="AE148" s="13"/>
      <c r="AT148" s="239" t="s">
        <v>198</v>
      </c>
      <c r="AU148" s="239" t="s">
        <v>84</v>
      </c>
      <c r="AV148" s="13" t="s">
        <v>22</v>
      </c>
      <c r="AW148" s="13" t="s">
        <v>37</v>
      </c>
      <c r="AX148" s="13" t="s">
        <v>76</v>
      </c>
      <c r="AY148" s="239" t="s">
        <v>186</v>
      </c>
    </row>
    <row r="149" spans="1:51" s="14" customFormat="1" ht="12">
      <c r="A149" s="14"/>
      <c r="B149" s="240"/>
      <c r="C149" s="241"/>
      <c r="D149" s="225" t="s">
        <v>198</v>
      </c>
      <c r="E149" s="242" t="s">
        <v>20</v>
      </c>
      <c r="F149" s="243" t="s">
        <v>587</v>
      </c>
      <c r="G149" s="241"/>
      <c r="H149" s="244">
        <v>17</v>
      </c>
      <c r="I149" s="245"/>
      <c r="J149" s="241"/>
      <c r="K149" s="241"/>
      <c r="L149" s="246"/>
      <c r="M149" s="247"/>
      <c r="N149" s="248"/>
      <c r="O149" s="248"/>
      <c r="P149" s="248"/>
      <c r="Q149" s="248"/>
      <c r="R149" s="248"/>
      <c r="S149" s="248"/>
      <c r="T149" s="249"/>
      <c r="U149" s="14"/>
      <c r="V149" s="14"/>
      <c r="W149" s="14"/>
      <c r="X149" s="14"/>
      <c r="Y149" s="14"/>
      <c r="Z149" s="14"/>
      <c r="AA149" s="14"/>
      <c r="AB149" s="14"/>
      <c r="AC149" s="14"/>
      <c r="AD149" s="14"/>
      <c r="AE149" s="14"/>
      <c r="AT149" s="250" t="s">
        <v>198</v>
      </c>
      <c r="AU149" s="250" t="s">
        <v>84</v>
      </c>
      <c r="AV149" s="14" t="s">
        <v>84</v>
      </c>
      <c r="AW149" s="14" t="s">
        <v>37</v>
      </c>
      <c r="AX149" s="14" t="s">
        <v>76</v>
      </c>
      <c r="AY149" s="250" t="s">
        <v>186</v>
      </c>
    </row>
    <row r="150" spans="1:65" s="2" customFormat="1" ht="24.15" customHeight="1">
      <c r="A150" s="38"/>
      <c r="B150" s="39"/>
      <c r="C150" s="212" t="s">
        <v>316</v>
      </c>
      <c r="D150" s="212" t="s">
        <v>189</v>
      </c>
      <c r="E150" s="213" t="s">
        <v>365</v>
      </c>
      <c r="F150" s="214" t="s">
        <v>366</v>
      </c>
      <c r="G150" s="215" t="s">
        <v>236</v>
      </c>
      <c r="H150" s="216">
        <v>10</v>
      </c>
      <c r="I150" s="217"/>
      <c r="J150" s="218">
        <f>ROUND(I150*H150,2)</f>
        <v>0</v>
      </c>
      <c r="K150" s="214" t="s">
        <v>20</v>
      </c>
      <c r="L150" s="44"/>
      <c r="M150" s="219" t="s">
        <v>20</v>
      </c>
      <c r="N150" s="220" t="s">
        <v>47</v>
      </c>
      <c r="O150" s="84"/>
      <c r="P150" s="221">
        <f>O150*H150</f>
        <v>0</v>
      </c>
      <c r="Q150" s="221">
        <v>0</v>
      </c>
      <c r="R150" s="221">
        <f>Q150*H150</f>
        <v>0</v>
      </c>
      <c r="S150" s="221">
        <v>0</v>
      </c>
      <c r="T150" s="222">
        <f>S150*H150</f>
        <v>0</v>
      </c>
      <c r="U150" s="38"/>
      <c r="V150" s="38"/>
      <c r="W150" s="38"/>
      <c r="X150" s="38"/>
      <c r="Y150" s="38"/>
      <c r="Z150" s="38"/>
      <c r="AA150" s="38"/>
      <c r="AB150" s="38"/>
      <c r="AC150" s="38"/>
      <c r="AD150" s="38"/>
      <c r="AE150" s="38"/>
      <c r="AR150" s="223" t="s">
        <v>194</v>
      </c>
      <c r="AT150" s="223" t="s">
        <v>189</v>
      </c>
      <c r="AU150" s="223" t="s">
        <v>84</v>
      </c>
      <c r="AY150" s="17" t="s">
        <v>186</v>
      </c>
      <c r="BE150" s="224">
        <f>IF(N150="základní",J150,0)</f>
        <v>0</v>
      </c>
      <c r="BF150" s="224">
        <f>IF(N150="snížená",J150,0)</f>
        <v>0</v>
      </c>
      <c r="BG150" s="224">
        <f>IF(N150="zákl. přenesená",J150,0)</f>
        <v>0</v>
      </c>
      <c r="BH150" s="224">
        <f>IF(N150="sníž. přenesená",J150,0)</f>
        <v>0</v>
      </c>
      <c r="BI150" s="224">
        <f>IF(N150="nulová",J150,0)</f>
        <v>0</v>
      </c>
      <c r="BJ150" s="17" t="s">
        <v>22</v>
      </c>
      <c r="BK150" s="224">
        <f>ROUND(I150*H150,2)</f>
        <v>0</v>
      </c>
      <c r="BL150" s="17" t="s">
        <v>194</v>
      </c>
      <c r="BM150" s="223" t="s">
        <v>367</v>
      </c>
    </row>
    <row r="151" spans="1:47" s="2" customFormat="1" ht="12">
      <c r="A151" s="38"/>
      <c r="B151" s="39"/>
      <c r="C151" s="40"/>
      <c r="D151" s="225" t="s">
        <v>196</v>
      </c>
      <c r="E151" s="40"/>
      <c r="F151" s="226" t="s">
        <v>366</v>
      </c>
      <c r="G151" s="40"/>
      <c r="H151" s="40"/>
      <c r="I151" s="227"/>
      <c r="J151" s="40"/>
      <c r="K151" s="40"/>
      <c r="L151" s="44"/>
      <c r="M151" s="228"/>
      <c r="N151" s="229"/>
      <c r="O151" s="84"/>
      <c r="P151" s="84"/>
      <c r="Q151" s="84"/>
      <c r="R151" s="84"/>
      <c r="S151" s="84"/>
      <c r="T151" s="85"/>
      <c r="U151" s="38"/>
      <c r="V151" s="38"/>
      <c r="W151" s="38"/>
      <c r="X151" s="38"/>
      <c r="Y151" s="38"/>
      <c r="Z151" s="38"/>
      <c r="AA151" s="38"/>
      <c r="AB151" s="38"/>
      <c r="AC151" s="38"/>
      <c r="AD151" s="38"/>
      <c r="AE151" s="38"/>
      <c r="AT151" s="17" t="s">
        <v>196</v>
      </c>
      <c r="AU151" s="17" t="s">
        <v>84</v>
      </c>
    </row>
    <row r="152" spans="1:47" s="2" customFormat="1" ht="12">
      <c r="A152" s="38"/>
      <c r="B152" s="39"/>
      <c r="C152" s="40"/>
      <c r="D152" s="225" t="s">
        <v>216</v>
      </c>
      <c r="E152" s="40"/>
      <c r="F152" s="251" t="s">
        <v>368</v>
      </c>
      <c r="G152" s="40"/>
      <c r="H152" s="40"/>
      <c r="I152" s="227"/>
      <c r="J152" s="40"/>
      <c r="K152" s="40"/>
      <c r="L152" s="44"/>
      <c r="M152" s="228"/>
      <c r="N152" s="229"/>
      <c r="O152" s="84"/>
      <c r="P152" s="84"/>
      <c r="Q152" s="84"/>
      <c r="R152" s="84"/>
      <c r="S152" s="84"/>
      <c r="T152" s="85"/>
      <c r="U152" s="38"/>
      <c r="V152" s="38"/>
      <c r="W152" s="38"/>
      <c r="X152" s="38"/>
      <c r="Y152" s="38"/>
      <c r="Z152" s="38"/>
      <c r="AA152" s="38"/>
      <c r="AB152" s="38"/>
      <c r="AC152" s="38"/>
      <c r="AD152" s="38"/>
      <c r="AE152" s="38"/>
      <c r="AT152" s="17" t="s">
        <v>216</v>
      </c>
      <c r="AU152" s="17" t="s">
        <v>84</v>
      </c>
    </row>
    <row r="153" spans="1:51" s="13" customFormat="1" ht="12">
      <c r="A153" s="13"/>
      <c r="B153" s="230"/>
      <c r="C153" s="231"/>
      <c r="D153" s="225" t="s">
        <v>198</v>
      </c>
      <c r="E153" s="232" t="s">
        <v>20</v>
      </c>
      <c r="F153" s="233" t="s">
        <v>240</v>
      </c>
      <c r="G153" s="231"/>
      <c r="H153" s="232" t="s">
        <v>20</v>
      </c>
      <c r="I153" s="234"/>
      <c r="J153" s="231"/>
      <c r="K153" s="231"/>
      <c r="L153" s="235"/>
      <c r="M153" s="236"/>
      <c r="N153" s="237"/>
      <c r="O153" s="237"/>
      <c r="P153" s="237"/>
      <c r="Q153" s="237"/>
      <c r="R153" s="237"/>
      <c r="S153" s="237"/>
      <c r="T153" s="238"/>
      <c r="U153" s="13"/>
      <c r="V153" s="13"/>
      <c r="W153" s="13"/>
      <c r="X153" s="13"/>
      <c r="Y153" s="13"/>
      <c r="Z153" s="13"/>
      <c r="AA153" s="13"/>
      <c r="AB153" s="13"/>
      <c r="AC153" s="13"/>
      <c r="AD153" s="13"/>
      <c r="AE153" s="13"/>
      <c r="AT153" s="239" t="s">
        <v>198</v>
      </c>
      <c r="AU153" s="239" t="s">
        <v>84</v>
      </c>
      <c r="AV153" s="13" t="s">
        <v>22</v>
      </c>
      <c r="AW153" s="13" t="s">
        <v>37</v>
      </c>
      <c r="AX153" s="13" t="s">
        <v>76</v>
      </c>
      <c r="AY153" s="239" t="s">
        <v>186</v>
      </c>
    </row>
    <row r="154" spans="1:51" s="14" customFormat="1" ht="12">
      <c r="A154" s="14"/>
      <c r="B154" s="240"/>
      <c r="C154" s="241"/>
      <c r="D154" s="225" t="s">
        <v>198</v>
      </c>
      <c r="E154" s="242" t="s">
        <v>20</v>
      </c>
      <c r="F154" s="243" t="s">
        <v>588</v>
      </c>
      <c r="G154" s="241"/>
      <c r="H154" s="244">
        <v>10</v>
      </c>
      <c r="I154" s="245"/>
      <c r="J154" s="241"/>
      <c r="K154" s="241"/>
      <c r="L154" s="246"/>
      <c r="M154" s="247"/>
      <c r="N154" s="248"/>
      <c r="O154" s="248"/>
      <c r="P154" s="248"/>
      <c r="Q154" s="248"/>
      <c r="R154" s="248"/>
      <c r="S154" s="248"/>
      <c r="T154" s="249"/>
      <c r="U154" s="14"/>
      <c r="V154" s="14"/>
      <c r="W154" s="14"/>
      <c r="X154" s="14"/>
      <c r="Y154" s="14"/>
      <c r="Z154" s="14"/>
      <c r="AA154" s="14"/>
      <c r="AB154" s="14"/>
      <c r="AC154" s="14"/>
      <c r="AD154" s="14"/>
      <c r="AE154" s="14"/>
      <c r="AT154" s="250" t="s">
        <v>198</v>
      </c>
      <c r="AU154" s="250" t="s">
        <v>84</v>
      </c>
      <c r="AV154" s="14" t="s">
        <v>84</v>
      </c>
      <c r="AW154" s="14" t="s">
        <v>37</v>
      </c>
      <c r="AX154" s="14" t="s">
        <v>76</v>
      </c>
      <c r="AY154" s="250" t="s">
        <v>186</v>
      </c>
    </row>
    <row r="155" spans="1:65" s="2" customFormat="1" ht="14.4" customHeight="1">
      <c r="A155" s="38"/>
      <c r="B155" s="39"/>
      <c r="C155" s="212" t="s">
        <v>8</v>
      </c>
      <c r="D155" s="212" t="s">
        <v>189</v>
      </c>
      <c r="E155" s="213" t="s">
        <v>515</v>
      </c>
      <c r="F155" s="214" t="s">
        <v>516</v>
      </c>
      <c r="G155" s="215" t="s">
        <v>192</v>
      </c>
      <c r="H155" s="216">
        <v>2.1</v>
      </c>
      <c r="I155" s="217"/>
      <c r="J155" s="218">
        <f>ROUND(I155*H155,2)</f>
        <v>0</v>
      </c>
      <c r="K155" s="214" t="s">
        <v>193</v>
      </c>
      <c r="L155" s="44"/>
      <c r="M155" s="219" t="s">
        <v>20</v>
      </c>
      <c r="N155" s="220" t="s">
        <v>47</v>
      </c>
      <c r="O155" s="84"/>
      <c r="P155" s="221">
        <f>O155*H155</f>
        <v>0</v>
      </c>
      <c r="Q155" s="221">
        <v>0</v>
      </c>
      <c r="R155" s="221">
        <f>Q155*H155</f>
        <v>0</v>
      </c>
      <c r="S155" s="221">
        <v>2</v>
      </c>
      <c r="T155" s="222">
        <f>S155*H155</f>
        <v>4.2</v>
      </c>
      <c r="U155" s="38"/>
      <c r="V155" s="38"/>
      <c r="W155" s="38"/>
      <c r="X155" s="38"/>
      <c r="Y155" s="38"/>
      <c r="Z155" s="38"/>
      <c r="AA155" s="38"/>
      <c r="AB155" s="38"/>
      <c r="AC155" s="38"/>
      <c r="AD155" s="38"/>
      <c r="AE155" s="38"/>
      <c r="AR155" s="223" t="s">
        <v>194</v>
      </c>
      <c r="AT155" s="223" t="s">
        <v>189</v>
      </c>
      <c r="AU155" s="223" t="s">
        <v>84</v>
      </c>
      <c r="AY155" s="17" t="s">
        <v>186</v>
      </c>
      <c r="BE155" s="224">
        <f>IF(N155="základní",J155,0)</f>
        <v>0</v>
      </c>
      <c r="BF155" s="224">
        <f>IF(N155="snížená",J155,0)</f>
        <v>0</v>
      </c>
      <c r="BG155" s="224">
        <f>IF(N155="zákl. přenesená",J155,0)</f>
        <v>0</v>
      </c>
      <c r="BH155" s="224">
        <f>IF(N155="sníž. přenesená",J155,0)</f>
        <v>0</v>
      </c>
      <c r="BI155" s="224">
        <f>IF(N155="nulová",J155,0)</f>
        <v>0</v>
      </c>
      <c r="BJ155" s="17" t="s">
        <v>22</v>
      </c>
      <c r="BK155" s="224">
        <f>ROUND(I155*H155,2)</f>
        <v>0</v>
      </c>
      <c r="BL155" s="17" t="s">
        <v>194</v>
      </c>
      <c r="BM155" s="223" t="s">
        <v>517</v>
      </c>
    </row>
    <row r="156" spans="1:47" s="2" customFormat="1" ht="12">
      <c r="A156" s="38"/>
      <c r="B156" s="39"/>
      <c r="C156" s="40"/>
      <c r="D156" s="225" t="s">
        <v>196</v>
      </c>
      <c r="E156" s="40"/>
      <c r="F156" s="226" t="s">
        <v>518</v>
      </c>
      <c r="G156" s="40"/>
      <c r="H156" s="40"/>
      <c r="I156" s="227"/>
      <c r="J156" s="40"/>
      <c r="K156" s="40"/>
      <c r="L156" s="44"/>
      <c r="M156" s="228"/>
      <c r="N156" s="229"/>
      <c r="O156" s="84"/>
      <c r="P156" s="84"/>
      <c r="Q156" s="84"/>
      <c r="R156" s="84"/>
      <c r="S156" s="84"/>
      <c r="T156" s="85"/>
      <c r="U156" s="38"/>
      <c r="V156" s="38"/>
      <c r="W156" s="38"/>
      <c r="X156" s="38"/>
      <c r="Y156" s="38"/>
      <c r="Z156" s="38"/>
      <c r="AA156" s="38"/>
      <c r="AB156" s="38"/>
      <c r="AC156" s="38"/>
      <c r="AD156" s="38"/>
      <c r="AE156" s="38"/>
      <c r="AT156" s="17" t="s">
        <v>196</v>
      </c>
      <c r="AU156" s="17" t="s">
        <v>84</v>
      </c>
    </row>
    <row r="157" spans="1:51" s="13" customFormat="1" ht="12">
      <c r="A157" s="13"/>
      <c r="B157" s="230"/>
      <c r="C157" s="231"/>
      <c r="D157" s="225" t="s">
        <v>198</v>
      </c>
      <c r="E157" s="232" t="s">
        <v>20</v>
      </c>
      <c r="F157" s="233" t="s">
        <v>248</v>
      </c>
      <c r="G157" s="231"/>
      <c r="H157" s="232" t="s">
        <v>20</v>
      </c>
      <c r="I157" s="234"/>
      <c r="J157" s="231"/>
      <c r="K157" s="231"/>
      <c r="L157" s="235"/>
      <c r="M157" s="236"/>
      <c r="N157" s="237"/>
      <c r="O157" s="237"/>
      <c r="P157" s="237"/>
      <c r="Q157" s="237"/>
      <c r="R157" s="237"/>
      <c r="S157" s="237"/>
      <c r="T157" s="238"/>
      <c r="U157" s="13"/>
      <c r="V157" s="13"/>
      <c r="W157" s="13"/>
      <c r="X157" s="13"/>
      <c r="Y157" s="13"/>
      <c r="Z157" s="13"/>
      <c r="AA157" s="13"/>
      <c r="AB157" s="13"/>
      <c r="AC157" s="13"/>
      <c r="AD157" s="13"/>
      <c r="AE157" s="13"/>
      <c r="AT157" s="239" t="s">
        <v>198</v>
      </c>
      <c r="AU157" s="239" t="s">
        <v>84</v>
      </c>
      <c r="AV157" s="13" t="s">
        <v>22</v>
      </c>
      <c r="AW157" s="13" t="s">
        <v>37</v>
      </c>
      <c r="AX157" s="13" t="s">
        <v>76</v>
      </c>
      <c r="AY157" s="239" t="s">
        <v>186</v>
      </c>
    </row>
    <row r="158" spans="1:51" s="14" customFormat="1" ht="12">
      <c r="A158" s="14"/>
      <c r="B158" s="240"/>
      <c r="C158" s="241"/>
      <c r="D158" s="225" t="s">
        <v>198</v>
      </c>
      <c r="E158" s="242" t="s">
        <v>20</v>
      </c>
      <c r="F158" s="243" t="s">
        <v>589</v>
      </c>
      <c r="G158" s="241"/>
      <c r="H158" s="244">
        <v>2.1</v>
      </c>
      <c r="I158" s="245"/>
      <c r="J158" s="241"/>
      <c r="K158" s="241"/>
      <c r="L158" s="246"/>
      <c r="M158" s="247"/>
      <c r="N158" s="248"/>
      <c r="O158" s="248"/>
      <c r="P158" s="248"/>
      <c r="Q158" s="248"/>
      <c r="R158" s="248"/>
      <c r="S158" s="248"/>
      <c r="T158" s="249"/>
      <c r="U158" s="14"/>
      <c r="V158" s="14"/>
      <c r="W158" s="14"/>
      <c r="X158" s="14"/>
      <c r="Y158" s="14"/>
      <c r="Z158" s="14"/>
      <c r="AA158" s="14"/>
      <c r="AB158" s="14"/>
      <c r="AC158" s="14"/>
      <c r="AD158" s="14"/>
      <c r="AE158" s="14"/>
      <c r="AT158" s="250" t="s">
        <v>198</v>
      </c>
      <c r="AU158" s="250" t="s">
        <v>84</v>
      </c>
      <c r="AV158" s="14" t="s">
        <v>84</v>
      </c>
      <c r="AW158" s="14" t="s">
        <v>37</v>
      </c>
      <c r="AX158" s="14" t="s">
        <v>76</v>
      </c>
      <c r="AY158" s="250" t="s">
        <v>186</v>
      </c>
    </row>
    <row r="159" spans="1:65" s="2" customFormat="1" ht="14.4" customHeight="1">
      <c r="A159" s="38"/>
      <c r="B159" s="39"/>
      <c r="C159" s="212" t="s">
        <v>327</v>
      </c>
      <c r="D159" s="212" t="s">
        <v>189</v>
      </c>
      <c r="E159" s="213" t="s">
        <v>190</v>
      </c>
      <c r="F159" s="214" t="s">
        <v>191</v>
      </c>
      <c r="G159" s="215" t="s">
        <v>192</v>
      </c>
      <c r="H159" s="216">
        <v>11</v>
      </c>
      <c r="I159" s="217"/>
      <c r="J159" s="218">
        <f>ROUND(I159*H159,2)</f>
        <v>0</v>
      </c>
      <c r="K159" s="214" t="s">
        <v>193</v>
      </c>
      <c r="L159" s="44"/>
      <c r="M159" s="219" t="s">
        <v>20</v>
      </c>
      <c r="N159" s="220" t="s">
        <v>47</v>
      </c>
      <c r="O159" s="84"/>
      <c r="P159" s="221">
        <f>O159*H159</f>
        <v>0</v>
      </c>
      <c r="Q159" s="221">
        <v>0</v>
      </c>
      <c r="R159" s="221">
        <f>Q159*H159</f>
        <v>0</v>
      </c>
      <c r="S159" s="221">
        <v>2.4</v>
      </c>
      <c r="T159" s="222">
        <f>S159*H159</f>
        <v>26.4</v>
      </c>
      <c r="U159" s="38"/>
      <c r="V159" s="38"/>
      <c r="W159" s="38"/>
      <c r="X159" s="38"/>
      <c r="Y159" s="38"/>
      <c r="Z159" s="38"/>
      <c r="AA159" s="38"/>
      <c r="AB159" s="38"/>
      <c r="AC159" s="38"/>
      <c r="AD159" s="38"/>
      <c r="AE159" s="38"/>
      <c r="AR159" s="223" t="s">
        <v>194</v>
      </c>
      <c r="AT159" s="223" t="s">
        <v>189</v>
      </c>
      <c r="AU159" s="223" t="s">
        <v>84</v>
      </c>
      <c r="AY159" s="17" t="s">
        <v>186</v>
      </c>
      <c r="BE159" s="224">
        <f>IF(N159="základní",J159,0)</f>
        <v>0</v>
      </c>
      <c r="BF159" s="224">
        <f>IF(N159="snížená",J159,0)</f>
        <v>0</v>
      </c>
      <c r="BG159" s="224">
        <f>IF(N159="zákl. přenesená",J159,0)</f>
        <v>0</v>
      </c>
      <c r="BH159" s="224">
        <f>IF(N159="sníž. přenesená",J159,0)</f>
        <v>0</v>
      </c>
      <c r="BI159" s="224">
        <f>IF(N159="nulová",J159,0)</f>
        <v>0</v>
      </c>
      <c r="BJ159" s="17" t="s">
        <v>22</v>
      </c>
      <c r="BK159" s="224">
        <f>ROUND(I159*H159,2)</f>
        <v>0</v>
      </c>
      <c r="BL159" s="17" t="s">
        <v>194</v>
      </c>
      <c r="BM159" s="223" t="s">
        <v>371</v>
      </c>
    </row>
    <row r="160" spans="1:47" s="2" customFormat="1" ht="12">
      <c r="A160" s="38"/>
      <c r="B160" s="39"/>
      <c r="C160" s="40"/>
      <c r="D160" s="225" t="s">
        <v>196</v>
      </c>
      <c r="E160" s="40"/>
      <c r="F160" s="226" t="s">
        <v>197</v>
      </c>
      <c r="G160" s="40"/>
      <c r="H160" s="40"/>
      <c r="I160" s="227"/>
      <c r="J160" s="40"/>
      <c r="K160" s="40"/>
      <c r="L160" s="44"/>
      <c r="M160" s="228"/>
      <c r="N160" s="229"/>
      <c r="O160" s="84"/>
      <c r="P160" s="84"/>
      <c r="Q160" s="84"/>
      <c r="R160" s="84"/>
      <c r="S160" s="84"/>
      <c r="T160" s="85"/>
      <c r="U160" s="38"/>
      <c r="V160" s="38"/>
      <c r="W160" s="38"/>
      <c r="X160" s="38"/>
      <c r="Y160" s="38"/>
      <c r="Z160" s="38"/>
      <c r="AA160" s="38"/>
      <c r="AB160" s="38"/>
      <c r="AC160" s="38"/>
      <c r="AD160" s="38"/>
      <c r="AE160" s="38"/>
      <c r="AT160" s="17" t="s">
        <v>196</v>
      </c>
      <c r="AU160" s="17" t="s">
        <v>84</v>
      </c>
    </row>
    <row r="161" spans="1:47" s="2" customFormat="1" ht="12">
      <c r="A161" s="38"/>
      <c r="B161" s="39"/>
      <c r="C161" s="40"/>
      <c r="D161" s="225" t="s">
        <v>216</v>
      </c>
      <c r="E161" s="40"/>
      <c r="F161" s="251" t="s">
        <v>372</v>
      </c>
      <c r="G161" s="40"/>
      <c r="H161" s="40"/>
      <c r="I161" s="227"/>
      <c r="J161" s="40"/>
      <c r="K161" s="40"/>
      <c r="L161" s="44"/>
      <c r="M161" s="228"/>
      <c r="N161" s="229"/>
      <c r="O161" s="84"/>
      <c r="P161" s="84"/>
      <c r="Q161" s="84"/>
      <c r="R161" s="84"/>
      <c r="S161" s="84"/>
      <c r="T161" s="85"/>
      <c r="U161" s="38"/>
      <c r="V161" s="38"/>
      <c r="W161" s="38"/>
      <c r="X161" s="38"/>
      <c r="Y161" s="38"/>
      <c r="Z161" s="38"/>
      <c r="AA161" s="38"/>
      <c r="AB161" s="38"/>
      <c r="AC161" s="38"/>
      <c r="AD161" s="38"/>
      <c r="AE161" s="38"/>
      <c r="AT161" s="17" t="s">
        <v>216</v>
      </c>
      <c r="AU161" s="17" t="s">
        <v>84</v>
      </c>
    </row>
    <row r="162" spans="1:51" s="13" customFormat="1" ht="12">
      <c r="A162" s="13"/>
      <c r="B162" s="230"/>
      <c r="C162" s="231"/>
      <c r="D162" s="225" t="s">
        <v>198</v>
      </c>
      <c r="E162" s="232" t="s">
        <v>20</v>
      </c>
      <c r="F162" s="233" t="s">
        <v>248</v>
      </c>
      <c r="G162" s="231"/>
      <c r="H162" s="232" t="s">
        <v>20</v>
      </c>
      <c r="I162" s="234"/>
      <c r="J162" s="231"/>
      <c r="K162" s="231"/>
      <c r="L162" s="235"/>
      <c r="M162" s="236"/>
      <c r="N162" s="237"/>
      <c r="O162" s="237"/>
      <c r="P162" s="237"/>
      <c r="Q162" s="237"/>
      <c r="R162" s="237"/>
      <c r="S162" s="237"/>
      <c r="T162" s="238"/>
      <c r="U162" s="13"/>
      <c r="V162" s="13"/>
      <c r="W162" s="13"/>
      <c r="X162" s="13"/>
      <c r="Y162" s="13"/>
      <c r="Z162" s="13"/>
      <c r="AA162" s="13"/>
      <c r="AB162" s="13"/>
      <c r="AC162" s="13"/>
      <c r="AD162" s="13"/>
      <c r="AE162" s="13"/>
      <c r="AT162" s="239" t="s">
        <v>198</v>
      </c>
      <c r="AU162" s="239" t="s">
        <v>84</v>
      </c>
      <c r="AV162" s="13" t="s">
        <v>22</v>
      </c>
      <c r="AW162" s="13" t="s">
        <v>37</v>
      </c>
      <c r="AX162" s="13" t="s">
        <v>76</v>
      </c>
      <c r="AY162" s="239" t="s">
        <v>186</v>
      </c>
    </row>
    <row r="163" spans="1:51" s="14" customFormat="1" ht="12">
      <c r="A163" s="14"/>
      <c r="B163" s="240"/>
      <c r="C163" s="241"/>
      <c r="D163" s="225" t="s">
        <v>198</v>
      </c>
      <c r="E163" s="242" t="s">
        <v>20</v>
      </c>
      <c r="F163" s="243" t="s">
        <v>590</v>
      </c>
      <c r="G163" s="241"/>
      <c r="H163" s="244">
        <v>11</v>
      </c>
      <c r="I163" s="245"/>
      <c r="J163" s="241"/>
      <c r="K163" s="241"/>
      <c r="L163" s="246"/>
      <c r="M163" s="247"/>
      <c r="N163" s="248"/>
      <c r="O163" s="248"/>
      <c r="P163" s="248"/>
      <c r="Q163" s="248"/>
      <c r="R163" s="248"/>
      <c r="S163" s="248"/>
      <c r="T163" s="249"/>
      <c r="U163" s="14"/>
      <c r="V163" s="14"/>
      <c r="W163" s="14"/>
      <c r="X163" s="14"/>
      <c r="Y163" s="14"/>
      <c r="Z163" s="14"/>
      <c r="AA163" s="14"/>
      <c r="AB163" s="14"/>
      <c r="AC163" s="14"/>
      <c r="AD163" s="14"/>
      <c r="AE163" s="14"/>
      <c r="AT163" s="250" t="s">
        <v>198</v>
      </c>
      <c r="AU163" s="250" t="s">
        <v>84</v>
      </c>
      <c r="AV163" s="14" t="s">
        <v>84</v>
      </c>
      <c r="AW163" s="14" t="s">
        <v>37</v>
      </c>
      <c r="AX163" s="14" t="s">
        <v>76</v>
      </c>
      <c r="AY163" s="250" t="s">
        <v>186</v>
      </c>
    </row>
    <row r="164" spans="1:65" s="2" customFormat="1" ht="24.15" customHeight="1">
      <c r="A164" s="38"/>
      <c r="B164" s="39"/>
      <c r="C164" s="212" t="s">
        <v>333</v>
      </c>
      <c r="D164" s="212" t="s">
        <v>189</v>
      </c>
      <c r="E164" s="213" t="s">
        <v>521</v>
      </c>
      <c r="F164" s="214" t="s">
        <v>522</v>
      </c>
      <c r="G164" s="215" t="s">
        <v>312</v>
      </c>
      <c r="H164" s="216">
        <v>253</v>
      </c>
      <c r="I164" s="217"/>
      <c r="J164" s="218">
        <f>ROUND(I164*H164,2)</f>
        <v>0</v>
      </c>
      <c r="K164" s="214" t="s">
        <v>193</v>
      </c>
      <c r="L164" s="44"/>
      <c r="M164" s="219" t="s">
        <v>20</v>
      </c>
      <c r="N164" s="220" t="s">
        <v>47</v>
      </c>
      <c r="O164" s="84"/>
      <c r="P164" s="221">
        <f>O164*H164</f>
        <v>0</v>
      </c>
      <c r="Q164" s="221">
        <v>0</v>
      </c>
      <c r="R164" s="221">
        <f>Q164*H164</f>
        <v>0</v>
      </c>
      <c r="S164" s="221">
        <v>0.035</v>
      </c>
      <c r="T164" s="222">
        <f>S164*H164</f>
        <v>8.855</v>
      </c>
      <c r="U164" s="38"/>
      <c r="V164" s="38"/>
      <c r="W164" s="38"/>
      <c r="X164" s="38"/>
      <c r="Y164" s="38"/>
      <c r="Z164" s="38"/>
      <c r="AA164" s="38"/>
      <c r="AB164" s="38"/>
      <c r="AC164" s="38"/>
      <c r="AD164" s="38"/>
      <c r="AE164" s="38"/>
      <c r="AR164" s="223" t="s">
        <v>194</v>
      </c>
      <c r="AT164" s="223" t="s">
        <v>189</v>
      </c>
      <c r="AU164" s="223" t="s">
        <v>84</v>
      </c>
      <c r="AY164" s="17" t="s">
        <v>186</v>
      </c>
      <c r="BE164" s="224">
        <f>IF(N164="základní",J164,0)</f>
        <v>0</v>
      </c>
      <c r="BF164" s="224">
        <f>IF(N164="snížená",J164,0)</f>
        <v>0</v>
      </c>
      <c r="BG164" s="224">
        <f>IF(N164="zákl. přenesená",J164,0)</f>
        <v>0</v>
      </c>
      <c r="BH164" s="224">
        <f>IF(N164="sníž. přenesená",J164,0)</f>
        <v>0</v>
      </c>
      <c r="BI164" s="224">
        <f>IF(N164="nulová",J164,0)</f>
        <v>0</v>
      </c>
      <c r="BJ164" s="17" t="s">
        <v>22</v>
      </c>
      <c r="BK164" s="224">
        <f>ROUND(I164*H164,2)</f>
        <v>0</v>
      </c>
      <c r="BL164" s="17" t="s">
        <v>194</v>
      </c>
      <c r="BM164" s="223" t="s">
        <v>523</v>
      </c>
    </row>
    <row r="165" spans="1:47" s="2" customFormat="1" ht="12">
      <c r="A165" s="38"/>
      <c r="B165" s="39"/>
      <c r="C165" s="40"/>
      <c r="D165" s="225" t="s">
        <v>196</v>
      </c>
      <c r="E165" s="40"/>
      <c r="F165" s="226" t="s">
        <v>524</v>
      </c>
      <c r="G165" s="40"/>
      <c r="H165" s="40"/>
      <c r="I165" s="227"/>
      <c r="J165" s="40"/>
      <c r="K165" s="40"/>
      <c r="L165" s="44"/>
      <c r="M165" s="228"/>
      <c r="N165" s="229"/>
      <c r="O165" s="84"/>
      <c r="P165" s="84"/>
      <c r="Q165" s="84"/>
      <c r="R165" s="84"/>
      <c r="S165" s="84"/>
      <c r="T165" s="85"/>
      <c r="U165" s="38"/>
      <c r="V165" s="38"/>
      <c r="W165" s="38"/>
      <c r="X165" s="38"/>
      <c r="Y165" s="38"/>
      <c r="Z165" s="38"/>
      <c r="AA165" s="38"/>
      <c r="AB165" s="38"/>
      <c r="AC165" s="38"/>
      <c r="AD165" s="38"/>
      <c r="AE165" s="38"/>
      <c r="AT165" s="17" t="s">
        <v>196</v>
      </c>
      <c r="AU165" s="17" t="s">
        <v>84</v>
      </c>
    </row>
    <row r="166" spans="1:47" s="2" customFormat="1" ht="12">
      <c r="A166" s="38"/>
      <c r="B166" s="39"/>
      <c r="C166" s="40"/>
      <c r="D166" s="225" t="s">
        <v>216</v>
      </c>
      <c r="E166" s="40"/>
      <c r="F166" s="251" t="s">
        <v>525</v>
      </c>
      <c r="G166" s="40"/>
      <c r="H166" s="40"/>
      <c r="I166" s="227"/>
      <c r="J166" s="40"/>
      <c r="K166" s="40"/>
      <c r="L166" s="44"/>
      <c r="M166" s="228"/>
      <c r="N166" s="229"/>
      <c r="O166" s="84"/>
      <c r="P166" s="84"/>
      <c r="Q166" s="84"/>
      <c r="R166" s="84"/>
      <c r="S166" s="84"/>
      <c r="T166" s="85"/>
      <c r="U166" s="38"/>
      <c r="V166" s="38"/>
      <c r="W166" s="38"/>
      <c r="X166" s="38"/>
      <c r="Y166" s="38"/>
      <c r="Z166" s="38"/>
      <c r="AA166" s="38"/>
      <c r="AB166" s="38"/>
      <c r="AC166" s="38"/>
      <c r="AD166" s="38"/>
      <c r="AE166" s="38"/>
      <c r="AT166" s="17" t="s">
        <v>216</v>
      </c>
      <c r="AU166" s="17" t="s">
        <v>84</v>
      </c>
    </row>
    <row r="167" spans="1:51" s="13" customFormat="1" ht="12">
      <c r="A167" s="13"/>
      <c r="B167" s="230"/>
      <c r="C167" s="231"/>
      <c r="D167" s="225" t="s">
        <v>198</v>
      </c>
      <c r="E167" s="232" t="s">
        <v>20</v>
      </c>
      <c r="F167" s="233" t="s">
        <v>248</v>
      </c>
      <c r="G167" s="231"/>
      <c r="H167" s="232" t="s">
        <v>20</v>
      </c>
      <c r="I167" s="234"/>
      <c r="J167" s="231"/>
      <c r="K167" s="231"/>
      <c r="L167" s="235"/>
      <c r="M167" s="236"/>
      <c r="N167" s="237"/>
      <c r="O167" s="237"/>
      <c r="P167" s="237"/>
      <c r="Q167" s="237"/>
      <c r="R167" s="237"/>
      <c r="S167" s="237"/>
      <c r="T167" s="238"/>
      <c r="U167" s="13"/>
      <c r="V167" s="13"/>
      <c r="W167" s="13"/>
      <c r="X167" s="13"/>
      <c r="Y167" s="13"/>
      <c r="Z167" s="13"/>
      <c r="AA167" s="13"/>
      <c r="AB167" s="13"/>
      <c r="AC167" s="13"/>
      <c r="AD167" s="13"/>
      <c r="AE167" s="13"/>
      <c r="AT167" s="239" t="s">
        <v>198</v>
      </c>
      <c r="AU167" s="239" t="s">
        <v>84</v>
      </c>
      <c r="AV167" s="13" t="s">
        <v>22</v>
      </c>
      <c r="AW167" s="13" t="s">
        <v>37</v>
      </c>
      <c r="AX167" s="13" t="s">
        <v>76</v>
      </c>
      <c r="AY167" s="239" t="s">
        <v>186</v>
      </c>
    </row>
    <row r="168" spans="1:51" s="14" customFormat="1" ht="12">
      <c r="A168" s="14"/>
      <c r="B168" s="240"/>
      <c r="C168" s="241"/>
      <c r="D168" s="225" t="s">
        <v>198</v>
      </c>
      <c r="E168" s="242" t="s">
        <v>20</v>
      </c>
      <c r="F168" s="243" t="s">
        <v>591</v>
      </c>
      <c r="G168" s="241"/>
      <c r="H168" s="244">
        <v>253</v>
      </c>
      <c r="I168" s="245"/>
      <c r="J168" s="241"/>
      <c r="K168" s="241"/>
      <c r="L168" s="246"/>
      <c r="M168" s="247"/>
      <c r="N168" s="248"/>
      <c r="O168" s="248"/>
      <c r="P168" s="248"/>
      <c r="Q168" s="248"/>
      <c r="R168" s="248"/>
      <c r="S168" s="248"/>
      <c r="T168" s="249"/>
      <c r="U168" s="14"/>
      <c r="V168" s="14"/>
      <c r="W168" s="14"/>
      <c r="X168" s="14"/>
      <c r="Y168" s="14"/>
      <c r="Z168" s="14"/>
      <c r="AA168" s="14"/>
      <c r="AB168" s="14"/>
      <c r="AC168" s="14"/>
      <c r="AD168" s="14"/>
      <c r="AE168" s="14"/>
      <c r="AT168" s="250" t="s">
        <v>198</v>
      </c>
      <c r="AU168" s="250" t="s">
        <v>84</v>
      </c>
      <c r="AV168" s="14" t="s">
        <v>84</v>
      </c>
      <c r="AW168" s="14" t="s">
        <v>37</v>
      </c>
      <c r="AX168" s="14" t="s">
        <v>76</v>
      </c>
      <c r="AY168" s="250" t="s">
        <v>186</v>
      </c>
    </row>
    <row r="169" spans="1:65" s="2" customFormat="1" ht="24.15" customHeight="1">
      <c r="A169" s="38"/>
      <c r="B169" s="39"/>
      <c r="C169" s="212" t="s">
        <v>339</v>
      </c>
      <c r="D169" s="212" t="s">
        <v>189</v>
      </c>
      <c r="E169" s="213" t="s">
        <v>412</v>
      </c>
      <c r="F169" s="214" t="s">
        <v>413</v>
      </c>
      <c r="G169" s="215" t="s">
        <v>244</v>
      </c>
      <c r="H169" s="216">
        <v>17.77</v>
      </c>
      <c r="I169" s="217"/>
      <c r="J169" s="218">
        <f>ROUND(I169*H169,2)</f>
        <v>0</v>
      </c>
      <c r="K169" s="214" t="s">
        <v>193</v>
      </c>
      <c r="L169" s="44"/>
      <c r="M169" s="219" t="s">
        <v>20</v>
      </c>
      <c r="N169" s="220" t="s">
        <v>47</v>
      </c>
      <c r="O169" s="84"/>
      <c r="P169" s="221">
        <f>O169*H169</f>
        <v>0</v>
      </c>
      <c r="Q169" s="221">
        <v>0</v>
      </c>
      <c r="R169" s="221">
        <f>Q169*H169</f>
        <v>0</v>
      </c>
      <c r="S169" s="221">
        <v>0</v>
      </c>
      <c r="T169" s="222">
        <f>S169*H169</f>
        <v>0</v>
      </c>
      <c r="U169" s="38"/>
      <c r="V169" s="38"/>
      <c r="W169" s="38"/>
      <c r="X169" s="38"/>
      <c r="Y169" s="38"/>
      <c r="Z169" s="38"/>
      <c r="AA169" s="38"/>
      <c r="AB169" s="38"/>
      <c r="AC169" s="38"/>
      <c r="AD169" s="38"/>
      <c r="AE169" s="38"/>
      <c r="AR169" s="223" t="s">
        <v>194</v>
      </c>
      <c r="AT169" s="223" t="s">
        <v>189</v>
      </c>
      <c r="AU169" s="223" t="s">
        <v>84</v>
      </c>
      <c r="AY169" s="17" t="s">
        <v>186</v>
      </c>
      <c r="BE169" s="224">
        <f>IF(N169="základní",J169,0)</f>
        <v>0</v>
      </c>
      <c r="BF169" s="224">
        <f>IF(N169="snížená",J169,0)</f>
        <v>0</v>
      </c>
      <c r="BG169" s="224">
        <f>IF(N169="zákl. přenesená",J169,0)</f>
        <v>0</v>
      </c>
      <c r="BH169" s="224">
        <f>IF(N169="sníž. přenesená",J169,0)</f>
        <v>0</v>
      </c>
      <c r="BI169" s="224">
        <f>IF(N169="nulová",J169,0)</f>
        <v>0</v>
      </c>
      <c r="BJ169" s="17" t="s">
        <v>22</v>
      </c>
      <c r="BK169" s="224">
        <f>ROUND(I169*H169,2)</f>
        <v>0</v>
      </c>
      <c r="BL169" s="17" t="s">
        <v>194</v>
      </c>
      <c r="BM169" s="223" t="s">
        <v>414</v>
      </c>
    </row>
    <row r="170" spans="1:47" s="2" customFormat="1" ht="12">
      <c r="A170" s="38"/>
      <c r="B170" s="39"/>
      <c r="C170" s="40"/>
      <c r="D170" s="225" t="s">
        <v>196</v>
      </c>
      <c r="E170" s="40"/>
      <c r="F170" s="226" t="s">
        <v>415</v>
      </c>
      <c r="G170" s="40"/>
      <c r="H170" s="40"/>
      <c r="I170" s="227"/>
      <c r="J170" s="40"/>
      <c r="K170" s="40"/>
      <c r="L170" s="44"/>
      <c r="M170" s="228"/>
      <c r="N170" s="229"/>
      <c r="O170" s="84"/>
      <c r="P170" s="84"/>
      <c r="Q170" s="84"/>
      <c r="R170" s="84"/>
      <c r="S170" s="84"/>
      <c r="T170" s="85"/>
      <c r="U170" s="38"/>
      <c r="V170" s="38"/>
      <c r="W170" s="38"/>
      <c r="X170" s="38"/>
      <c r="Y170" s="38"/>
      <c r="Z170" s="38"/>
      <c r="AA170" s="38"/>
      <c r="AB170" s="38"/>
      <c r="AC170" s="38"/>
      <c r="AD170" s="38"/>
      <c r="AE170" s="38"/>
      <c r="AT170" s="17" t="s">
        <v>196</v>
      </c>
      <c r="AU170" s="17" t="s">
        <v>84</v>
      </c>
    </row>
    <row r="171" spans="1:51" s="13" customFormat="1" ht="12">
      <c r="A171" s="13"/>
      <c r="B171" s="230"/>
      <c r="C171" s="231"/>
      <c r="D171" s="225" t="s">
        <v>198</v>
      </c>
      <c r="E171" s="232" t="s">
        <v>20</v>
      </c>
      <c r="F171" s="233" t="s">
        <v>248</v>
      </c>
      <c r="G171" s="231"/>
      <c r="H171" s="232" t="s">
        <v>20</v>
      </c>
      <c r="I171" s="234"/>
      <c r="J171" s="231"/>
      <c r="K171" s="231"/>
      <c r="L171" s="235"/>
      <c r="M171" s="236"/>
      <c r="N171" s="237"/>
      <c r="O171" s="237"/>
      <c r="P171" s="237"/>
      <c r="Q171" s="237"/>
      <c r="R171" s="237"/>
      <c r="S171" s="237"/>
      <c r="T171" s="238"/>
      <c r="U171" s="13"/>
      <c r="V171" s="13"/>
      <c r="W171" s="13"/>
      <c r="X171" s="13"/>
      <c r="Y171" s="13"/>
      <c r="Z171" s="13"/>
      <c r="AA171" s="13"/>
      <c r="AB171" s="13"/>
      <c r="AC171" s="13"/>
      <c r="AD171" s="13"/>
      <c r="AE171" s="13"/>
      <c r="AT171" s="239" t="s">
        <v>198</v>
      </c>
      <c r="AU171" s="239" t="s">
        <v>84</v>
      </c>
      <c r="AV171" s="13" t="s">
        <v>22</v>
      </c>
      <c r="AW171" s="13" t="s">
        <v>37</v>
      </c>
      <c r="AX171" s="13" t="s">
        <v>76</v>
      </c>
      <c r="AY171" s="239" t="s">
        <v>186</v>
      </c>
    </row>
    <row r="172" spans="1:51" s="14" customFormat="1" ht="12">
      <c r="A172" s="14"/>
      <c r="B172" s="240"/>
      <c r="C172" s="241"/>
      <c r="D172" s="225" t="s">
        <v>198</v>
      </c>
      <c r="E172" s="242" t="s">
        <v>20</v>
      </c>
      <c r="F172" s="243" t="s">
        <v>592</v>
      </c>
      <c r="G172" s="241"/>
      <c r="H172" s="244">
        <v>17.77</v>
      </c>
      <c r="I172" s="245"/>
      <c r="J172" s="241"/>
      <c r="K172" s="241"/>
      <c r="L172" s="246"/>
      <c r="M172" s="247"/>
      <c r="N172" s="248"/>
      <c r="O172" s="248"/>
      <c r="P172" s="248"/>
      <c r="Q172" s="248"/>
      <c r="R172" s="248"/>
      <c r="S172" s="248"/>
      <c r="T172" s="249"/>
      <c r="U172" s="14"/>
      <c r="V172" s="14"/>
      <c r="W172" s="14"/>
      <c r="X172" s="14"/>
      <c r="Y172" s="14"/>
      <c r="Z172" s="14"/>
      <c r="AA172" s="14"/>
      <c r="AB172" s="14"/>
      <c r="AC172" s="14"/>
      <c r="AD172" s="14"/>
      <c r="AE172" s="14"/>
      <c r="AT172" s="250" t="s">
        <v>198</v>
      </c>
      <c r="AU172" s="250" t="s">
        <v>84</v>
      </c>
      <c r="AV172" s="14" t="s">
        <v>84</v>
      </c>
      <c r="AW172" s="14" t="s">
        <v>37</v>
      </c>
      <c r="AX172" s="14" t="s">
        <v>76</v>
      </c>
      <c r="AY172" s="250" t="s">
        <v>186</v>
      </c>
    </row>
    <row r="173" spans="1:63" s="12" customFormat="1" ht="22.8" customHeight="1">
      <c r="A173" s="12"/>
      <c r="B173" s="196"/>
      <c r="C173" s="197"/>
      <c r="D173" s="198" t="s">
        <v>75</v>
      </c>
      <c r="E173" s="210" t="s">
        <v>208</v>
      </c>
      <c r="F173" s="210" t="s">
        <v>209</v>
      </c>
      <c r="G173" s="197"/>
      <c r="H173" s="197"/>
      <c r="I173" s="200"/>
      <c r="J173" s="211">
        <f>BK173</f>
        <v>0</v>
      </c>
      <c r="K173" s="197"/>
      <c r="L173" s="202"/>
      <c r="M173" s="203"/>
      <c r="N173" s="204"/>
      <c r="O173" s="204"/>
      <c r="P173" s="205">
        <f>SUM(P174:P213)</f>
        <v>0</v>
      </c>
      <c r="Q173" s="204"/>
      <c r="R173" s="205">
        <f>SUM(R174:R213)</f>
        <v>0</v>
      </c>
      <c r="S173" s="204"/>
      <c r="T173" s="206">
        <f>SUM(T174:T213)</f>
        <v>0</v>
      </c>
      <c r="U173" s="12"/>
      <c r="V173" s="12"/>
      <c r="W173" s="12"/>
      <c r="X173" s="12"/>
      <c r="Y173" s="12"/>
      <c r="Z173" s="12"/>
      <c r="AA173" s="12"/>
      <c r="AB173" s="12"/>
      <c r="AC173" s="12"/>
      <c r="AD173" s="12"/>
      <c r="AE173" s="12"/>
      <c r="AR173" s="207" t="s">
        <v>22</v>
      </c>
      <c r="AT173" s="208" t="s">
        <v>75</v>
      </c>
      <c r="AU173" s="208" t="s">
        <v>22</v>
      </c>
      <c r="AY173" s="207" t="s">
        <v>186</v>
      </c>
      <c r="BK173" s="209">
        <f>SUM(BK174:BK213)</f>
        <v>0</v>
      </c>
    </row>
    <row r="174" spans="1:65" s="2" customFormat="1" ht="37.8" customHeight="1">
      <c r="A174" s="38"/>
      <c r="B174" s="39"/>
      <c r="C174" s="212" t="s">
        <v>345</v>
      </c>
      <c r="D174" s="212" t="s">
        <v>189</v>
      </c>
      <c r="E174" s="213" t="s">
        <v>418</v>
      </c>
      <c r="F174" s="214" t="s">
        <v>419</v>
      </c>
      <c r="G174" s="215" t="s">
        <v>213</v>
      </c>
      <c r="H174" s="216">
        <v>3.945</v>
      </c>
      <c r="I174" s="217"/>
      <c r="J174" s="218">
        <f>ROUND(I174*H174,2)</f>
        <v>0</v>
      </c>
      <c r="K174" s="214" t="s">
        <v>20</v>
      </c>
      <c r="L174" s="44"/>
      <c r="M174" s="219" t="s">
        <v>20</v>
      </c>
      <c r="N174" s="220" t="s">
        <v>47</v>
      </c>
      <c r="O174" s="84"/>
      <c r="P174" s="221">
        <f>O174*H174</f>
        <v>0</v>
      </c>
      <c r="Q174" s="221">
        <v>0</v>
      </c>
      <c r="R174" s="221">
        <f>Q174*H174</f>
        <v>0</v>
      </c>
      <c r="S174" s="221">
        <v>0</v>
      </c>
      <c r="T174" s="222">
        <f>S174*H174</f>
        <v>0</v>
      </c>
      <c r="U174" s="38"/>
      <c r="V174" s="38"/>
      <c r="W174" s="38"/>
      <c r="X174" s="38"/>
      <c r="Y174" s="38"/>
      <c r="Z174" s="38"/>
      <c r="AA174" s="38"/>
      <c r="AB174" s="38"/>
      <c r="AC174" s="38"/>
      <c r="AD174" s="38"/>
      <c r="AE174" s="38"/>
      <c r="AR174" s="223" t="s">
        <v>194</v>
      </c>
      <c r="AT174" s="223" t="s">
        <v>189</v>
      </c>
      <c r="AU174" s="223" t="s">
        <v>84</v>
      </c>
      <c r="AY174" s="17" t="s">
        <v>186</v>
      </c>
      <c r="BE174" s="224">
        <f>IF(N174="základní",J174,0)</f>
        <v>0</v>
      </c>
      <c r="BF174" s="224">
        <f>IF(N174="snížená",J174,0)</f>
        <v>0</v>
      </c>
      <c r="BG174" s="224">
        <f>IF(N174="zákl. přenesená",J174,0)</f>
        <v>0</v>
      </c>
      <c r="BH174" s="224">
        <f>IF(N174="sníž. přenesená",J174,0)</f>
        <v>0</v>
      </c>
      <c r="BI174" s="224">
        <f>IF(N174="nulová",J174,0)</f>
        <v>0</v>
      </c>
      <c r="BJ174" s="17" t="s">
        <v>22</v>
      </c>
      <c r="BK174" s="224">
        <f>ROUND(I174*H174,2)</f>
        <v>0</v>
      </c>
      <c r="BL174" s="17" t="s">
        <v>194</v>
      </c>
      <c r="BM174" s="223" t="s">
        <v>541</v>
      </c>
    </row>
    <row r="175" spans="1:47" s="2" customFormat="1" ht="12">
      <c r="A175" s="38"/>
      <c r="B175" s="39"/>
      <c r="C175" s="40"/>
      <c r="D175" s="225" t="s">
        <v>196</v>
      </c>
      <c r="E175" s="40"/>
      <c r="F175" s="226" t="s">
        <v>421</v>
      </c>
      <c r="G175" s="40"/>
      <c r="H175" s="40"/>
      <c r="I175" s="227"/>
      <c r="J175" s="40"/>
      <c r="K175" s="40"/>
      <c r="L175" s="44"/>
      <c r="M175" s="228"/>
      <c r="N175" s="229"/>
      <c r="O175" s="84"/>
      <c r="P175" s="84"/>
      <c r="Q175" s="84"/>
      <c r="R175" s="84"/>
      <c r="S175" s="84"/>
      <c r="T175" s="85"/>
      <c r="U175" s="38"/>
      <c r="V175" s="38"/>
      <c r="W175" s="38"/>
      <c r="X175" s="38"/>
      <c r="Y175" s="38"/>
      <c r="Z175" s="38"/>
      <c r="AA175" s="38"/>
      <c r="AB175" s="38"/>
      <c r="AC175" s="38"/>
      <c r="AD175" s="38"/>
      <c r="AE175" s="38"/>
      <c r="AT175" s="17" t="s">
        <v>196</v>
      </c>
      <c r="AU175" s="17" t="s">
        <v>84</v>
      </c>
    </row>
    <row r="176" spans="1:51" s="13" customFormat="1" ht="12">
      <c r="A176" s="13"/>
      <c r="B176" s="230"/>
      <c r="C176" s="231"/>
      <c r="D176" s="225" t="s">
        <v>198</v>
      </c>
      <c r="E176" s="232" t="s">
        <v>20</v>
      </c>
      <c r="F176" s="233" t="s">
        <v>422</v>
      </c>
      <c r="G176" s="231"/>
      <c r="H176" s="232" t="s">
        <v>20</v>
      </c>
      <c r="I176" s="234"/>
      <c r="J176" s="231"/>
      <c r="K176" s="231"/>
      <c r="L176" s="235"/>
      <c r="M176" s="236"/>
      <c r="N176" s="237"/>
      <c r="O176" s="237"/>
      <c r="P176" s="237"/>
      <c r="Q176" s="237"/>
      <c r="R176" s="237"/>
      <c r="S176" s="237"/>
      <c r="T176" s="238"/>
      <c r="U176" s="13"/>
      <c r="V176" s="13"/>
      <c r="W176" s="13"/>
      <c r="X176" s="13"/>
      <c r="Y176" s="13"/>
      <c r="Z176" s="13"/>
      <c r="AA176" s="13"/>
      <c r="AB176" s="13"/>
      <c r="AC176" s="13"/>
      <c r="AD176" s="13"/>
      <c r="AE176" s="13"/>
      <c r="AT176" s="239" t="s">
        <v>198</v>
      </c>
      <c r="AU176" s="239" t="s">
        <v>84</v>
      </c>
      <c r="AV176" s="13" t="s">
        <v>22</v>
      </c>
      <c r="AW176" s="13" t="s">
        <v>37</v>
      </c>
      <c r="AX176" s="13" t="s">
        <v>76</v>
      </c>
      <c r="AY176" s="239" t="s">
        <v>186</v>
      </c>
    </row>
    <row r="177" spans="1:51" s="14" customFormat="1" ht="12">
      <c r="A177" s="14"/>
      <c r="B177" s="240"/>
      <c r="C177" s="241"/>
      <c r="D177" s="225" t="s">
        <v>198</v>
      </c>
      <c r="E177" s="242" t="s">
        <v>20</v>
      </c>
      <c r="F177" s="243" t="s">
        <v>593</v>
      </c>
      <c r="G177" s="241"/>
      <c r="H177" s="244">
        <v>3.945</v>
      </c>
      <c r="I177" s="245"/>
      <c r="J177" s="241"/>
      <c r="K177" s="241"/>
      <c r="L177" s="246"/>
      <c r="M177" s="247"/>
      <c r="N177" s="248"/>
      <c r="O177" s="248"/>
      <c r="P177" s="248"/>
      <c r="Q177" s="248"/>
      <c r="R177" s="248"/>
      <c r="S177" s="248"/>
      <c r="T177" s="249"/>
      <c r="U177" s="14"/>
      <c r="V177" s="14"/>
      <c r="W177" s="14"/>
      <c r="X177" s="14"/>
      <c r="Y177" s="14"/>
      <c r="Z177" s="14"/>
      <c r="AA177" s="14"/>
      <c r="AB177" s="14"/>
      <c r="AC177" s="14"/>
      <c r="AD177" s="14"/>
      <c r="AE177" s="14"/>
      <c r="AT177" s="250" t="s">
        <v>198</v>
      </c>
      <c r="AU177" s="250" t="s">
        <v>84</v>
      </c>
      <c r="AV177" s="14" t="s">
        <v>84</v>
      </c>
      <c r="AW177" s="14" t="s">
        <v>37</v>
      </c>
      <c r="AX177" s="14" t="s">
        <v>76</v>
      </c>
      <c r="AY177" s="250" t="s">
        <v>186</v>
      </c>
    </row>
    <row r="178" spans="1:65" s="2" customFormat="1" ht="37.8" customHeight="1">
      <c r="A178" s="38"/>
      <c r="B178" s="39"/>
      <c r="C178" s="212" t="s">
        <v>351</v>
      </c>
      <c r="D178" s="212" t="s">
        <v>189</v>
      </c>
      <c r="E178" s="213" t="s">
        <v>426</v>
      </c>
      <c r="F178" s="214" t="s">
        <v>427</v>
      </c>
      <c r="G178" s="215" t="s">
        <v>213</v>
      </c>
      <c r="H178" s="216">
        <v>174.473</v>
      </c>
      <c r="I178" s="217"/>
      <c r="J178" s="218">
        <f>ROUND(I178*H178,2)</f>
        <v>0</v>
      </c>
      <c r="K178" s="214" t="s">
        <v>20</v>
      </c>
      <c r="L178" s="44"/>
      <c r="M178" s="219" t="s">
        <v>20</v>
      </c>
      <c r="N178" s="220" t="s">
        <v>47</v>
      </c>
      <c r="O178" s="84"/>
      <c r="P178" s="221">
        <f>O178*H178</f>
        <v>0</v>
      </c>
      <c r="Q178" s="221">
        <v>0</v>
      </c>
      <c r="R178" s="221">
        <f>Q178*H178</f>
        <v>0</v>
      </c>
      <c r="S178" s="221">
        <v>0</v>
      </c>
      <c r="T178" s="222">
        <f>S178*H178</f>
        <v>0</v>
      </c>
      <c r="U178" s="38"/>
      <c r="V178" s="38"/>
      <c r="W178" s="38"/>
      <c r="X178" s="38"/>
      <c r="Y178" s="38"/>
      <c r="Z178" s="38"/>
      <c r="AA178" s="38"/>
      <c r="AB178" s="38"/>
      <c r="AC178" s="38"/>
      <c r="AD178" s="38"/>
      <c r="AE178" s="38"/>
      <c r="AR178" s="223" t="s">
        <v>194</v>
      </c>
      <c r="AT178" s="223" t="s">
        <v>189</v>
      </c>
      <c r="AU178" s="223" t="s">
        <v>84</v>
      </c>
      <c r="AY178" s="17" t="s">
        <v>186</v>
      </c>
      <c r="BE178" s="224">
        <f>IF(N178="základní",J178,0)</f>
        <v>0</v>
      </c>
      <c r="BF178" s="224">
        <f>IF(N178="snížená",J178,0)</f>
        <v>0</v>
      </c>
      <c r="BG178" s="224">
        <f>IF(N178="zákl. přenesená",J178,0)</f>
        <v>0</v>
      </c>
      <c r="BH178" s="224">
        <f>IF(N178="sníž. přenesená",J178,0)</f>
        <v>0</v>
      </c>
      <c r="BI178" s="224">
        <f>IF(N178="nulová",J178,0)</f>
        <v>0</v>
      </c>
      <c r="BJ178" s="17" t="s">
        <v>22</v>
      </c>
      <c r="BK178" s="224">
        <f>ROUND(I178*H178,2)</f>
        <v>0</v>
      </c>
      <c r="BL178" s="17" t="s">
        <v>194</v>
      </c>
      <c r="BM178" s="223" t="s">
        <v>428</v>
      </c>
    </row>
    <row r="179" spans="1:47" s="2" customFormat="1" ht="12">
      <c r="A179" s="38"/>
      <c r="B179" s="39"/>
      <c r="C179" s="40"/>
      <c r="D179" s="225" t="s">
        <v>196</v>
      </c>
      <c r="E179" s="40"/>
      <c r="F179" s="226" t="s">
        <v>429</v>
      </c>
      <c r="G179" s="40"/>
      <c r="H179" s="40"/>
      <c r="I179" s="227"/>
      <c r="J179" s="40"/>
      <c r="K179" s="40"/>
      <c r="L179" s="44"/>
      <c r="M179" s="228"/>
      <c r="N179" s="229"/>
      <c r="O179" s="84"/>
      <c r="P179" s="84"/>
      <c r="Q179" s="84"/>
      <c r="R179" s="84"/>
      <c r="S179" s="84"/>
      <c r="T179" s="85"/>
      <c r="U179" s="38"/>
      <c r="V179" s="38"/>
      <c r="W179" s="38"/>
      <c r="X179" s="38"/>
      <c r="Y179" s="38"/>
      <c r="Z179" s="38"/>
      <c r="AA179" s="38"/>
      <c r="AB179" s="38"/>
      <c r="AC179" s="38"/>
      <c r="AD179" s="38"/>
      <c r="AE179" s="38"/>
      <c r="AT179" s="17" t="s">
        <v>196</v>
      </c>
      <c r="AU179" s="17" t="s">
        <v>84</v>
      </c>
    </row>
    <row r="180" spans="1:51" s="14" customFormat="1" ht="12">
      <c r="A180" s="14"/>
      <c r="B180" s="240"/>
      <c r="C180" s="241"/>
      <c r="D180" s="225" t="s">
        <v>198</v>
      </c>
      <c r="E180" s="242" t="s">
        <v>20</v>
      </c>
      <c r="F180" s="243" t="s">
        <v>594</v>
      </c>
      <c r="G180" s="241"/>
      <c r="H180" s="244">
        <v>1.741</v>
      </c>
      <c r="I180" s="245"/>
      <c r="J180" s="241"/>
      <c r="K180" s="241"/>
      <c r="L180" s="246"/>
      <c r="M180" s="247"/>
      <c r="N180" s="248"/>
      <c r="O180" s="248"/>
      <c r="P180" s="248"/>
      <c r="Q180" s="248"/>
      <c r="R180" s="248"/>
      <c r="S180" s="248"/>
      <c r="T180" s="249"/>
      <c r="U180" s="14"/>
      <c r="V180" s="14"/>
      <c r="W180" s="14"/>
      <c r="X180" s="14"/>
      <c r="Y180" s="14"/>
      <c r="Z180" s="14"/>
      <c r="AA180" s="14"/>
      <c r="AB180" s="14"/>
      <c r="AC180" s="14"/>
      <c r="AD180" s="14"/>
      <c r="AE180" s="14"/>
      <c r="AT180" s="250" t="s">
        <v>198</v>
      </c>
      <c r="AU180" s="250" t="s">
        <v>84</v>
      </c>
      <c r="AV180" s="14" t="s">
        <v>84</v>
      </c>
      <c r="AW180" s="14" t="s">
        <v>37</v>
      </c>
      <c r="AX180" s="14" t="s">
        <v>76</v>
      </c>
      <c r="AY180" s="250" t="s">
        <v>186</v>
      </c>
    </row>
    <row r="181" spans="1:51" s="14" customFormat="1" ht="12">
      <c r="A181" s="14"/>
      <c r="B181" s="240"/>
      <c r="C181" s="241"/>
      <c r="D181" s="225" t="s">
        <v>198</v>
      </c>
      <c r="E181" s="242" t="s">
        <v>20</v>
      </c>
      <c r="F181" s="243" t="s">
        <v>595</v>
      </c>
      <c r="G181" s="241"/>
      <c r="H181" s="244">
        <v>0.426</v>
      </c>
      <c r="I181" s="245"/>
      <c r="J181" s="241"/>
      <c r="K181" s="241"/>
      <c r="L181" s="246"/>
      <c r="M181" s="247"/>
      <c r="N181" s="248"/>
      <c r="O181" s="248"/>
      <c r="P181" s="248"/>
      <c r="Q181" s="248"/>
      <c r="R181" s="248"/>
      <c r="S181" s="248"/>
      <c r="T181" s="249"/>
      <c r="U181" s="14"/>
      <c r="V181" s="14"/>
      <c r="W181" s="14"/>
      <c r="X181" s="14"/>
      <c r="Y181" s="14"/>
      <c r="Z181" s="14"/>
      <c r="AA181" s="14"/>
      <c r="AB181" s="14"/>
      <c r="AC181" s="14"/>
      <c r="AD181" s="14"/>
      <c r="AE181" s="14"/>
      <c r="AT181" s="250" t="s">
        <v>198</v>
      </c>
      <c r="AU181" s="250" t="s">
        <v>84</v>
      </c>
      <c r="AV181" s="14" t="s">
        <v>84</v>
      </c>
      <c r="AW181" s="14" t="s">
        <v>37</v>
      </c>
      <c r="AX181" s="14" t="s">
        <v>76</v>
      </c>
      <c r="AY181" s="250" t="s">
        <v>186</v>
      </c>
    </row>
    <row r="182" spans="1:51" s="14" customFormat="1" ht="12">
      <c r="A182" s="14"/>
      <c r="B182" s="240"/>
      <c r="C182" s="241"/>
      <c r="D182" s="225" t="s">
        <v>198</v>
      </c>
      <c r="E182" s="242" t="s">
        <v>20</v>
      </c>
      <c r="F182" s="243" t="s">
        <v>596</v>
      </c>
      <c r="G182" s="241"/>
      <c r="H182" s="244">
        <v>6.256</v>
      </c>
      <c r="I182" s="245"/>
      <c r="J182" s="241"/>
      <c r="K182" s="241"/>
      <c r="L182" s="246"/>
      <c r="M182" s="247"/>
      <c r="N182" s="248"/>
      <c r="O182" s="248"/>
      <c r="P182" s="248"/>
      <c r="Q182" s="248"/>
      <c r="R182" s="248"/>
      <c r="S182" s="248"/>
      <c r="T182" s="249"/>
      <c r="U182" s="14"/>
      <c r="V182" s="14"/>
      <c r="W182" s="14"/>
      <c r="X182" s="14"/>
      <c r="Y182" s="14"/>
      <c r="Z182" s="14"/>
      <c r="AA182" s="14"/>
      <c r="AB182" s="14"/>
      <c r="AC182" s="14"/>
      <c r="AD182" s="14"/>
      <c r="AE182" s="14"/>
      <c r="AT182" s="250" t="s">
        <v>198</v>
      </c>
      <c r="AU182" s="250" t="s">
        <v>84</v>
      </c>
      <c r="AV182" s="14" t="s">
        <v>84</v>
      </c>
      <c r="AW182" s="14" t="s">
        <v>37</v>
      </c>
      <c r="AX182" s="14" t="s">
        <v>76</v>
      </c>
      <c r="AY182" s="250" t="s">
        <v>186</v>
      </c>
    </row>
    <row r="183" spans="1:51" s="14" customFormat="1" ht="12">
      <c r="A183" s="14"/>
      <c r="B183" s="240"/>
      <c r="C183" s="241"/>
      <c r="D183" s="225" t="s">
        <v>198</v>
      </c>
      <c r="E183" s="242" t="s">
        <v>20</v>
      </c>
      <c r="F183" s="243" t="s">
        <v>597</v>
      </c>
      <c r="G183" s="241"/>
      <c r="H183" s="244">
        <v>19.89</v>
      </c>
      <c r="I183" s="245"/>
      <c r="J183" s="241"/>
      <c r="K183" s="241"/>
      <c r="L183" s="246"/>
      <c r="M183" s="247"/>
      <c r="N183" s="248"/>
      <c r="O183" s="248"/>
      <c r="P183" s="248"/>
      <c r="Q183" s="248"/>
      <c r="R183" s="248"/>
      <c r="S183" s="248"/>
      <c r="T183" s="249"/>
      <c r="U183" s="14"/>
      <c r="V183" s="14"/>
      <c r="W183" s="14"/>
      <c r="X183" s="14"/>
      <c r="Y183" s="14"/>
      <c r="Z183" s="14"/>
      <c r="AA183" s="14"/>
      <c r="AB183" s="14"/>
      <c r="AC183" s="14"/>
      <c r="AD183" s="14"/>
      <c r="AE183" s="14"/>
      <c r="AT183" s="250" t="s">
        <v>198</v>
      </c>
      <c r="AU183" s="250" t="s">
        <v>84</v>
      </c>
      <c r="AV183" s="14" t="s">
        <v>84</v>
      </c>
      <c r="AW183" s="14" t="s">
        <v>37</v>
      </c>
      <c r="AX183" s="14" t="s">
        <v>76</v>
      </c>
      <c r="AY183" s="250" t="s">
        <v>186</v>
      </c>
    </row>
    <row r="184" spans="1:51" s="14" customFormat="1" ht="12">
      <c r="A184" s="14"/>
      <c r="B184" s="240"/>
      <c r="C184" s="241"/>
      <c r="D184" s="225" t="s">
        <v>198</v>
      </c>
      <c r="E184" s="242" t="s">
        <v>20</v>
      </c>
      <c r="F184" s="243" t="s">
        <v>598</v>
      </c>
      <c r="G184" s="241"/>
      <c r="H184" s="244">
        <v>146.16</v>
      </c>
      <c r="I184" s="245"/>
      <c r="J184" s="241"/>
      <c r="K184" s="241"/>
      <c r="L184" s="246"/>
      <c r="M184" s="247"/>
      <c r="N184" s="248"/>
      <c r="O184" s="248"/>
      <c r="P184" s="248"/>
      <c r="Q184" s="248"/>
      <c r="R184" s="248"/>
      <c r="S184" s="248"/>
      <c r="T184" s="249"/>
      <c r="U184" s="14"/>
      <c r="V184" s="14"/>
      <c r="W184" s="14"/>
      <c r="X184" s="14"/>
      <c r="Y184" s="14"/>
      <c r="Z184" s="14"/>
      <c r="AA184" s="14"/>
      <c r="AB184" s="14"/>
      <c r="AC184" s="14"/>
      <c r="AD184" s="14"/>
      <c r="AE184" s="14"/>
      <c r="AT184" s="250" t="s">
        <v>198</v>
      </c>
      <c r="AU184" s="250" t="s">
        <v>84</v>
      </c>
      <c r="AV184" s="14" t="s">
        <v>84</v>
      </c>
      <c r="AW184" s="14" t="s">
        <v>37</v>
      </c>
      <c r="AX184" s="14" t="s">
        <v>76</v>
      </c>
      <c r="AY184" s="250" t="s">
        <v>186</v>
      </c>
    </row>
    <row r="185" spans="1:65" s="2" customFormat="1" ht="37.8" customHeight="1">
      <c r="A185" s="38"/>
      <c r="B185" s="39"/>
      <c r="C185" s="212" t="s">
        <v>7</v>
      </c>
      <c r="D185" s="212" t="s">
        <v>189</v>
      </c>
      <c r="E185" s="213" t="s">
        <v>211</v>
      </c>
      <c r="F185" s="214" t="s">
        <v>212</v>
      </c>
      <c r="G185" s="215" t="s">
        <v>213</v>
      </c>
      <c r="H185" s="216">
        <v>604.769</v>
      </c>
      <c r="I185" s="217"/>
      <c r="J185" s="218">
        <f>ROUND(I185*H185,2)</f>
        <v>0</v>
      </c>
      <c r="K185" s="214" t="s">
        <v>20</v>
      </c>
      <c r="L185" s="44"/>
      <c r="M185" s="219" t="s">
        <v>20</v>
      </c>
      <c r="N185" s="220" t="s">
        <v>47</v>
      </c>
      <c r="O185" s="84"/>
      <c r="P185" s="221">
        <f>O185*H185</f>
        <v>0</v>
      </c>
      <c r="Q185" s="221">
        <v>0</v>
      </c>
      <c r="R185" s="221">
        <f>Q185*H185</f>
        <v>0</v>
      </c>
      <c r="S185" s="221">
        <v>0</v>
      </c>
      <c r="T185" s="222">
        <f>S185*H185</f>
        <v>0</v>
      </c>
      <c r="U185" s="38"/>
      <c r="V185" s="38"/>
      <c r="W185" s="38"/>
      <c r="X185" s="38"/>
      <c r="Y185" s="38"/>
      <c r="Z185" s="38"/>
      <c r="AA185" s="38"/>
      <c r="AB185" s="38"/>
      <c r="AC185" s="38"/>
      <c r="AD185" s="38"/>
      <c r="AE185" s="38"/>
      <c r="AR185" s="223" t="s">
        <v>194</v>
      </c>
      <c r="AT185" s="223" t="s">
        <v>189</v>
      </c>
      <c r="AU185" s="223" t="s">
        <v>84</v>
      </c>
      <c r="AY185" s="17" t="s">
        <v>186</v>
      </c>
      <c r="BE185" s="224">
        <f>IF(N185="základní",J185,0)</f>
        <v>0</v>
      </c>
      <c r="BF185" s="224">
        <f>IF(N185="snížená",J185,0)</f>
        <v>0</v>
      </c>
      <c r="BG185" s="224">
        <f>IF(N185="zákl. přenesená",J185,0)</f>
        <v>0</v>
      </c>
      <c r="BH185" s="224">
        <f>IF(N185="sníž. přenesená",J185,0)</f>
        <v>0</v>
      </c>
      <c r="BI185" s="224">
        <f>IF(N185="nulová",J185,0)</f>
        <v>0</v>
      </c>
      <c r="BJ185" s="17" t="s">
        <v>22</v>
      </c>
      <c r="BK185" s="224">
        <f>ROUND(I185*H185,2)</f>
        <v>0</v>
      </c>
      <c r="BL185" s="17" t="s">
        <v>194</v>
      </c>
      <c r="BM185" s="223" t="s">
        <v>444</v>
      </c>
    </row>
    <row r="186" spans="1:47" s="2" customFormat="1" ht="12">
      <c r="A186" s="38"/>
      <c r="B186" s="39"/>
      <c r="C186" s="40"/>
      <c r="D186" s="225" t="s">
        <v>196</v>
      </c>
      <c r="E186" s="40"/>
      <c r="F186" s="226" t="s">
        <v>215</v>
      </c>
      <c r="G186" s="40"/>
      <c r="H186" s="40"/>
      <c r="I186" s="227"/>
      <c r="J186" s="40"/>
      <c r="K186" s="40"/>
      <c r="L186" s="44"/>
      <c r="M186" s="228"/>
      <c r="N186" s="229"/>
      <c r="O186" s="84"/>
      <c r="P186" s="84"/>
      <c r="Q186" s="84"/>
      <c r="R186" s="84"/>
      <c r="S186" s="84"/>
      <c r="T186" s="85"/>
      <c r="U186" s="38"/>
      <c r="V186" s="38"/>
      <c r="W186" s="38"/>
      <c r="X186" s="38"/>
      <c r="Y186" s="38"/>
      <c r="Z186" s="38"/>
      <c r="AA186" s="38"/>
      <c r="AB186" s="38"/>
      <c r="AC186" s="38"/>
      <c r="AD186" s="38"/>
      <c r="AE186" s="38"/>
      <c r="AT186" s="17" t="s">
        <v>196</v>
      </c>
      <c r="AU186" s="17" t="s">
        <v>84</v>
      </c>
    </row>
    <row r="187" spans="1:51" s="14" customFormat="1" ht="12">
      <c r="A187" s="14"/>
      <c r="B187" s="240"/>
      <c r="C187" s="241"/>
      <c r="D187" s="225" t="s">
        <v>198</v>
      </c>
      <c r="E187" s="242" t="s">
        <v>20</v>
      </c>
      <c r="F187" s="243" t="s">
        <v>599</v>
      </c>
      <c r="G187" s="241"/>
      <c r="H187" s="244">
        <v>553.105</v>
      </c>
      <c r="I187" s="245"/>
      <c r="J187" s="241"/>
      <c r="K187" s="241"/>
      <c r="L187" s="246"/>
      <c r="M187" s="247"/>
      <c r="N187" s="248"/>
      <c r="O187" s="248"/>
      <c r="P187" s="248"/>
      <c r="Q187" s="248"/>
      <c r="R187" s="248"/>
      <c r="S187" s="248"/>
      <c r="T187" s="249"/>
      <c r="U187" s="14"/>
      <c r="V187" s="14"/>
      <c r="W187" s="14"/>
      <c r="X187" s="14"/>
      <c r="Y187" s="14"/>
      <c r="Z187" s="14"/>
      <c r="AA187" s="14"/>
      <c r="AB187" s="14"/>
      <c r="AC187" s="14"/>
      <c r="AD187" s="14"/>
      <c r="AE187" s="14"/>
      <c r="AT187" s="250" t="s">
        <v>198</v>
      </c>
      <c r="AU187" s="250" t="s">
        <v>84</v>
      </c>
      <c r="AV187" s="14" t="s">
        <v>84</v>
      </c>
      <c r="AW187" s="14" t="s">
        <v>37</v>
      </c>
      <c r="AX187" s="14" t="s">
        <v>76</v>
      </c>
      <c r="AY187" s="250" t="s">
        <v>186</v>
      </c>
    </row>
    <row r="188" spans="1:51" s="14" customFormat="1" ht="12">
      <c r="A188" s="14"/>
      <c r="B188" s="240"/>
      <c r="C188" s="241"/>
      <c r="D188" s="225" t="s">
        <v>198</v>
      </c>
      <c r="E188" s="242" t="s">
        <v>20</v>
      </c>
      <c r="F188" s="243" t="s">
        <v>600</v>
      </c>
      <c r="G188" s="241"/>
      <c r="H188" s="244">
        <v>4.2</v>
      </c>
      <c r="I188" s="245"/>
      <c r="J188" s="241"/>
      <c r="K188" s="241"/>
      <c r="L188" s="246"/>
      <c r="M188" s="247"/>
      <c r="N188" s="248"/>
      <c r="O188" s="248"/>
      <c r="P188" s="248"/>
      <c r="Q188" s="248"/>
      <c r="R188" s="248"/>
      <c r="S188" s="248"/>
      <c r="T188" s="249"/>
      <c r="U188" s="14"/>
      <c r="V188" s="14"/>
      <c r="W188" s="14"/>
      <c r="X188" s="14"/>
      <c r="Y188" s="14"/>
      <c r="Z188" s="14"/>
      <c r="AA188" s="14"/>
      <c r="AB188" s="14"/>
      <c r="AC188" s="14"/>
      <c r="AD188" s="14"/>
      <c r="AE188" s="14"/>
      <c r="AT188" s="250" t="s">
        <v>198</v>
      </c>
      <c r="AU188" s="250" t="s">
        <v>84</v>
      </c>
      <c r="AV188" s="14" t="s">
        <v>84</v>
      </c>
      <c r="AW188" s="14" t="s">
        <v>37</v>
      </c>
      <c r="AX188" s="14" t="s">
        <v>76</v>
      </c>
      <c r="AY188" s="250" t="s">
        <v>186</v>
      </c>
    </row>
    <row r="189" spans="1:51" s="14" customFormat="1" ht="12">
      <c r="A189" s="14"/>
      <c r="B189" s="240"/>
      <c r="C189" s="241"/>
      <c r="D189" s="225" t="s">
        <v>198</v>
      </c>
      <c r="E189" s="242" t="s">
        <v>20</v>
      </c>
      <c r="F189" s="243" t="s">
        <v>601</v>
      </c>
      <c r="G189" s="241"/>
      <c r="H189" s="244">
        <v>26.4</v>
      </c>
      <c r="I189" s="245"/>
      <c r="J189" s="241"/>
      <c r="K189" s="241"/>
      <c r="L189" s="246"/>
      <c r="M189" s="247"/>
      <c r="N189" s="248"/>
      <c r="O189" s="248"/>
      <c r="P189" s="248"/>
      <c r="Q189" s="248"/>
      <c r="R189" s="248"/>
      <c r="S189" s="248"/>
      <c r="T189" s="249"/>
      <c r="U189" s="14"/>
      <c r="V189" s="14"/>
      <c r="W189" s="14"/>
      <c r="X189" s="14"/>
      <c r="Y189" s="14"/>
      <c r="Z189" s="14"/>
      <c r="AA189" s="14"/>
      <c r="AB189" s="14"/>
      <c r="AC189" s="14"/>
      <c r="AD189" s="14"/>
      <c r="AE189" s="14"/>
      <c r="AT189" s="250" t="s">
        <v>198</v>
      </c>
      <c r="AU189" s="250" t="s">
        <v>84</v>
      </c>
      <c r="AV189" s="14" t="s">
        <v>84</v>
      </c>
      <c r="AW189" s="14" t="s">
        <v>37</v>
      </c>
      <c r="AX189" s="14" t="s">
        <v>76</v>
      </c>
      <c r="AY189" s="250" t="s">
        <v>186</v>
      </c>
    </row>
    <row r="190" spans="1:51" s="14" customFormat="1" ht="12">
      <c r="A190" s="14"/>
      <c r="B190" s="240"/>
      <c r="C190" s="241"/>
      <c r="D190" s="225" t="s">
        <v>198</v>
      </c>
      <c r="E190" s="242" t="s">
        <v>20</v>
      </c>
      <c r="F190" s="243" t="s">
        <v>602</v>
      </c>
      <c r="G190" s="241"/>
      <c r="H190" s="244">
        <v>4.437</v>
      </c>
      <c r="I190" s="245"/>
      <c r="J190" s="241"/>
      <c r="K190" s="241"/>
      <c r="L190" s="246"/>
      <c r="M190" s="247"/>
      <c r="N190" s="248"/>
      <c r="O190" s="248"/>
      <c r="P190" s="248"/>
      <c r="Q190" s="248"/>
      <c r="R190" s="248"/>
      <c r="S190" s="248"/>
      <c r="T190" s="249"/>
      <c r="U190" s="14"/>
      <c r="V190" s="14"/>
      <c r="W190" s="14"/>
      <c r="X190" s="14"/>
      <c r="Y190" s="14"/>
      <c r="Z190" s="14"/>
      <c r="AA190" s="14"/>
      <c r="AB190" s="14"/>
      <c r="AC190" s="14"/>
      <c r="AD190" s="14"/>
      <c r="AE190" s="14"/>
      <c r="AT190" s="250" t="s">
        <v>198</v>
      </c>
      <c r="AU190" s="250" t="s">
        <v>84</v>
      </c>
      <c r="AV190" s="14" t="s">
        <v>84</v>
      </c>
      <c r="AW190" s="14" t="s">
        <v>37</v>
      </c>
      <c r="AX190" s="14" t="s">
        <v>76</v>
      </c>
      <c r="AY190" s="250" t="s">
        <v>186</v>
      </c>
    </row>
    <row r="191" spans="1:51" s="14" customFormat="1" ht="12">
      <c r="A191" s="14"/>
      <c r="B191" s="240"/>
      <c r="C191" s="241"/>
      <c r="D191" s="225" t="s">
        <v>198</v>
      </c>
      <c r="E191" s="242" t="s">
        <v>20</v>
      </c>
      <c r="F191" s="243" t="s">
        <v>603</v>
      </c>
      <c r="G191" s="241"/>
      <c r="H191" s="244">
        <v>16.627</v>
      </c>
      <c r="I191" s="245"/>
      <c r="J191" s="241"/>
      <c r="K191" s="241"/>
      <c r="L191" s="246"/>
      <c r="M191" s="247"/>
      <c r="N191" s="248"/>
      <c r="O191" s="248"/>
      <c r="P191" s="248"/>
      <c r="Q191" s="248"/>
      <c r="R191" s="248"/>
      <c r="S191" s="248"/>
      <c r="T191" s="249"/>
      <c r="U191" s="14"/>
      <c r="V191" s="14"/>
      <c r="W191" s="14"/>
      <c r="X191" s="14"/>
      <c r="Y191" s="14"/>
      <c r="Z191" s="14"/>
      <c r="AA191" s="14"/>
      <c r="AB191" s="14"/>
      <c r="AC191" s="14"/>
      <c r="AD191" s="14"/>
      <c r="AE191" s="14"/>
      <c r="AT191" s="250" t="s">
        <v>198</v>
      </c>
      <c r="AU191" s="250" t="s">
        <v>84</v>
      </c>
      <c r="AV191" s="14" t="s">
        <v>84</v>
      </c>
      <c r="AW191" s="14" t="s">
        <v>37</v>
      </c>
      <c r="AX191" s="14" t="s">
        <v>76</v>
      </c>
      <c r="AY191" s="250" t="s">
        <v>186</v>
      </c>
    </row>
    <row r="192" spans="1:65" s="2" customFormat="1" ht="37.8" customHeight="1">
      <c r="A192" s="38"/>
      <c r="B192" s="39"/>
      <c r="C192" s="212" t="s">
        <v>364</v>
      </c>
      <c r="D192" s="212" t="s">
        <v>189</v>
      </c>
      <c r="E192" s="213" t="s">
        <v>449</v>
      </c>
      <c r="F192" s="214" t="s">
        <v>450</v>
      </c>
      <c r="G192" s="215" t="s">
        <v>213</v>
      </c>
      <c r="H192" s="216">
        <v>691.127</v>
      </c>
      <c r="I192" s="217"/>
      <c r="J192" s="218">
        <f>ROUND(I192*H192,2)</f>
        <v>0</v>
      </c>
      <c r="K192" s="214" t="s">
        <v>20</v>
      </c>
      <c r="L192" s="44"/>
      <c r="M192" s="219" t="s">
        <v>20</v>
      </c>
      <c r="N192" s="220" t="s">
        <v>47</v>
      </c>
      <c r="O192" s="84"/>
      <c r="P192" s="221">
        <f>O192*H192</f>
        <v>0</v>
      </c>
      <c r="Q192" s="221">
        <v>0</v>
      </c>
      <c r="R192" s="221">
        <f>Q192*H192</f>
        <v>0</v>
      </c>
      <c r="S192" s="221">
        <v>0</v>
      </c>
      <c r="T192" s="222">
        <f>S192*H192</f>
        <v>0</v>
      </c>
      <c r="U192" s="38"/>
      <c r="V192" s="38"/>
      <c r="W192" s="38"/>
      <c r="X192" s="38"/>
      <c r="Y192" s="38"/>
      <c r="Z192" s="38"/>
      <c r="AA192" s="38"/>
      <c r="AB192" s="38"/>
      <c r="AC192" s="38"/>
      <c r="AD192" s="38"/>
      <c r="AE192" s="38"/>
      <c r="AR192" s="223" t="s">
        <v>194</v>
      </c>
      <c r="AT192" s="223" t="s">
        <v>189</v>
      </c>
      <c r="AU192" s="223" t="s">
        <v>84</v>
      </c>
      <c r="AY192" s="17" t="s">
        <v>186</v>
      </c>
      <c r="BE192" s="224">
        <f>IF(N192="základní",J192,0)</f>
        <v>0</v>
      </c>
      <c r="BF192" s="224">
        <f>IF(N192="snížená",J192,0)</f>
        <v>0</v>
      </c>
      <c r="BG192" s="224">
        <f>IF(N192="zákl. přenesená",J192,0)</f>
        <v>0</v>
      </c>
      <c r="BH192" s="224">
        <f>IF(N192="sníž. přenesená",J192,0)</f>
        <v>0</v>
      </c>
      <c r="BI192" s="224">
        <f>IF(N192="nulová",J192,0)</f>
        <v>0</v>
      </c>
      <c r="BJ192" s="17" t="s">
        <v>22</v>
      </c>
      <c r="BK192" s="224">
        <f>ROUND(I192*H192,2)</f>
        <v>0</v>
      </c>
      <c r="BL192" s="17" t="s">
        <v>194</v>
      </c>
      <c r="BM192" s="223" t="s">
        <v>451</v>
      </c>
    </row>
    <row r="193" spans="1:47" s="2" customFormat="1" ht="12">
      <c r="A193" s="38"/>
      <c r="B193" s="39"/>
      <c r="C193" s="40"/>
      <c r="D193" s="225" t="s">
        <v>196</v>
      </c>
      <c r="E193" s="40"/>
      <c r="F193" s="226" t="s">
        <v>452</v>
      </c>
      <c r="G193" s="40"/>
      <c r="H193" s="40"/>
      <c r="I193" s="227"/>
      <c r="J193" s="40"/>
      <c r="K193" s="40"/>
      <c r="L193" s="44"/>
      <c r="M193" s="228"/>
      <c r="N193" s="229"/>
      <c r="O193" s="84"/>
      <c r="P193" s="84"/>
      <c r="Q193" s="84"/>
      <c r="R193" s="84"/>
      <c r="S193" s="84"/>
      <c r="T193" s="85"/>
      <c r="U193" s="38"/>
      <c r="V193" s="38"/>
      <c r="W193" s="38"/>
      <c r="X193" s="38"/>
      <c r="Y193" s="38"/>
      <c r="Z193" s="38"/>
      <c r="AA193" s="38"/>
      <c r="AB193" s="38"/>
      <c r="AC193" s="38"/>
      <c r="AD193" s="38"/>
      <c r="AE193" s="38"/>
      <c r="AT193" s="17" t="s">
        <v>196</v>
      </c>
      <c r="AU193" s="17" t="s">
        <v>84</v>
      </c>
    </row>
    <row r="194" spans="1:51" s="14" customFormat="1" ht="12">
      <c r="A194" s="14"/>
      <c r="B194" s="240"/>
      <c r="C194" s="241"/>
      <c r="D194" s="225" t="s">
        <v>198</v>
      </c>
      <c r="E194" s="242" t="s">
        <v>20</v>
      </c>
      <c r="F194" s="243" t="s">
        <v>604</v>
      </c>
      <c r="G194" s="241"/>
      <c r="H194" s="244">
        <v>691.127</v>
      </c>
      <c r="I194" s="245"/>
      <c r="J194" s="241"/>
      <c r="K194" s="241"/>
      <c r="L194" s="246"/>
      <c r="M194" s="247"/>
      <c r="N194" s="248"/>
      <c r="O194" s="248"/>
      <c r="P194" s="248"/>
      <c r="Q194" s="248"/>
      <c r="R194" s="248"/>
      <c r="S194" s="248"/>
      <c r="T194" s="249"/>
      <c r="U194" s="14"/>
      <c r="V194" s="14"/>
      <c r="W194" s="14"/>
      <c r="X194" s="14"/>
      <c r="Y194" s="14"/>
      <c r="Z194" s="14"/>
      <c r="AA194" s="14"/>
      <c r="AB194" s="14"/>
      <c r="AC194" s="14"/>
      <c r="AD194" s="14"/>
      <c r="AE194" s="14"/>
      <c r="AT194" s="250" t="s">
        <v>198</v>
      </c>
      <c r="AU194" s="250" t="s">
        <v>84</v>
      </c>
      <c r="AV194" s="14" t="s">
        <v>84</v>
      </c>
      <c r="AW194" s="14" t="s">
        <v>37</v>
      </c>
      <c r="AX194" s="14" t="s">
        <v>76</v>
      </c>
      <c r="AY194" s="250" t="s">
        <v>186</v>
      </c>
    </row>
    <row r="195" spans="1:65" s="2" customFormat="1" ht="24.15" customHeight="1">
      <c r="A195" s="38"/>
      <c r="B195" s="39"/>
      <c r="C195" s="212" t="s">
        <v>370</v>
      </c>
      <c r="D195" s="212" t="s">
        <v>189</v>
      </c>
      <c r="E195" s="213" t="s">
        <v>455</v>
      </c>
      <c r="F195" s="214" t="s">
        <v>456</v>
      </c>
      <c r="G195" s="215" t="s">
        <v>213</v>
      </c>
      <c r="H195" s="216">
        <v>598.259</v>
      </c>
      <c r="I195" s="217"/>
      <c r="J195" s="218">
        <f>ROUND(I195*H195,2)</f>
        <v>0</v>
      </c>
      <c r="K195" s="214" t="s">
        <v>193</v>
      </c>
      <c r="L195" s="44"/>
      <c r="M195" s="219" t="s">
        <v>20</v>
      </c>
      <c r="N195" s="220" t="s">
        <v>47</v>
      </c>
      <c r="O195" s="84"/>
      <c r="P195" s="221">
        <f>O195*H195</f>
        <v>0</v>
      </c>
      <c r="Q195" s="221">
        <v>0</v>
      </c>
      <c r="R195" s="221">
        <f>Q195*H195</f>
        <v>0</v>
      </c>
      <c r="S195" s="221">
        <v>0</v>
      </c>
      <c r="T195" s="222">
        <f>S195*H195</f>
        <v>0</v>
      </c>
      <c r="U195" s="38"/>
      <c r="V195" s="38"/>
      <c r="W195" s="38"/>
      <c r="X195" s="38"/>
      <c r="Y195" s="38"/>
      <c r="Z195" s="38"/>
      <c r="AA195" s="38"/>
      <c r="AB195" s="38"/>
      <c r="AC195" s="38"/>
      <c r="AD195" s="38"/>
      <c r="AE195" s="38"/>
      <c r="AR195" s="223" t="s">
        <v>194</v>
      </c>
      <c r="AT195" s="223" t="s">
        <v>189</v>
      </c>
      <c r="AU195" s="223" t="s">
        <v>84</v>
      </c>
      <c r="AY195" s="17" t="s">
        <v>186</v>
      </c>
      <c r="BE195" s="224">
        <f>IF(N195="základní",J195,0)</f>
        <v>0</v>
      </c>
      <c r="BF195" s="224">
        <f>IF(N195="snížená",J195,0)</f>
        <v>0</v>
      </c>
      <c r="BG195" s="224">
        <f>IF(N195="zákl. přenesená",J195,0)</f>
        <v>0</v>
      </c>
      <c r="BH195" s="224">
        <f>IF(N195="sníž. přenesená",J195,0)</f>
        <v>0</v>
      </c>
      <c r="BI195" s="224">
        <f>IF(N195="nulová",J195,0)</f>
        <v>0</v>
      </c>
      <c r="BJ195" s="17" t="s">
        <v>22</v>
      </c>
      <c r="BK195" s="224">
        <f>ROUND(I195*H195,2)</f>
        <v>0</v>
      </c>
      <c r="BL195" s="17" t="s">
        <v>194</v>
      </c>
      <c r="BM195" s="223" t="s">
        <v>457</v>
      </c>
    </row>
    <row r="196" spans="1:47" s="2" customFormat="1" ht="12">
      <c r="A196" s="38"/>
      <c r="B196" s="39"/>
      <c r="C196" s="40"/>
      <c r="D196" s="225" t="s">
        <v>196</v>
      </c>
      <c r="E196" s="40"/>
      <c r="F196" s="226" t="s">
        <v>458</v>
      </c>
      <c r="G196" s="40"/>
      <c r="H196" s="40"/>
      <c r="I196" s="227"/>
      <c r="J196" s="40"/>
      <c r="K196" s="40"/>
      <c r="L196" s="44"/>
      <c r="M196" s="228"/>
      <c r="N196" s="229"/>
      <c r="O196" s="84"/>
      <c r="P196" s="84"/>
      <c r="Q196" s="84"/>
      <c r="R196" s="84"/>
      <c r="S196" s="84"/>
      <c r="T196" s="85"/>
      <c r="U196" s="38"/>
      <c r="V196" s="38"/>
      <c r="W196" s="38"/>
      <c r="X196" s="38"/>
      <c r="Y196" s="38"/>
      <c r="Z196" s="38"/>
      <c r="AA196" s="38"/>
      <c r="AB196" s="38"/>
      <c r="AC196" s="38"/>
      <c r="AD196" s="38"/>
      <c r="AE196" s="38"/>
      <c r="AT196" s="17" t="s">
        <v>196</v>
      </c>
      <c r="AU196" s="17" t="s">
        <v>84</v>
      </c>
    </row>
    <row r="197" spans="1:51" s="14" customFormat="1" ht="12">
      <c r="A197" s="14"/>
      <c r="B197" s="240"/>
      <c r="C197" s="241"/>
      <c r="D197" s="225" t="s">
        <v>198</v>
      </c>
      <c r="E197" s="242" t="s">
        <v>20</v>
      </c>
      <c r="F197" s="243" t="s">
        <v>597</v>
      </c>
      <c r="G197" s="241"/>
      <c r="H197" s="244">
        <v>19.89</v>
      </c>
      <c r="I197" s="245"/>
      <c r="J197" s="241"/>
      <c r="K197" s="241"/>
      <c r="L197" s="246"/>
      <c r="M197" s="247"/>
      <c r="N197" s="248"/>
      <c r="O197" s="248"/>
      <c r="P197" s="248"/>
      <c r="Q197" s="248"/>
      <c r="R197" s="248"/>
      <c r="S197" s="248"/>
      <c r="T197" s="249"/>
      <c r="U197" s="14"/>
      <c r="V197" s="14"/>
      <c r="W197" s="14"/>
      <c r="X197" s="14"/>
      <c r="Y197" s="14"/>
      <c r="Z197" s="14"/>
      <c r="AA197" s="14"/>
      <c r="AB197" s="14"/>
      <c r="AC197" s="14"/>
      <c r="AD197" s="14"/>
      <c r="AE197" s="14"/>
      <c r="AT197" s="250" t="s">
        <v>198</v>
      </c>
      <c r="AU197" s="250" t="s">
        <v>84</v>
      </c>
      <c r="AV197" s="14" t="s">
        <v>84</v>
      </c>
      <c r="AW197" s="14" t="s">
        <v>37</v>
      </c>
      <c r="AX197" s="14" t="s">
        <v>76</v>
      </c>
      <c r="AY197" s="250" t="s">
        <v>186</v>
      </c>
    </row>
    <row r="198" spans="1:51" s="14" customFormat="1" ht="12">
      <c r="A198" s="14"/>
      <c r="B198" s="240"/>
      <c r="C198" s="241"/>
      <c r="D198" s="225" t="s">
        <v>198</v>
      </c>
      <c r="E198" s="242" t="s">
        <v>20</v>
      </c>
      <c r="F198" s="243" t="s">
        <v>599</v>
      </c>
      <c r="G198" s="241"/>
      <c r="H198" s="244">
        <v>553.105</v>
      </c>
      <c r="I198" s="245"/>
      <c r="J198" s="241"/>
      <c r="K198" s="241"/>
      <c r="L198" s="246"/>
      <c r="M198" s="247"/>
      <c r="N198" s="248"/>
      <c r="O198" s="248"/>
      <c r="P198" s="248"/>
      <c r="Q198" s="248"/>
      <c r="R198" s="248"/>
      <c r="S198" s="248"/>
      <c r="T198" s="249"/>
      <c r="U198" s="14"/>
      <c r="V198" s="14"/>
      <c r="W198" s="14"/>
      <c r="X198" s="14"/>
      <c r="Y198" s="14"/>
      <c r="Z198" s="14"/>
      <c r="AA198" s="14"/>
      <c r="AB198" s="14"/>
      <c r="AC198" s="14"/>
      <c r="AD198" s="14"/>
      <c r="AE198" s="14"/>
      <c r="AT198" s="250" t="s">
        <v>198</v>
      </c>
      <c r="AU198" s="250" t="s">
        <v>84</v>
      </c>
      <c r="AV198" s="14" t="s">
        <v>84</v>
      </c>
      <c r="AW198" s="14" t="s">
        <v>37</v>
      </c>
      <c r="AX198" s="14" t="s">
        <v>76</v>
      </c>
      <c r="AY198" s="250" t="s">
        <v>186</v>
      </c>
    </row>
    <row r="199" spans="1:51" s="14" customFormat="1" ht="12">
      <c r="A199" s="14"/>
      <c r="B199" s="240"/>
      <c r="C199" s="241"/>
      <c r="D199" s="225" t="s">
        <v>198</v>
      </c>
      <c r="E199" s="242" t="s">
        <v>20</v>
      </c>
      <c r="F199" s="243" t="s">
        <v>600</v>
      </c>
      <c r="G199" s="241"/>
      <c r="H199" s="244">
        <v>4.2</v>
      </c>
      <c r="I199" s="245"/>
      <c r="J199" s="241"/>
      <c r="K199" s="241"/>
      <c r="L199" s="246"/>
      <c r="M199" s="247"/>
      <c r="N199" s="248"/>
      <c r="O199" s="248"/>
      <c r="P199" s="248"/>
      <c r="Q199" s="248"/>
      <c r="R199" s="248"/>
      <c r="S199" s="248"/>
      <c r="T199" s="249"/>
      <c r="U199" s="14"/>
      <c r="V199" s="14"/>
      <c r="W199" s="14"/>
      <c r="X199" s="14"/>
      <c r="Y199" s="14"/>
      <c r="Z199" s="14"/>
      <c r="AA199" s="14"/>
      <c r="AB199" s="14"/>
      <c r="AC199" s="14"/>
      <c r="AD199" s="14"/>
      <c r="AE199" s="14"/>
      <c r="AT199" s="250" t="s">
        <v>198</v>
      </c>
      <c r="AU199" s="250" t="s">
        <v>84</v>
      </c>
      <c r="AV199" s="14" t="s">
        <v>84</v>
      </c>
      <c r="AW199" s="14" t="s">
        <v>37</v>
      </c>
      <c r="AX199" s="14" t="s">
        <v>76</v>
      </c>
      <c r="AY199" s="250" t="s">
        <v>186</v>
      </c>
    </row>
    <row r="200" spans="1:51" s="14" customFormat="1" ht="12">
      <c r="A200" s="14"/>
      <c r="B200" s="240"/>
      <c r="C200" s="241"/>
      <c r="D200" s="225" t="s">
        <v>198</v>
      </c>
      <c r="E200" s="242" t="s">
        <v>20</v>
      </c>
      <c r="F200" s="243" t="s">
        <v>602</v>
      </c>
      <c r="G200" s="241"/>
      <c r="H200" s="244">
        <v>4.437</v>
      </c>
      <c r="I200" s="245"/>
      <c r="J200" s="241"/>
      <c r="K200" s="241"/>
      <c r="L200" s="246"/>
      <c r="M200" s="247"/>
      <c r="N200" s="248"/>
      <c r="O200" s="248"/>
      <c r="P200" s="248"/>
      <c r="Q200" s="248"/>
      <c r="R200" s="248"/>
      <c r="S200" s="248"/>
      <c r="T200" s="249"/>
      <c r="U200" s="14"/>
      <c r="V200" s="14"/>
      <c r="W200" s="14"/>
      <c r="X200" s="14"/>
      <c r="Y200" s="14"/>
      <c r="Z200" s="14"/>
      <c r="AA200" s="14"/>
      <c r="AB200" s="14"/>
      <c r="AC200" s="14"/>
      <c r="AD200" s="14"/>
      <c r="AE200" s="14"/>
      <c r="AT200" s="250" t="s">
        <v>198</v>
      </c>
      <c r="AU200" s="250" t="s">
        <v>84</v>
      </c>
      <c r="AV200" s="14" t="s">
        <v>84</v>
      </c>
      <c r="AW200" s="14" t="s">
        <v>37</v>
      </c>
      <c r="AX200" s="14" t="s">
        <v>76</v>
      </c>
      <c r="AY200" s="250" t="s">
        <v>186</v>
      </c>
    </row>
    <row r="201" spans="1:51" s="14" customFormat="1" ht="12">
      <c r="A201" s="14"/>
      <c r="B201" s="240"/>
      <c r="C201" s="241"/>
      <c r="D201" s="225" t="s">
        <v>198</v>
      </c>
      <c r="E201" s="242" t="s">
        <v>20</v>
      </c>
      <c r="F201" s="243" t="s">
        <v>603</v>
      </c>
      <c r="G201" s="241"/>
      <c r="H201" s="244">
        <v>16.627</v>
      </c>
      <c r="I201" s="245"/>
      <c r="J201" s="241"/>
      <c r="K201" s="241"/>
      <c r="L201" s="246"/>
      <c r="M201" s="247"/>
      <c r="N201" s="248"/>
      <c r="O201" s="248"/>
      <c r="P201" s="248"/>
      <c r="Q201" s="248"/>
      <c r="R201" s="248"/>
      <c r="S201" s="248"/>
      <c r="T201" s="249"/>
      <c r="U201" s="14"/>
      <c r="V201" s="14"/>
      <c r="W201" s="14"/>
      <c r="X201" s="14"/>
      <c r="Y201" s="14"/>
      <c r="Z201" s="14"/>
      <c r="AA201" s="14"/>
      <c r="AB201" s="14"/>
      <c r="AC201" s="14"/>
      <c r="AD201" s="14"/>
      <c r="AE201" s="14"/>
      <c r="AT201" s="250" t="s">
        <v>198</v>
      </c>
      <c r="AU201" s="250" t="s">
        <v>84</v>
      </c>
      <c r="AV201" s="14" t="s">
        <v>84</v>
      </c>
      <c r="AW201" s="14" t="s">
        <v>37</v>
      </c>
      <c r="AX201" s="14" t="s">
        <v>76</v>
      </c>
      <c r="AY201" s="250" t="s">
        <v>186</v>
      </c>
    </row>
    <row r="202" spans="1:65" s="2" customFormat="1" ht="37.8" customHeight="1">
      <c r="A202" s="38"/>
      <c r="B202" s="39"/>
      <c r="C202" s="212" t="s">
        <v>374</v>
      </c>
      <c r="D202" s="212" t="s">
        <v>189</v>
      </c>
      <c r="E202" s="213" t="s">
        <v>218</v>
      </c>
      <c r="F202" s="214" t="s">
        <v>219</v>
      </c>
      <c r="G202" s="215" t="s">
        <v>213</v>
      </c>
      <c r="H202" s="216">
        <v>26.4</v>
      </c>
      <c r="I202" s="217"/>
      <c r="J202" s="218">
        <f>ROUND(I202*H202,2)</f>
        <v>0</v>
      </c>
      <c r="K202" s="214" t="s">
        <v>193</v>
      </c>
      <c r="L202" s="44"/>
      <c r="M202" s="219" t="s">
        <v>20</v>
      </c>
      <c r="N202" s="220" t="s">
        <v>47</v>
      </c>
      <c r="O202" s="84"/>
      <c r="P202" s="221">
        <f>O202*H202</f>
        <v>0</v>
      </c>
      <c r="Q202" s="221">
        <v>0</v>
      </c>
      <c r="R202" s="221">
        <f>Q202*H202</f>
        <v>0</v>
      </c>
      <c r="S202" s="221">
        <v>0</v>
      </c>
      <c r="T202" s="222">
        <f>S202*H202</f>
        <v>0</v>
      </c>
      <c r="U202" s="38"/>
      <c r="V202" s="38"/>
      <c r="W202" s="38"/>
      <c r="X202" s="38"/>
      <c r="Y202" s="38"/>
      <c r="Z202" s="38"/>
      <c r="AA202" s="38"/>
      <c r="AB202" s="38"/>
      <c r="AC202" s="38"/>
      <c r="AD202" s="38"/>
      <c r="AE202" s="38"/>
      <c r="AR202" s="223" t="s">
        <v>194</v>
      </c>
      <c r="AT202" s="223" t="s">
        <v>189</v>
      </c>
      <c r="AU202" s="223" t="s">
        <v>84</v>
      </c>
      <c r="AY202" s="17" t="s">
        <v>186</v>
      </c>
      <c r="BE202" s="224">
        <f>IF(N202="základní",J202,0)</f>
        <v>0</v>
      </c>
      <c r="BF202" s="224">
        <f>IF(N202="snížená",J202,0)</f>
        <v>0</v>
      </c>
      <c r="BG202" s="224">
        <f>IF(N202="zákl. přenesená",J202,0)</f>
        <v>0</v>
      </c>
      <c r="BH202" s="224">
        <f>IF(N202="sníž. přenesená",J202,0)</f>
        <v>0</v>
      </c>
      <c r="BI202" s="224">
        <f>IF(N202="nulová",J202,0)</f>
        <v>0</v>
      </c>
      <c r="BJ202" s="17" t="s">
        <v>22</v>
      </c>
      <c r="BK202" s="224">
        <f>ROUND(I202*H202,2)</f>
        <v>0</v>
      </c>
      <c r="BL202" s="17" t="s">
        <v>194</v>
      </c>
      <c r="BM202" s="223" t="s">
        <v>460</v>
      </c>
    </row>
    <row r="203" spans="1:47" s="2" customFormat="1" ht="12">
      <c r="A203" s="38"/>
      <c r="B203" s="39"/>
      <c r="C203" s="40"/>
      <c r="D203" s="225" t="s">
        <v>196</v>
      </c>
      <c r="E203" s="40"/>
      <c r="F203" s="226" t="s">
        <v>221</v>
      </c>
      <c r="G203" s="40"/>
      <c r="H203" s="40"/>
      <c r="I203" s="227"/>
      <c r="J203" s="40"/>
      <c r="K203" s="40"/>
      <c r="L203" s="44"/>
      <c r="M203" s="228"/>
      <c r="N203" s="229"/>
      <c r="O203" s="84"/>
      <c r="P203" s="84"/>
      <c r="Q203" s="84"/>
      <c r="R203" s="84"/>
      <c r="S203" s="84"/>
      <c r="T203" s="85"/>
      <c r="U203" s="38"/>
      <c r="V203" s="38"/>
      <c r="W203" s="38"/>
      <c r="X203" s="38"/>
      <c r="Y203" s="38"/>
      <c r="Z203" s="38"/>
      <c r="AA203" s="38"/>
      <c r="AB203" s="38"/>
      <c r="AC203" s="38"/>
      <c r="AD203" s="38"/>
      <c r="AE203" s="38"/>
      <c r="AT203" s="17" t="s">
        <v>196</v>
      </c>
      <c r="AU203" s="17" t="s">
        <v>84</v>
      </c>
    </row>
    <row r="204" spans="1:51" s="14" customFormat="1" ht="12">
      <c r="A204" s="14"/>
      <c r="B204" s="240"/>
      <c r="C204" s="241"/>
      <c r="D204" s="225" t="s">
        <v>198</v>
      </c>
      <c r="E204" s="242" t="s">
        <v>20</v>
      </c>
      <c r="F204" s="243" t="s">
        <v>601</v>
      </c>
      <c r="G204" s="241"/>
      <c r="H204" s="244">
        <v>26.4</v>
      </c>
      <c r="I204" s="245"/>
      <c r="J204" s="241"/>
      <c r="K204" s="241"/>
      <c r="L204" s="246"/>
      <c r="M204" s="247"/>
      <c r="N204" s="248"/>
      <c r="O204" s="248"/>
      <c r="P204" s="248"/>
      <c r="Q204" s="248"/>
      <c r="R204" s="248"/>
      <c r="S204" s="248"/>
      <c r="T204" s="249"/>
      <c r="U204" s="14"/>
      <c r="V204" s="14"/>
      <c r="W204" s="14"/>
      <c r="X204" s="14"/>
      <c r="Y204" s="14"/>
      <c r="Z204" s="14"/>
      <c r="AA204" s="14"/>
      <c r="AB204" s="14"/>
      <c r="AC204" s="14"/>
      <c r="AD204" s="14"/>
      <c r="AE204" s="14"/>
      <c r="AT204" s="250" t="s">
        <v>198</v>
      </c>
      <c r="AU204" s="250" t="s">
        <v>84</v>
      </c>
      <c r="AV204" s="14" t="s">
        <v>84</v>
      </c>
      <c r="AW204" s="14" t="s">
        <v>37</v>
      </c>
      <c r="AX204" s="14" t="s">
        <v>76</v>
      </c>
      <c r="AY204" s="250" t="s">
        <v>186</v>
      </c>
    </row>
    <row r="205" spans="1:65" s="2" customFormat="1" ht="24.15" customHeight="1">
      <c r="A205" s="38"/>
      <c r="B205" s="39"/>
      <c r="C205" s="212" t="s">
        <v>381</v>
      </c>
      <c r="D205" s="212" t="s">
        <v>189</v>
      </c>
      <c r="E205" s="213" t="s">
        <v>224</v>
      </c>
      <c r="F205" s="214" t="s">
        <v>225</v>
      </c>
      <c r="G205" s="215" t="s">
        <v>213</v>
      </c>
      <c r="H205" s="216">
        <v>154.583</v>
      </c>
      <c r="I205" s="217"/>
      <c r="J205" s="218">
        <f>ROUND(I205*H205,2)</f>
        <v>0</v>
      </c>
      <c r="K205" s="214" t="s">
        <v>193</v>
      </c>
      <c r="L205" s="44"/>
      <c r="M205" s="219" t="s">
        <v>20</v>
      </c>
      <c r="N205" s="220" t="s">
        <v>47</v>
      </c>
      <c r="O205" s="84"/>
      <c r="P205" s="221">
        <f>O205*H205</f>
        <v>0</v>
      </c>
      <c r="Q205" s="221">
        <v>0</v>
      </c>
      <c r="R205" s="221">
        <f>Q205*H205</f>
        <v>0</v>
      </c>
      <c r="S205" s="221">
        <v>0</v>
      </c>
      <c r="T205" s="222">
        <f>S205*H205</f>
        <v>0</v>
      </c>
      <c r="U205" s="38"/>
      <c r="V205" s="38"/>
      <c r="W205" s="38"/>
      <c r="X205" s="38"/>
      <c r="Y205" s="38"/>
      <c r="Z205" s="38"/>
      <c r="AA205" s="38"/>
      <c r="AB205" s="38"/>
      <c r="AC205" s="38"/>
      <c r="AD205" s="38"/>
      <c r="AE205" s="38"/>
      <c r="AR205" s="223" t="s">
        <v>194</v>
      </c>
      <c r="AT205" s="223" t="s">
        <v>189</v>
      </c>
      <c r="AU205" s="223" t="s">
        <v>84</v>
      </c>
      <c r="AY205" s="17" t="s">
        <v>186</v>
      </c>
      <c r="BE205" s="224">
        <f>IF(N205="základní",J205,0)</f>
        <v>0</v>
      </c>
      <c r="BF205" s="224">
        <f>IF(N205="snížená",J205,0)</f>
        <v>0</v>
      </c>
      <c r="BG205" s="224">
        <f>IF(N205="zákl. přenesená",J205,0)</f>
        <v>0</v>
      </c>
      <c r="BH205" s="224">
        <f>IF(N205="sníž. přenesená",J205,0)</f>
        <v>0</v>
      </c>
      <c r="BI205" s="224">
        <f>IF(N205="nulová",J205,0)</f>
        <v>0</v>
      </c>
      <c r="BJ205" s="17" t="s">
        <v>22</v>
      </c>
      <c r="BK205" s="224">
        <f>ROUND(I205*H205,2)</f>
        <v>0</v>
      </c>
      <c r="BL205" s="17" t="s">
        <v>194</v>
      </c>
      <c r="BM205" s="223" t="s">
        <v>462</v>
      </c>
    </row>
    <row r="206" spans="1:47" s="2" customFormat="1" ht="12">
      <c r="A206" s="38"/>
      <c r="B206" s="39"/>
      <c r="C206" s="40"/>
      <c r="D206" s="225" t="s">
        <v>196</v>
      </c>
      <c r="E206" s="40"/>
      <c r="F206" s="226" t="s">
        <v>227</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196</v>
      </c>
      <c r="AU206" s="17" t="s">
        <v>84</v>
      </c>
    </row>
    <row r="207" spans="1:51" s="14" customFormat="1" ht="12">
      <c r="A207" s="14"/>
      <c r="B207" s="240"/>
      <c r="C207" s="241"/>
      <c r="D207" s="225" t="s">
        <v>198</v>
      </c>
      <c r="E207" s="242" t="s">
        <v>20</v>
      </c>
      <c r="F207" s="243" t="s">
        <v>594</v>
      </c>
      <c r="G207" s="241"/>
      <c r="H207" s="244">
        <v>1.741</v>
      </c>
      <c r="I207" s="245"/>
      <c r="J207" s="241"/>
      <c r="K207" s="241"/>
      <c r="L207" s="246"/>
      <c r="M207" s="247"/>
      <c r="N207" s="248"/>
      <c r="O207" s="248"/>
      <c r="P207" s="248"/>
      <c r="Q207" s="248"/>
      <c r="R207" s="248"/>
      <c r="S207" s="248"/>
      <c r="T207" s="249"/>
      <c r="U207" s="14"/>
      <c r="V207" s="14"/>
      <c r="W207" s="14"/>
      <c r="X207" s="14"/>
      <c r="Y207" s="14"/>
      <c r="Z207" s="14"/>
      <c r="AA207" s="14"/>
      <c r="AB207" s="14"/>
      <c r="AC207" s="14"/>
      <c r="AD207" s="14"/>
      <c r="AE207" s="14"/>
      <c r="AT207" s="250" t="s">
        <v>198</v>
      </c>
      <c r="AU207" s="250" t="s">
        <v>84</v>
      </c>
      <c r="AV207" s="14" t="s">
        <v>84</v>
      </c>
      <c r="AW207" s="14" t="s">
        <v>37</v>
      </c>
      <c r="AX207" s="14" t="s">
        <v>76</v>
      </c>
      <c r="AY207" s="250" t="s">
        <v>186</v>
      </c>
    </row>
    <row r="208" spans="1:51" s="14" customFormat="1" ht="12">
      <c r="A208" s="14"/>
      <c r="B208" s="240"/>
      <c r="C208" s="241"/>
      <c r="D208" s="225" t="s">
        <v>198</v>
      </c>
      <c r="E208" s="242" t="s">
        <v>20</v>
      </c>
      <c r="F208" s="243" t="s">
        <v>595</v>
      </c>
      <c r="G208" s="241"/>
      <c r="H208" s="244">
        <v>0.426</v>
      </c>
      <c r="I208" s="245"/>
      <c r="J208" s="241"/>
      <c r="K208" s="241"/>
      <c r="L208" s="246"/>
      <c r="M208" s="247"/>
      <c r="N208" s="248"/>
      <c r="O208" s="248"/>
      <c r="P208" s="248"/>
      <c r="Q208" s="248"/>
      <c r="R208" s="248"/>
      <c r="S208" s="248"/>
      <c r="T208" s="249"/>
      <c r="U208" s="14"/>
      <c r="V208" s="14"/>
      <c r="W208" s="14"/>
      <c r="X208" s="14"/>
      <c r="Y208" s="14"/>
      <c r="Z208" s="14"/>
      <c r="AA208" s="14"/>
      <c r="AB208" s="14"/>
      <c r="AC208" s="14"/>
      <c r="AD208" s="14"/>
      <c r="AE208" s="14"/>
      <c r="AT208" s="250" t="s">
        <v>198</v>
      </c>
      <c r="AU208" s="250" t="s">
        <v>84</v>
      </c>
      <c r="AV208" s="14" t="s">
        <v>84</v>
      </c>
      <c r="AW208" s="14" t="s">
        <v>37</v>
      </c>
      <c r="AX208" s="14" t="s">
        <v>76</v>
      </c>
      <c r="AY208" s="250" t="s">
        <v>186</v>
      </c>
    </row>
    <row r="209" spans="1:51" s="14" customFormat="1" ht="12">
      <c r="A209" s="14"/>
      <c r="B209" s="240"/>
      <c r="C209" s="241"/>
      <c r="D209" s="225" t="s">
        <v>198</v>
      </c>
      <c r="E209" s="242" t="s">
        <v>20</v>
      </c>
      <c r="F209" s="243" t="s">
        <v>596</v>
      </c>
      <c r="G209" s="241"/>
      <c r="H209" s="244">
        <v>6.256</v>
      </c>
      <c r="I209" s="245"/>
      <c r="J209" s="241"/>
      <c r="K209" s="241"/>
      <c r="L209" s="246"/>
      <c r="M209" s="247"/>
      <c r="N209" s="248"/>
      <c r="O209" s="248"/>
      <c r="P209" s="248"/>
      <c r="Q209" s="248"/>
      <c r="R209" s="248"/>
      <c r="S209" s="248"/>
      <c r="T209" s="249"/>
      <c r="U209" s="14"/>
      <c r="V209" s="14"/>
      <c r="W209" s="14"/>
      <c r="X209" s="14"/>
      <c r="Y209" s="14"/>
      <c r="Z209" s="14"/>
      <c r="AA209" s="14"/>
      <c r="AB209" s="14"/>
      <c r="AC209" s="14"/>
      <c r="AD209" s="14"/>
      <c r="AE209" s="14"/>
      <c r="AT209" s="250" t="s">
        <v>198</v>
      </c>
      <c r="AU209" s="250" t="s">
        <v>84</v>
      </c>
      <c r="AV209" s="14" t="s">
        <v>84</v>
      </c>
      <c r="AW209" s="14" t="s">
        <v>37</v>
      </c>
      <c r="AX209" s="14" t="s">
        <v>76</v>
      </c>
      <c r="AY209" s="250" t="s">
        <v>186</v>
      </c>
    </row>
    <row r="210" spans="1:51" s="14" customFormat="1" ht="12">
      <c r="A210" s="14"/>
      <c r="B210" s="240"/>
      <c r="C210" s="241"/>
      <c r="D210" s="225" t="s">
        <v>198</v>
      </c>
      <c r="E210" s="242" t="s">
        <v>20</v>
      </c>
      <c r="F210" s="243" t="s">
        <v>598</v>
      </c>
      <c r="G210" s="241"/>
      <c r="H210" s="244">
        <v>146.16</v>
      </c>
      <c r="I210" s="245"/>
      <c r="J210" s="241"/>
      <c r="K210" s="241"/>
      <c r="L210" s="246"/>
      <c r="M210" s="247"/>
      <c r="N210" s="248"/>
      <c r="O210" s="248"/>
      <c r="P210" s="248"/>
      <c r="Q210" s="248"/>
      <c r="R210" s="248"/>
      <c r="S210" s="248"/>
      <c r="T210" s="249"/>
      <c r="U210" s="14"/>
      <c r="V210" s="14"/>
      <c r="W210" s="14"/>
      <c r="X210" s="14"/>
      <c r="Y210" s="14"/>
      <c r="Z210" s="14"/>
      <c r="AA210" s="14"/>
      <c r="AB210" s="14"/>
      <c r="AC210" s="14"/>
      <c r="AD210" s="14"/>
      <c r="AE210" s="14"/>
      <c r="AT210" s="250" t="s">
        <v>198</v>
      </c>
      <c r="AU210" s="250" t="s">
        <v>84</v>
      </c>
      <c r="AV210" s="14" t="s">
        <v>84</v>
      </c>
      <c r="AW210" s="14" t="s">
        <v>37</v>
      </c>
      <c r="AX210" s="14" t="s">
        <v>76</v>
      </c>
      <c r="AY210" s="250" t="s">
        <v>186</v>
      </c>
    </row>
    <row r="211" spans="1:65" s="2" customFormat="1" ht="37.8" customHeight="1">
      <c r="A211" s="38"/>
      <c r="B211" s="39"/>
      <c r="C211" s="212" t="s">
        <v>387</v>
      </c>
      <c r="D211" s="212" t="s">
        <v>189</v>
      </c>
      <c r="E211" s="213" t="s">
        <v>464</v>
      </c>
      <c r="F211" s="214" t="s">
        <v>465</v>
      </c>
      <c r="G211" s="215" t="s">
        <v>213</v>
      </c>
      <c r="H211" s="216">
        <v>691.127</v>
      </c>
      <c r="I211" s="217"/>
      <c r="J211" s="218">
        <f>ROUND(I211*H211,2)</f>
        <v>0</v>
      </c>
      <c r="K211" s="214" t="s">
        <v>193</v>
      </c>
      <c r="L211" s="44"/>
      <c r="M211" s="219" t="s">
        <v>20</v>
      </c>
      <c r="N211" s="220" t="s">
        <v>47</v>
      </c>
      <c r="O211" s="84"/>
      <c r="P211" s="221">
        <f>O211*H211</f>
        <v>0</v>
      </c>
      <c r="Q211" s="221">
        <v>0</v>
      </c>
      <c r="R211" s="221">
        <f>Q211*H211</f>
        <v>0</v>
      </c>
      <c r="S211" s="221">
        <v>0</v>
      </c>
      <c r="T211" s="222">
        <f>S211*H211</f>
        <v>0</v>
      </c>
      <c r="U211" s="38"/>
      <c r="V211" s="38"/>
      <c r="W211" s="38"/>
      <c r="X211" s="38"/>
      <c r="Y211" s="38"/>
      <c r="Z211" s="38"/>
      <c r="AA211" s="38"/>
      <c r="AB211" s="38"/>
      <c r="AC211" s="38"/>
      <c r="AD211" s="38"/>
      <c r="AE211" s="38"/>
      <c r="AR211" s="223" t="s">
        <v>194</v>
      </c>
      <c r="AT211" s="223" t="s">
        <v>189</v>
      </c>
      <c r="AU211" s="223" t="s">
        <v>84</v>
      </c>
      <c r="AY211" s="17" t="s">
        <v>186</v>
      </c>
      <c r="BE211" s="224">
        <f>IF(N211="základní",J211,0)</f>
        <v>0</v>
      </c>
      <c r="BF211" s="224">
        <f>IF(N211="snížená",J211,0)</f>
        <v>0</v>
      </c>
      <c r="BG211" s="224">
        <f>IF(N211="zákl. přenesená",J211,0)</f>
        <v>0</v>
      </c>
      <c r="BH211" s="224">
        <f>IF(N211="sníž. přenesená",J211,0)</f>
        <v>0</v>
      </c>
      <c r="BI211" s="224">
        <f>IF(N211="nulová",J211,0)</f>
        <v>0</v>
      </c>
      <c r="BJ211" s="17" t="s">
        <v>22</v>
      </c>
      <c r="BK211" s="224">
        <f>ROUND(I211*H211,2)</f>
        <v>0</v>
      </c>
      <c r="BL211" s="17" t="s">
        <v>194</v>
      </c>
      <c r="BM211" s="223" t="s">
        <v>466</v>
      </c>
    </row>
    <row r="212" spans="1:47" s="2" customFormat="1" ht="12">
      <c r="A212" s="38"/>
      <c r="B212" s="39"/>
      <c r="C212" s="40"/>
      <c r="D212" s="225" t="s">
        <v>196</v>
      </c>
      <c r="E212" s="40"/>
      <c r="F212" s="226" t="s">
        <v>465</v>
      </c>
      <c r="G212" s="40"/>
      <c r="H212" s="40"/>
      <c r="I212" s="227"/>
      <c r="J212" s="40"/>
      <c r="K212" s="40"/>
      <c r="L212" s="44"/>
      <c r="M212" s="228"/>
      <c r="N212" s="229"/>
      <c r="O212" s="84"/>
      <c r="P212" s="84"/>
      <c r="Q212" s="84"/>
      <c r="R212" s="84"/>
      <c r="S212" s="84"/>
      <c r="T212" s="85"/>
      <c r="U212" s="38"/>
      <c r="V212" s="38"/>
      <c r="W212" s="38"/>
      <c r="X212" s="38"/>
      <c r="Y212" s="38"/>
      <c r="Z212" s="38"/>
      <c r="AA212" s="38"/>
      <c r="AB212" s="38"/>
      <c r="AC212" s="38"/>
      <c r="AD212" s="38"/>
      <c r="AE212" s="38"/>
      <c r="AT212" s="17" t="s">
        <v>196</v>
      </c>
      <c r="AU212" s="17" t="s">
        <v>84</v>
      </c>
    </row>
    <row r="213" spans="1:51" s="14" customFormat="1" ht="12">
      <c r="A213" s="14"/>
      <c r="B213" s="240"/>
      <c r="C213" s="241"/>
      <c r="D213" s="225" t="s">
        <v>198</v>
      </c>
      <c r="E213" s="242" t="s">
        <v>20</v>
      </c>
      <c r="F213" s="243" t="s">
        <v>604</v>
      </c>
      <c r="G213" s="241"/>
      <c r="H213" s="244">
        <v>691.127</v>
      </c>
      <c r="I213" s="245"/>
      <c r="J213" s="241"/>
      <c r="K213" s="241"/>
      <c r="L213" s="246"/>
      <c r="M213" s="247"/>
      <c r="N213" s="248"/>
      <c r="O213" s="248"/>
      <c r="P213" s="248"/>
      <c r="Q213" s="248"/>
      <c r="R213" s="248"/>
      <c r="S213" s="248"/>
      <c r="T213" s="249"/>
      <c r="U213" s="14"/>
      <c r="V213" s="14"/>
      <c r="W213" s="14"/>
      <c r="X213" s="14"/>
      <c r="Y213" s="14"/>
      <c r="Z213" s="14"/>
      <c r="AA213" s="14"/>
      <c r="AB213" s="14"/>
      <c r="AC213" s="14"/>
      <c r="AD213" s="14"/>
      <c r="AE213" s="14"/>
      <c r="AT213" s="250" t="s">
        <v>198</v>
      </c>
      <c r="AU213" s="250" t="s">
        <v>84</v>
      </c>
      <c r="AV213" s="14" t="s">
        <v>84</v>
      </c>
      <c r="AW213" s="14" t="s">
        <v>37</v>
      </c>
      <c r="AX213" s="14" t="s">
        <v>76</v>
      </c>
      <c r="AY213" s="250" t="s">
        <v>186</v>
      </c>
    </row>
    <row r="214" spans="1:63" s="12" customFormat="1" ht="22.8" customHeight="1">
      <c r="A214" s="12"/>
      <c r="B214" s="196"/>
      <c r="C214" s="197"/>
      <c r="D214" s="198" t="s">
        <v>75</v>
      </c>
      <c r="E214" s="210" t="s">
        <v>467</v>
      </c>
      <c r="F214" s="210" t="s">
        <v>468</v>
      </c>
      <c r="G214" s="197"/>
      <c r="H214" s="197"/>
      <c r="I214" s="200"/>
      <c r="J214" s="211">
        <f>BK214</f>
        <v>0</v>
      </c>
      <c r="K214" s="197"/>
      <c r="L214" s="202"/>
      <c r="M214" s="203"/>
      <c r="N214" s="204"/>
      <c r="O214" s="204"/>
      <c r="P214" s="205">
        <f>SUM(P215:P216)</f>
        <v>0</v>
      </c>
      <c r="Q214" s="204"/>
      <c r="R214" s="205">
        <f>SUM(R215:R216)</f>
        <v>0</v>
      </c>
      <c r="S214" s="204"/>
      <c r="T214" s="206">
        <f>SUM(T215:T216)</f>
        <v>0</v>
      </c>
      <c r="U214" s="12"/>
      <c r="V214" s="12"/>
      <c r="W214" s="12"/>
      <c r="X214" s="12"/>
      <c r="Y214" s="12"/>
      <c r="Z214" s="12"/>
      <c r="AA214" s="12"/>
      <c r="AB214" s="12"/>
      <c r="AC214" s="12"/>
      <c r="AD214" s="12"/>
      <c r="AE214" s="12"/>
      <c r="AR214" s="207" t="s">
        <v>22</v>
      </c>
      <c r="AT214" s="208" t="s">
        <v>75</v>
      </c>
      <c r="AU214" s="208" t="s">
        <v>22</v>
      </c>
      <c r="AY214" s="207" t="s">
        <v>186</v>
      </c>
      <c r="BK214" s="209">
        <f>SUM(BK215:BK216)</f>
        <v>0</v>
      </c>
    </row>
    <row r="215" spans="1:65" s="2" customFormat="1" ht="24.15" customHeight="1">
      <c r="A215" s="38"/>
      <c r="B215" s="39"/>
      <c r="C215" s="212" t="s">
        <v>392</v>
      </c>
      <c r="D215" s="212" t="s">
        <v>189</v>
      </c>
      <c r="E215" s="213" t="s">
        <v>553</v>
      </c>
      <c r="F215" s="214" t="s">
        <v>554</v>
      </c>
      <c r="G215" s="215" t="s">
        <v>213</v>
      </c>
      <c r="H215" s="216">
        <v>0.27</v>
      </c>
      <c r="I215" s="217"/>
      <c r="J215" s="218">
        <f>ROUND(I215*H215,2)</f>
        <v>0</v>
      </c>
      <c r="K215" s="214" t="s">
        <v>193</v>
      </c>
      <c r="L215" s="44"/>
      <c r="M215" s="219" t="s">
        <v>20</v>
      </c>
      <c r="N215" s="220" t="s">
        <v>47</v>
      </c>
      <c r="O215" s="84"/>
      <c r="P215" s="221">
        <f>O215*H215</f>
        <v>0</v>
      </c>
      <c r="Q215" s="221">
        <v>0</v>
      </c>
      <c r="R215" s="221">
        <f>Q215*H215</f>
        <v>0</v>
      </c>
      <c r="S215" s="221">
        <v>0</v>
      </c>
      <c r="T215" s="222">
        <f>S215*H215</f>
        <v>0</v>
      </c>
      <c r="U215" s="38"/>
      <c r="V215" s="38"/>
      <c r="W215" s="38"/>
      <c r="X215" s="38"/>
      <c r="Y215" s="38"/>
      <c r="Z215" s="38"/>
      <c r="AA215" s="38"/>
      <c r="AB215" s="38"/>
      <c r="AC215" s="38"/>
      <c r="AD215" s="38"/>
      <c r="AE215" s="38"/>
      <c r="AR215" s="223" t="s">
        <v>194</v>
      </c>
      <c r="AT215" s="223" t="s">
        <v>189</v>
      </c>
      <c r="AU215" s="223" t="s">
        <v>84</v>
      </c>
      <c r="AY215" s="17" t="s">
        <v>186</v>
      </c>
      <c r="BE215" s="224">
        <f>IF(N215="základní",J215,0)</f>
        <v>0</v>
      </c>
      <c r="BF215" s="224">
        <f>IF(N215="snížená",J215,0)</f>
        <v>0</v>
      </c>
      <c r="BG215" s="224">
        <f>IF(N215="zákl. přenesená",J215,0)</f>
        <v>0</v>
      </c>
      <c r="BH215" s="224">
        <f>IF(N215="sníž. přenesená",J215,0)</f>
        <v>0</v>
      </c>
      <c r="BI215" s="224">
        <f>IF(N215="nulová",J215,0)</f>
        <v>0</v>
      </c>
      <c r="BJ215" s="17" t="s">
        <v>22</v>
      </c>
      <c r="BK215" s="224">
        <f>ROUND(I215*H215,2)</f>
        <v>0</v>
      </c>
      <c r="BL215" s="17" t="s">
        <v>194</v>
      </c>
      <c r="BM215" s="223" t="s">
        <v>555</v>
      </c>
    </row>
    <row r="216" spans="1:47" s="2" customFormat="1" ht="12">
      <c r="A216" s="38"/>
      <c r="B216" s="39"/>
      <c r="C216" s="40"/>
      <c r="D216" s="225" t="s">
        <v>196</v>
      </c>
      <c r="E216" s="40"/>
      <c r="F216" s="226" t="s">
        <v>556</v>
      </c>
      <c r="G216" s="40"/>
      <c r="H216" s="40"/>
      <c r="I216" s="227"/>
      <c r="J216" s="40"/>
      <c r="K216" s="40"/>
      <c r="L216" s="44"/>
      <c r="M216" s="255"/>
      <c r="N216" s="256"/>
      <c r="O216" s="257"/>
      <c r="P216" s="257"/>
      <c r="Q216" s="257"/>
      <c r="R216" s="257"/>
      <c r="S216" s="257"/>
      <c r="T216" s="258"/>
      <c r="U216" s="38"/>
      <c r="V216" s="38"/>
      <c r="W216" s="38"/>
      <c r="X216" s="38"/>
      <c r="Y216" s="38"/>
      <c r="Z216" s="38"/>
      <c r="AA216" s="38"/>
      <c r="AB216" s="38"/>
      <c r="AC216" s="38"/>
      <c r="AD216" s="38"/>
      <c r="AE216" s="38"/>
      <c r="AT216" s="17" t="s">
        <v>196</v>
      </c>
      <c r="AU216" s="17" t="s">
        <v>84</v>
      </c>
    </row>
    <row r="217" spans="1:31" s="2" customFormat="1" ht="6.95" customHeight="1">
      <c r="A217" s="38"/>
      <c r="B217" s="59"/>
      <c r="C217" s="60"/>
      <c r="D217" s="60"/>
      <c r="E217" s="60"/>
      <c r="F217" s="60"/>
      <c r="G217" s="60"/>
      <c r="H217" s="60"/>
      <c r="I217" s="60"/>
      <c r="J217" s="60"/>
      <c r="K217" s="60"/>
      <c r="L217" s="44"/>
      <c r="M217" s="38"/>
      <c r="O217" s="38"/>
      <c r="P217" s="38"/>
      <c r="Q217" s="38"/>
      <c r="R217" s="38"/>
      <c r="S217" s="38"/>
      <c r="T217" s="38"/>
      <c r="U217" s="38"/>
      <c r="V217" s="38"/>
      <c r="W217" s="38"/>
      <c r="X217" s="38"/>
      <c r="Y217" s="38"/>
      <c r="Z217" s="38"/>
      <c r="AA217" s="38"/>
      <c r="AB217" s="38"/>
      <c r="AC217" s="38"/>
      <c r="AD217" s="38"/>
      <c r="AE217" s="38"/>
    </row>
  </sheetData>
  <sheetProtection password="CC35" sheet="1" objects="1" scenarios="1" formatColumns="0" formatRows="0" autoFilter="0"/>
  <autoFilter ref="C89:K216"/>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7" t="s">
        <v>101</v>
      </c>
      <c r="AZ2" s="259" t="s">
        <v>605</v>
      </c>
      <c r="BA2" s="259" t="s">
        <v>605</v>
      </c>
      <c r="BB2" s="259" t="s">
        <v>20</v>
      </c>
      <c r="BC2" s="259" t="s">
        <v>606</v>
      </c>
      <c r="BD2" s="259" t="s">
        <v>84</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162</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607</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ROUND(J87,2)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ROUND((SUM(BE87:BE247)),2)</f>
        <v>0</v>
      </c>
      <c r="G35" s="38"/>
      <c r="H35" s="38"/>
      <c r="I35" s="157">
        <v>0.21</v>
      </c>
      <c r="J35" s="156">
        <f>ROUND(((SUM(BE87:BE247))*I35),2)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ROUND((SUM(BF87:BF247)),2)</f>
        <v>0</v>
      </c>
      <c r="G36" s="38"/>
      <c r="H36" s="38"/>
      <c r="I36" s="157">
        <v>0.15</v>
      </c>
      <c r="J36" s="156">
        <f>ROUND(((SUM(BF87:BF247))*I36),2)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ROUND((SUM(BG87:BG247)),2)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ROUND((SUM(BH87:BH247)),2)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ROUND((SUM(BI87:BI247)),2)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162</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SO 010.3 - Příprava území, kácení</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J87</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J88</f>
        <v>0</v>
      </c>
      <c r="K64" s="175"/>
      <c r="L64" s="179"/>
      <c r="S64" s="9"/>
      <c r="T64" s="9"/>
      <c r="U64" s="9"/>
      <c r="V64" s="9"/>
      <c r="W64" s="9"/>
      <c r="X64" s="9"/>
      <c r="Y64" s="9"/>
      <c r="Z64" s="9"/>
      <c r="AA64" s="9"/>
      <c r="AB64" s="9"/>
      <c r="AC64" s="9"/>
      <c r="AD64" s="9"/>
      <c r="AE64" s="9"/>
    </row>
    <row r="65" spans="1:31" s="10" customFormat="1" ht="19.9" customHeight="1">
      <c r="A65" s="10"/>
      <c r="B65" s="180"/>
      <c r="C65" s="125"/>
      <c r="D65" s="181" t="s">
        <v>231</v>
      </c>
      <c r="E65" s="182"/>
      <c r="F65" s="182"/>
      <c r="G65" s="182"/>
      <c r="H65" s="182"/>
      <c r="I65" s="182"/>
      <c r="J65" s="183">
        <f>J89</f>
        <v>0</v>
      </c>
      <c r="K65" s="125"/>
      <c r="L65" s="184"/>
      <c r="S65" s="10"/>
      <c r="T65" s="10"/>
      <c r="U65" s="10"/>
      <c r="V65" s="10"/>
      <c r="W65" s="10"/>
      <c r="X65" s="10"/>
      <c r="Y65" s="10"/>
      <c r="Z65" s="10"/>
      <c r="AA65" s="10"/>
      <c r="AB65" s="10"/>
      <c r="AC65" s="10"/>
      <c r="AD65" s="10"/>
      <c r="AE65" s="10"/>
    </row>
    <row r="66" spans="1:31" s="2" customFormat="1" ht="21.8" customHeight="1">
      <c r="A66" s="38"/>
      <c r="B66" s="39"/>
      <c r="C66" s="40"/>
      <c r="D66" s="40"/>
      <c r="E66" s="40"/>
      <c r="F66" s="40"/>
      <c r="G66" s="40"/>
      <c r="H66" s="40"/>
      <c r="I66" s="40"/>
      <c r="J66" s="40"/>
      <c r="K66" s="40"/>
      <c r="L66" s="144"/>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60"/>
      <c r="J67" s="60"/>
      <c r="K67" s="60"/>
      <c r="L67" s="144"/>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62"/>
      <c r="J71" s="62"/>
      <c r="K71" s="62"/>
      <c r="L71" s="144"/>
      <c r="S71" s="38"/>
      <c r="T71" s="38"/>
      <c r="U71" s="38"/>
      <c r="V71" s="38"/>
      <c r="W71" s="38"/>
      <c r="X71" s="38"/>
      <c r="Y71" s="38"/>
      <c r="Z71" s="38"/>
      <c r="AA71" s="38"/>
      <c r="AB71" s="38"/>
      <c r="AC71" s="38"/>
      <c r="AD71" s="38"/>
      <c r="AE71" s="38"/>
    </row>
    <row r="72" spans="1:31" s="2" customFormat="1" ht="24.95" customHeight="1">
      <c r="A72" s="38"/>
      <c r="B72" s="39"/>
      <c r="C72" s="23" t="s">
        <v>171</v>
      </c>
      <c r="D72" s="40"/>
      <c r="E72" s="40"/>
      <c r="F72" s="40"/>
      <c r="G72" s="40"/>
      <c r="H72" s="40"/>
      <c r="I72" s="40"/>
      <c r="J72" s="40"/>
      <c r="K72" s="40"/>
      <c r="L72" s="144"/>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16.5" customHeight="1">
      <c r="A75" s="38"/>
      <c r="B75" s="39"/>
      <c r="C75" s="40"/>
      <c r="D75" s="40"/>
      <c r="E75" s="169" t="str">
        <f>E7</f>
        <v>Úprava bezmotorové komunikace A2 a A26</v>
      </c>
      <c r="F75" s="32"/>
      <c r="G75" s="32"/>
      <c r="H75" s="32"/>
      <c r="I75" s="40"/>
      <c r="J75" s="40"/>
      <c r="K75" s="40"/>
      <c r="L75" s="144"/>
      <c r="S75" s="38"/>
      <c r="T75" s="38"/>
      <c r="U75" s="38"/>
      <c r="V75" s="38"/>
      <c r="W75" s="38"/>
      <c r="X75" s="38"/>
      <c r="Y75" s="38"/>
      <c r="Z75" s="38"/>
      <c r="AA75" s="38"/>
      <c r="AB75" s="38"/>
      <c r="AC75" s="38"/>
      <c r="AD75" s="38"/>
      <c r="AE75" s="38"/>
    </row>
    <row r="76" spans="2:12" s="1" customFormat="1" ht="12" customHeight="1">
      <c r="B76" s="21"/>
      <c r="C76" s="32" t="s">
        <v>161</v>
      </c>
      <c r="D76" s="22"/>
      <c r="E76" s="22"/>
      <c r="F76" s="22"/>
      <c r="G76" s="22"/>
      <c r="H76" s="22"/>
      <c r="I76" s="22"/>
      <c r="J76" s="22"/>
      <c r="K76" s="22"/>
      <c r="L76" s="20"/>
    </row>
    <row r="77" spans="1:31" s="2" customFormat="1" ht="16.5" customHeight="1">
      <c r="A77" s="38"/>
      <c r="B77" s="39"/>
      <c r="C77" s="40"/>
      <c r="D77" s="40"/>
      <c r="E77" s="169" t="s">
        <v>162</v>
      </c>
      <c r="F77" s="40"/>
      <c r="G77" s="40"/>
      <c r="H77" s="40"/>
      <c r="I77" s="40"/>
      <c r="J77" s="40"/>
      <c r="K77" s="40"/>
      <c r="L77" s="144"/>
      <c r="S77" s="38"/>
      <c r="T77" s="38"/>
      <c r="U77" s="38"/>
      <c r="V77" s="38"/>
      <c r="W77" s="38"/>
      <c r="X77" s="38"/>
      <c r="Y77" s="38"/>
      <c r="Z77" s="38"/>
      <c r="AA77" s="38"/>
      <c r="AB77" s="38"/>
      <c r="AC77" s="38"/>
      <c r="AD77" s="38"/>
      <c r="AE77" s="38"/>
    </row>
    <row r="78" spans="1:31" s="2" customFormat="1" ht="12" customHeight="1">
      <c r="A78" s="38"/>
      <c r="B78" s="39"/>
      <c r="C78" s="32" t="s">
        <v>163</v>
      </c>
      <c r="D78" s="40"/>
      <c r="E78" s="40"/>
      <c r="F78" s="40"/>
      <c r="G78" s="40"/>
      <c r="H78" s="40"/>
      <c r="I78" s="40"/>
      <c r="J78" s="40"/>
      <c r="K78" s="40"/>
      <c r="L78" s="144"/>
      <c r="S78" s="38"/>
      <c r="T78" s="38"/>
      <c r="U78" s="38"/>
      <c r="V78" s="38"/>
      <c r="W78" s="38"/>
      <c r="X78" s="38"/>
      <c r="Y78" s="38"/>
      <c r="Z78" s="38"/>
      <c r="AA78" s="38"/>
      <c r="AB78" s="38"/>
      <c r="AC78" s="38"/>
      <c r="AD78" s="38"/>
      <c r="AE78" s="38"/>
    </row>
    <row r="79" spans="1:31" s="2" customFormat="1" ht="16.5" customHeight="1">
      <c r="A79" s="38"/>
      <c r="B79" s="39"/>
      <c r="C79" s="40"/>
      <c r="D79" s="40"/>
      <c r="E79" s="69" t="str">
        <f>E11</f>
        <v>SO 010.3 - Příprava území, kácení</v>
      </c>
      <c r="F79" s="40"/>
      <c r="G79" s="40"/>
      <c r="H79" s="40"/>
      <c r="I79" s="40"/>
      <c r="J79" s="40"/>
      <c r="K79" s="40"/>
      <c r="L79" s="144"/>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2" customHeight="1">
      <c r="A81" s="38"/>
      <c r="B81" s="39"/>
      <c r="C81" s="32" t="s">
        <v>23</v>
      </c>
      <c r="D81" s="40"/>
      <c r="E81" s="40"/>
      <c r="F81" s="27" t="str">
        <f>F14</f>
        <v>k. ú. Libeň [730891]</v>
      </c>
      <c r="G81" s="40"/>
      <c r="H81" s="40"/>
      <c r="I81" s="32" t="s">
        <v>25</v>
      </c>
      <c r="J81" s="72" t="str">
        <f>IF(J14="","",J14)</f>
        <v>27. 8. 2020</v>
      </c>
      <c r="K81" s="40"/>
      <c r="L81" s="144"/>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2" customFormat="1" ht="25.65" customHeight="1">
      <c r="A83" s="38"/>
      <c r="B83" s="39"/>
      <c r="C83" s="32" t="s">
        <v>29</v>
      </c>
      <c r="D83" s="40"/>
      <c r="E83" s="40"/>
      <c r="F83" s="27" t="str">
        <f>E17</f>
        <v>Městská část Praha 8</v>
      </c>
      <c r="G83" s="40"/>
      <c r="H83" s="40"/>
      <c r="I83" s="32" t="s">
        <v>35</v>
      </c>
      <c r="J83" s="36" t="str">
        <f>E23</f>
        <v>Atelier PROMIKA s.r.o.</v>
      </c>
      <c r="K83" s="40"/>
      <c r="L83" s="144"/>
      <c r="S83" s="38"/>
      <c r="T83" s="38"/>
      <c r="U83" s="38"/>
      <c r="V83" s="38"/>
      <c r="W83" s="38"/>
      <c r="X83" s="38"/>
      <c r="Y83" s="38"/>
      <c r="Z83" s="38"/>
      <c r="AA83" s="38"/>
      <c r="AB83" s="38"/>
      <c r="AC83" s="38"/>
      <c r="AD83" s="38"/>
      <c r="AE83" s="38"/>
    </row>
    <row r="84" spans="1:31" s="2" customFormat="1" ht="15.15" customHeight="1">
      <c r="A84" s="38"/>
      <c r="B84" s="39"/>
      <c r="C84" s="32" t="s">
        <v>33</v>
      </c>
      <c r="D84" s="40"/>
      <c r="E84" s="40"/>
      <c r="F84" s="27" t="str">
        <f>IF(E20="","",E20)</f>
        <v>Vyplň údaj</v>
      </c>
      <c r="G84" s="40"/>
      <c r="H84" s="40"/>
      <c r="I84" s="32" t="s">
        <v>38</v>
      </c>
      <c r="J84" s="36" t="str">
        <f>E26</f>
        <v xml:space="preserve"> </v>
      </c>
      <c r="K84" s="40"/>
      <c r="L84" s="144"/>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44"/>
      <c r="S85" s="38"/>
      <c r="T85" s="38"/>
      <c r="U85" s="38"/>
      <c r="V85" s="38"/>
      <c r="W85" s="38"/>
      <c r="X85" s="38"/>
      <c r="Y85" s="38"/>
      <c r="Z85" s="38"/>
      <c r="AA85" s="38"/>
      <c r="AB85" s="38"/>
      <c r="AC85" s="38"/>
      <c r="AD85" s="38"/>
      <c r="AE85" s="38"/>
    </row>
    <row r="86" spans="1:31" s="11" customFormat="1" ht="29.25" customHeight="1">
      <c r="A86" s="185"/>
      <c r="B86" s="186"/>
      <c r="C86" s="187" t="s">
        <v>172</v>
      </c>
      <c r="D86" s="188" t="s">
        <v>61</v>
      </c>
      <c r="E86" s="188" t="s">
        <v>57</v>
      </c>
      <c r="F86" s="188" t="s">
        <v>58</v>
      </c>
      <c r="G86" s="188" t="s">
        <v>173</v>
      </c>
      <c r="H86" s="188" t="s">
        <v>174</v>
      </c>
      <c r="I86" s="188" t="s">
        <v>175</v>
      </c>
      <c r="J86" s="188" t="s">
        <v>167</v>
      </c>
      <c r="K86" s="189" t="s">
        <v>176</v>
      </c>
      <c r="L86" s="190"/>
      <c r="M86" s="92" t="s">
        <v>20</v>
      </c>
      <c r="N86" s="93" t="s">
        <v>46</v>
      </c>
      <c r="O86" s="93" t="s">
        <v>177</v>
      </c>
      <c r="P86" s="93" t="s">
        <v>178</v>
      </c>
      <c r="Q86" s="93" t="s">
        <v>179</v>
      </c>
      <c r="R86" s="93" t="s">
        <v>180</v>
      </c>
      <c r="S86" s="93" t="s">
        <v>181</v>
      </c>
      <c r="T86" s="94" t="s">
        <v>182</v>
      </c>
      <c r="U86" s="185"/>
      <c r="V86" s="185"/>
      <c r="W86" s="185"/>
      <c r="X86" s="185"/>
      <c r="Y86" s="185"/>
      <c r="Z86" s="185"/>
      <c r="AA86" s="185"/>
      <c r="AB86" s="185"/>
      <c r="AC86" s="185"/>
      <c r="AD86" s="185"/>
      <c r="AE86" s="185"/>
    </row>
    <row r="87" spans="1:63" s="2" customFormat="1" ht="22.8" customHeight="1">
      <c r="A87" s="38"/>
      <c r="B87" s="39"/>
      <c r="C87" s="99" t="s">
        <v>183</v>
      </c>
      <c r="D87" s="40"/>
      <c r="E87" s="40"/>
      <c r="F87" s="40"/>
      <c r="G87" s="40"/>
      <c r="H87" s="40"/>
      <c r="I87" s="40"/>
      <c r="J87" s="191">
        <f>BK87</f>
        <v>0</v>
      </c>
      <c r="K87" s="40"/>
      <c r="L87" s="44"/>
      <c r="M87" s="95"/>
      <c r="N87" s="192"/>
      <c r="O87" s="96"/>
      <c r="P87" s="193">
        <f>P88</f>
        <v>0</v>
      </c>
      <c r="Q87" s="96"/>
      <c r="R87" s="193">
        <f>R88</f>
        <v>0</v>
      </c>
      <c r="S87" s="96"/>
      <c r="T87" s="194">
        <f>T88</f>
        <v>0</v>
      </c>
      <c r="U87" s="38"/>
      <c r="V87" s="38"/>
      <c r="W87" s="38"/>
      <c r="X87" s="38"/>
      <c r="Y87" s="38"/>
      <c r="Z87" s="38"/>
      <c r="AA87" s="38"/>
      <c r="AB87" s="38"/>
      <c r="AC87" s="38"/>
      <c r="AD87" s="38"/>
      <c r="AE87" s="38"/>
      <c r="AT87" s="17" t="s">
        <v>75</v>
      </c>
      <c r="AU87" s="17" t="s">
        <v>144</v>
      </c>
      <c r="BK87" s="195">
        <f>BK88</f>
        <v>0</v>
      </c>
    </row>
    <row r="88" spans="1:63" s="12" customFormat="1" ht="25.9" customHeight="1">
      <c r="A88" s="12"/>
      <c r="B88" s="196"/>
      <c r="C88" s="197"/>
      <c r="D88" s="198" t="s">
        <v>75</v>
      </c>
      <c r="E88" s="199" t="s">
        <v>184</v>
      </c>
      <c r="F88" s="199" t="s">
        <v>185</v>
      </c>
      <c r="G88" s="197"/>
      <c r="H88" s="197"/>
      <c r="I88" s="200"/>
      <c r="J88" s="201">
        <f>BK88</f>
        <v>0</v>
      </c>
      <c r="K88" s="197"/>
      <c r="L88" s="202"/>
      <c r="M88" s="203"/>
      <c r="N88" s="204"/>
      <c r="O88" s="204"/>
      <c r="P88" s="205">
        <f>P89</f>
        <v>0</v>
      </c>
      <c r="Q88" s="204"/>
      <c r="R88" s="205">
        <f>R89</f>
        <v>0</v>
      </c>
      <c r="S88" s="204"/>
      <c r="T88" s="206">
        <f>T89</f>
        <v>0</v>
      </c>
      <c r="U88" s="12"/>
      <c r="V88" s="12"/>
      <c r="W88" s="12"/>
      <c r="X88" s="12"/>
      <c r="Y88" s="12"/>
      <c r="Z88" s="12"/>
      <c r="AA88" s="12"/>
      <c r="AB88" s="12"/>
      <c r="AC88" s="12"/>
      <c r="AD88" s="12"/>
      <c r="AE88" s="12"/>
      <c r="AR88" s="207" t="s">
        <v>22</v>
      </c>
      <c r="AT88" s="208" t="s">
        <v>75</v>
      </c>
      <c r="AU88" s="208" t="s">
        <v>76</v>
      </c>
      <c r="AY88" s="207" t="s">
        <v>186</v>
      </c>
      <c r="BK88" s="209">
        <f>BK89</f>
        <v>0</v>
      </c>
    </row>
    <row r="89" spans="1:63" s="12" customFormat="1" ht="22.8" customHeight="1">
      <c r="A89" s="12"/>
      <c r="B89" s="196"/>
      <c r="C89" s="197"/>
      <c r="D89" s="198" t="s">
        <v>75</v>
      </c>
      <c r="E89" s="210" t="s">
        <v>22</v>
      </c>
      <c r="F89" s="210" t="s">
        <v>233</v>
      </c>
      <c r="G89" s="197"/>
      <c r="H89" s="197"/>
      <c r="I89" s="200"/>
      <c r="J89" s="211">
        <f>BK89</f>
        <v>0</v>
      </c>
      <c r="K89" s="197"/>
      <c r="L89" s="202"/>
      <c r="M89" s="203"/>
      <c r="N89" s="204"/>
      <c r="O89" s="204"/>
      <c r="P89" s="205">
        <f>SUM(P90:P247)</f>
        <v>0</v>
      </c>
      <c r="Q89" s="204"/>
      <c r="R89" s="205">
        <f>SUM(R90:R247)</f>
        <v>0</v>
      </c>
      <c r="S89" s="204"/>
      <c r="T89" s="206">
        <f>SUM(T90:T247)</f>
        <v>0</v>
      </c>
      <c r="U89" s="12"/>
      <c r="V89" s="12"/>
      <c r="W89" s="12"/>
      <c r="X89" s="12"/>
      <c r="Y89" s="12"/>
      <c r="Z89" s="12"/>
      <c r="AA89" s="12"/>
      <c r="AB89" s="12"/>
      <c r="AC89" s="12"/>
      <c r="AD89" s="12"/>
      <c r="AE89" s="12"/>
      <c r="AR89" s="207" t="s">
        <v>194</v>
      </c>
      <c r="AT89" s="208" t="s">
        <v>75</v>
      </c>
      <c r="AU89" s="208" t="s">
        <v>22</v>
      </c>
      <c r="AY89" s="207" t="s">
        <v>186</v>
      </c>
      <c r="BK89" s="209">
        <f>SUM(BK90:BK247)</f>
        <v>0</v>
      </c>
    </row>
    <row r="90" spans="1:65" s="2" customFormat="1" ht="24.15" customHeight="1">
      <c r="A90" s="38"/>
      <c r="B90" s="39"/>
      <c r="C90" s="212" t="s">
        <v>22</v>
      </c>
      <c r="D90" s="212" t="s">
        <v>189</v>
      </c>
      <c r="E90" s="213" t="s">
        <v>608</v>
      </c>
      <c r="F90" s="214" t="s">
        <v>609</v>
      </c>
      <c r="G90" s="215" t="s">
        <v>192</v>
      </c>
      <c r="H90" s="216">
        <v>344.8</v>
      </c>
      <c r="I90" s="217"/>
      <c r="J90" s="218">
        <f>ROUND(I90*H90,2)</f>
        <v>0</v>
      </c>
      <c r="K90" s="214" t="s">
        <v>193</v>
      </c>
      <c r="L90" s="44"/>
      <c r="M90" s="219" t="s">
        <v>20</v>
      </c>
      <c r="N90" s="220" t="s">
        <v>47</v>
      </c>
      <c r="O90" s="84"/>
      <c r="P90" s="221">
        <f>O90*H90</f>
        <v>0</v>
      </c>
      <c r="Q90" s="221">
        <v>0</v>
      </c>
      <c r="R90" s="221">
        <f>Q90*H90</f>
        <v>0</v>
      </c>
      <c r="S90" s="221">
        <v>0</v>
      </c>
      <c r="T90" s="222">
        <f>S90*H90</f>
        <v>0</v>
      </c>
      <c r="U90" s="38"/>
      <c r="V90" s="38"/>
      <c r="W90" s="38"/>
      <c r="X90" s="38"/>
      <c r="Y90" s="38"/>
      <c r="Z90" s="38"/>
      <c r="AA90" s="38"/>
      <c r="AB90" s="38"/>
      <c r="AC90" s="38"/>
      <c r="AD90" s="38"/>
      <c r="AE90" s="38"/>
      <c r="AR90" s="223" t="s">
        <v>194</v>
      </c>
      <c r="AT90" s="223" t="s">
        <v>189</v>
      </c>
      <c r="AU90" s="223" t="s">
        <v>84</v>
      </c>
      <c r="AY90" s="17" t="s">
        <v>186</v>
      </c>
      <c r="BE90" s="224">
        <f>IF(N90="základní",J90,0)</f>
        <v>0</v>
      </c>
      <c r="BF90" s="224">
        <f>IF(N90="snížená",J90,0)</f>
        <v>0</v>
      </c>
      <c r="BG90" s="224">
        <f>IF(N90="zákl. přenesená",J90,0)</f>
        <v>0</v>
      </c>
      <c r="BH90" s="224">
        <f>IF(N90="sníž. přenesená",J90,0)</f>
        <v>0</v>
      </c>
      <c r="BI90" s="224">
        <f>IF(N90="nulová",J90,0)</f>
        <v>0</v>
      </c>
      <c r="BJ90" s="17" t="s">
        <v>22</v>
      </c>
      <c r="BK90" s="224">
        <f>ROUND(I90*H90,2)</f>
        <v>0</v>
      </c>
      <c r="BL90" s="17" t="s">
        <v>194</v>
      </c>
      <c r="BM90" s="223" t="s">
        <v>610</v>
      </c>
    </row>
    <row r="91" spans="1:47" s="2" customFormat="1" ht="12">
      <c r="A91" s="38"/>
      <c r="B91" s="39"/>
      <c r="C91" s="40"/>
      <c r="D91" s="225" t="s">
        <v>196</v>
      </c>
      <c r="E91" s="40"/>
      <c r="F91" s="226" t="s">
        <v>611</v>
      </c>
      <c r="G91" s="40"/>
      <c r="H91" s="40"/>
      <c r="I91" s="227"/>
      <c r="J91" s="40"/>
      <c r="K91" s="40"/>
      <c r="L91" s="44"/>
      <c r="M91" s="228"/>
      <c r="N91" s="229"/>
      <c r="O91" s="84"/>
      <c r="P91" s="84"/>
      <c r="Q91" s="84"/>
      <c r="R91" s="84"/>
      <c r="S91" s="84"/>
      <c r="T91" s="85"/>
      <c r="U91" s="38"/>
      <c r="V91" s="38"/>
      <c r="W91" s="38"/>
      <c r="X91" s="38"/>
      <c r="Y91" s="38"/>
      <c r="Z91" s="38"/>
      <c r="AA91" s="38"/>
      <c r="AB91" s="38"/>
      <c r="AC91" s="38"/>
      <c r="AD91" s="38"/>
      <c r="AE91" s="38"/>
      <c r="AT91" s="17" t="s">
        <v>196</v>
      </c>
      <c r="AU91" s="17" t="s">
        <v>84</v>
      </c>
    </row>
    <row r="92" spans="1:47" s="2" customFormat="1" ht="12">
      <c r="A92" s="38"/>
      <c r="B92" s="39"/>
      <c r="C92" s="40"/>
      <c r="D92" s="225" t="s">
        <v>216</v>
      </c>
      <c r="E92" s="40"/>
      <c r="F92" s="251" t="s">
        <v>612</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216</v>
      </c>
      <c r="AU92" s="17" t="s">
        <v>84</v>
      </c>
    </row>
    <row r="93" spans="1:51" s="14" customFormat="1" ht="12">
      <c r="A93" s="14"/>
      <c r="B93" s="240"/>
      <c r="C93" s="241"/>
      <c r="D93" s="225" t="s">
        <v>198</v>
      </c>
      <c r="E93" s="242" t="s">
        <v>613</v>
      </c>
      <c r="F93" s="243" t="s">
        <v>614</v>
      </c>
      <c r="G93" s="241"/>
      <c r="H93" s="244">
        <v>238.8</v>
      </c>
      <c r="I93" s="245"/>
      <c r="J93" s="241"/>
      <c r="K93" s="241"/>
      <c r="L93" s="246"/>
      <c r="M93" s="247"/>
      <c r="N93" s="248"/>
      <c r="O93" s="248"/>
      <c r="P93" s="248"/>
      <c r="Q93" s="248"/>
      <c r="R93" s="248"/>
      <c r="S93" s="248"/>
      <c r="T93" s="249"/>
      <c r="U93" s="14"/>
      <c r="V93" s="14"/>
      <c r="W93" s="14"/>
      <c r="X93" s="14"/>
      <c r="Y93" s="14"/>
      <c r="Z93" s="14"/>
      <c r="AA93" s="14"/>
      <c r="AB93" s="14"/>
      <c r="AC93" s="14"/>
      <c r="AD93" s="14"/>
      <c r="AE93" s="14"/>
      <c r="AT93" s="250" t="s">
        <v>198</v>
      </c>
      <c r="AU93" s="250" t="s">
        <v>84</v>
      </c>
      <c r="AV93" s="14" t="s">
        <v>84</v>
      </c>
      <c r="AW93" s="14" t="s">
        <v>37</v>
      </c>
      <c r="AX93" s="14" t="s">
        <v>76</v>
      </c>
      <c r="AY93" s="250" t="s">
        <v>186</v>
      </c>
    </row>
    <row r="94" spans="1:51" s="14" customFormat="1" ht="12">
      <c r="A94" s="14"/>
      <c r="B94" s="240"/>
      <c r="C94" s="241"/>
      <c r="D94" s="225" t="s">
        <v>198</v>
      </c>
      <c r="E94" s="242" t="s">
        <v>605</v>
      </c>
      <c r="F94" s="243" t="s">
        <v>615</v>
      </c>
      <c r="G94" s="241"/>
      <c r="H94" s="244">
        <v>106</v>
      </c>
      <c r="I94" s="245"/>
      <c r="J94" s="241"/>
      <c r="K94" s="241"/>
      <c r="L94" s="246"/>
      <c r="M94" s="247"/>
      <c r="N94" s="248"/>
      <c r="O94" s="248"/>
      <c r="P94" s="248"/>
      <c r="Q94" s="248"/>
      <c r="R94" s="248"/>
      <c r="S94" s="248"/>
      <c r="T94" s="249"/>
      <c r="U94" s="14"/>
      <c r="V94" s="14"/>
      <c r="W94" s="14"/>
      <c r="X94" s="14"/>
      <c r="Y94" s="14"/>
      <c r="Z94" s="14"/>
      <c r="AA94" s="14"/>
      <c r="AB94" s="14"/>
      <c r="AC94" s="14"/>
      <c r="AD94" s="14"/>
      <c r="AE94" s="14"/>
      <c r="AT94" s="250" t="s">
        <v>198</v>
      </c>
      <c r="AU94" s="250" t="s">
        <v>84</v>
      </c>
      <c r="AV94" s="14" t="s">
        <v>84</v>
      </c>
      <c r="AW94" s="14" t="s">
        <v>37</v>
      </c>
      <c r="AX94" s="14" t="s">
        <v>76</v>
      </c>
      <c r="AY94" s="250" t="s">
        <v>186</v>
      </c>
    </row>
    <row r="95" spans="1:51" s="14" customFormat="1" ht="12">
      <c r="A95" s="14"/>
      <c r="B95" s="240"/>
      <c r="C95" s="241"/>
      <c r="D95" s="225" t="s">
        <v>198</v>
      </c>
      <c r="E95" s="242" t="s">
        <v>616</v>
      </c>
      <c r="F95" s="243" t="s">
        <v>617</v>
      </c>
      <c r="G95" s="241"/>
      <c r="H95" s="244">
        <v>344.8</v>
      </c>
      <c r="I95" s="245"/>
      <c r="J95" s="241"/>
      <c r="K95" s="241"/>
      <c r="L95" s="246"/>
      <c r="M95" s="247"/>
      <c r="N95" s="248"/>
      <c r="O95" s="248"/>
      <c r="P95" s="248"/>
      <c r="Q95" s="248"/>
      <c r="R95" s="248"/>
      <c r="S95" s="248"/>
      <c r="T95" s="249"/>
      <c r="U95" s="14"/>
      <c r="V95" s="14"/>
      <c r="W95" s="14"/>
      <c r="X95" s="14"/>
      <c r="Y95" s="14"/>
      <c r="Z95" s="14"/>
      <c r="AA95" s="14"/>
      <c r="AB95" s="14"/>
      <c r="AC95" s="14"/>
      <c r="AD95" s="14"/>
      <c r="AE95" s="14"/>
      <c r="AT95" s="250" t="s">
        <v>198</v>
      </c>
      <c r="AU95" s="250" t="s">
        <v>84</v>
      </c>
      <c r="AV95" s="14" t="s">
        <v>84</v>
      </c>
      <c r="AW95" s="14" t="s">
        <v>37</v>
      </c>
      <c r="AX95" s="14" t="s">
        <v>22</v>
      </c>
      <c r="AY95" s="250" t="s">
        <v>186</v>
      </c>
    </row>
    <row r="96" spans="1:65" s="2" customFormat="1" ht="24.15" customHeight="1">
      <c r="A96" s="38"/>
      <c r="B96" s="39"/>
      <c r="C96" s="212" t="s">
        <v>84</v>
      </c>
      <c r="D96" s="212" t="s">
        <v>189</v>
      </c>
      <c r="E96" s="213" t="s">
        <v>618</v>
      </c>
      <c r="F96" s="214" t="s">
        <v>619</v>
      </c>
      <c r="G96" s="215" t="s">
        <v>192</v>
      </c>
      <c r="H96" s="216">
        <v>137</v>
      </c>
      <c r="I96" s="217"/>
      <c r="J96" s="218">
        <f>ROUND(I96*H96,2)</f>
        <v>0</v>
      </c>
      <c r="K96" s="214" t="s">
        <v>20</v>
      </c>
      <c r="L96" s="44"/>
      <c r="M96" s="219" t="s">
        <v>20</v>
      </c>
      <c r="N96" s="220" t="s">
        <v>47</v>
      </c>
      <c r="O96" s="84"/>
      <c r="P96" s="221">
        <f>O96*H96</f>
        <v>0</v>
      </c>
      <c r="Q96" s="221">
        <v>0</v>
      </c>
      <c r="R96" s="221">
        <f>Q96*H96</f>
        <v>0</v>
      </c>
      <c r="S96" s="221">
        <v>0</v>
      </c>
      <c r="T96" s="222">
        <f>S96*H96</f>
        <v>0</v>
      </c>
      <c r="U96" s="38"/>
      <c r="V96" s="38"/>
      <c r="W96" s="38"/>
      <c r="X96" s="38"/>
      <c r="Y96" s="38"/>
      <c r="Z96" s="38"/>
      <c r="AA96" s="38"/>
      <c r="AB96" s="38"/>
      <c r="AC96" s="38"/>
      <c r="AD96" s="38"/>
      <c r="AE96" s="38"/>
      <c r="AR96" s="223" t="s">
        <v>620</v>
      </c>
      <c r="AT96" s="223" t="s">
        <v>189</v>
      </c>
      <c r="AU96" s="223" t="s">
        <v>84</v>
      </c>
      <c r="AY96" s="17" t="s">
        <v>186</v>
      </c>
      <c r="BE96" s="224">
        <f>IF(N96="základní",J96,0)</f>
        <v>0</v>
      </c>
      <c r="BF96" s="224">
        <f>IF(N96="snížená",J96,0)</f>
        <v>0</v>
      </c>
      <c r="BG96" s="224">
        <f>IF(N96="zákl. přenesená",J96,0)</f>
        <v>0</v>
      </c>
      <c r="BH96" s="224">
        <f>IF(N96="sníž. přenesená",J96,0)</f>
        <v>0</v>
      </c>
      <c r="BI96" s="224">
        <f>IF(N96="nulová",J96,0)</f>
        <v>0</v>
      </c>
      <c r="BJ96" s="17" t="s">
        <v>22</v>
      </c>
      <c r="BK96" s="224">
        <f>ROUND(I96*H96,2)</f>
        <v>0</v>
      </c>
      <c r="BL96" s="17" t="s">
        <v>620</v>
      </c>
      <c r="BM96" s="223" t="s">
        <v>621</v>
      </c>
    </row>
    <row r="97" spans="1:47" s="2" customFormat="1" ht="12">
      <c r="A97" s="38"/>
      <c r="B97" s="39"/>
      <c r="C97" s="40"/>
      <c r="D97" s="225" t="s">
        <v>196</v>
      </c>
      <c r="E97" s="40"/>
      <c r="F97" s="226" t="s">
        <v>622</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196</v>
      </c>
      <c r="AU97" s="17" t="s">
        <v>84</v>
      </c>
    </row>
    <row r="98" spans="1:47" s="2" customFormat="1" ht="12">
      <c r="A98" s="38"/>
      <c r="B98" s="39"/>
      <c r="C98" s="40"/>
      <c r="D98" s="225" t="s">
        <v>216</v>
      </c>
      <c r="E98" s="40"/>
      <c r="F98" s="251" t="s">
        <v>623</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216</v>
      </c>
      <c r="AU98" s="17" t="s">
        <v>84</v>
      </c>
    </row>
    <row r="99" spans="1:65" s="2" customFormat="1" ht="37.8" customHeight="1">
      <c r="A99" s="38"/>
      <c r="B99" s="39"/>
      <c r="C99" s="212" t="s">
        <v>210</v>
      </c>
      <c r="D99" s="212" t="s">
        <v>189</v>
      </c>
      <c r="E99" s="213" t="s">
        <v>624</v>
      </c>
      <c r="F99" s="214" t="s">
        <v>625</v>
      </c>
      <c r="G99" s="215" t="s">
        <v>244</v>
      </c>
      <c r="H99" s="216">
        <v>4776</v>
      </c>
      <c r="I99" s="217"/>
      <c r="J99" s="218">
        <f>ROUND(I99*H99,2)</f>
        <v>0</v>
      </c>
      <c r="K99" s="214" t="s">
        <v>193</v>
      </c>
      <c r="L99" s="44"/>
      <c r="M99" s="219" t="s">
        <v>20</v>
      </c>
      <c r="N99" s="220" t="s">
        <v>47</v>
      </c>
      <c r="O99" s="84"/>
      <c r="P99" s="221">
        <f>O99*H99</f>
        <v>0</v>
      </c>
      <c r="Q99" s="221">
        <v>0</v>
      </c>
      <c r="R99" s="221">
        <f>Q99*H99</f>
        <v>0</v>
      </c>
      <c r="S99" s="221">
        <v>0</v>
      </c>
      <c r="T99" s="222">
        <f>S99*H99</f>
        <v>0</v>
      </c>
      <c r="U99" s="38"/>
      <c r="V99" s="38"/>
      <c r="W99" s="38"/>
      <c r="X99" s="38"/>
      <c r="Y99" s="38"/>
      <c r="Z99" s="38"/>
      <c r="AA99" s="38"/>
      <c r="AB99" s="38"/>
      <c r="AC99" s="38"/>
      <c r="AD99" s="38"/>
      <c r="AE99" s="38"/>
      <c r="AR99" s="223" t="s">
        <v>620</v>
      </c>
      <c r="AT99" s="223" t="s">
        <v>189</v>
      </c>
      <c r="AU99" s="223" t="s">
        <v>84</v>
      </c>
      <c r="AY99" s="17" t="s">
        <v>186</v>
      </c>
      <c r="BE99" s="224">
        <f>IF(N99="základní",J99,0)</f>
        <v>0</v>
      </c>
      <c r="BF99" s="224">
        <f>IF(N99="snížená",J99,0)</f>
        <v>0</v>
      </c>
      <c r="BG99" s="224">
        <f>IF(N99="zákl. přenesená",J99,0)</f>
        <v>0</v>
      </c>
      <c r="BH99" s="224">
        <f>IF(N99="sníž. přenesená",J99,0)</f>
        <v>0</v>
      </c>
      <c r="BI99" s="224">
        <f>IF(N99="nulová",J99,0)</f>
        <v>0</v>
      </c>
      <c r="BJ99" s="17" t="s">
        <v>22</v>
      </c>
      <c r="BK99" s="224">
        <f>ROUND(I99*H99,2)</f>
        <v>0</v>
      </c>
      <c r="BL99" s="17" t="s">
        <v>620</v>
      </c>
      <c r="BM99" s="223" t="s">
        <v>626</v>
      </c>
    </row>
    <row r="100" spans="1:47" s="2" customFormat="1" ht="12">
      <c r="A100" s="38"/>
      <c r="B100" s="39"/>
      <c r="C100" s="40"/>
      <c r="D100" s="225" t="s">
        <v>196</v>
      </c>
      <c r="E100" s="40"/>
      <c r="F100" s="226" t="s">
        <v>627</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196</v>
      </c>
      <c r="AU100" s="17" t="s">
        <v>84</v>
      </c>
    </row>
    <row r="101" spans="1:47" s="2" customFormat="1" ht="12">
      <c r="A101" s="38"/>
      <c r="B101" s="39"/>
      <c r="C101" s="40"/>
      <c r="D101" s="225" t="s">
        <v>216</v>
      </c>
      <c r="E101" s="40"/>
      <c r="F101" s="251" t="s">
        <v>628</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216</v>
      </c>
      <c r="AU101" s="17" t="s">
        <v>84</v>
      </c>
    </row>
    <row r="102" spans="1:65" s="2" customFormat="1" ht="24.15" customHeight="1">
      <c r="A102" s="38"/>
      <c r="B102" s="39"/>
      <c r="C102" s="212" t="s">
        <v>194</v>
      </c>
      <c r="D102" s="212" t="s">
        <v>189</v>
      </c>
      <c r="E102" s="213" t="s">
        <v>629</v>
      </c>
      <c r="F102" s="214" t="s">
        <v>630</v>
      </c>
      <c r="G102" s="215" t="s">
        <v>236</v>
      </c>
      <c r="H102" s="216">
        <v>38</v>
      </c>
      <c r="I102" s="217"/>
      <c r="J102" s="218">
        <f>ROUND(I102*H102,2)</f>
        <v>0</v>
      </c>
      <c r="K102" s="214" t="s">
        <v>193</v>
      </c>
      <c r="L102" s="44"/>
      <c r="M102" s="219" t="s">
        <v>20</v>
      </c>
      <c r="N102" s="220" t="s">
        <v>47</v>
      </c>
      <c r="O102" s="84"/>
      <c r="P102" s="221">
        <f>O102*H102</f>
        <v>0</v>
      </c>
      <c r="Q102" s="221">
        <v>0</v>
      </c>
      <c r="R102" s="221">
        <f>Q102*H102</f>
        <v>0</v>
      </c>
      <c r="S102" s="221">
        <v>0</v>
      </c>
      <c r="T102" s="222">
        <f>S102*H102</f>
        <v>0</v>
      </c>
      <c r="U102" s="38"/>
      <c r="V102" s="38"/>
      <c r="W102" s="38"/>
      <c r="X102" s="38"/>
      <c r="Y102" s="38"/>
      <c r="Z102" s="38"/>
      <c r="AA102" s="38"/>
      <c r="AB102" s="38"/>
      <c r="AC102" s="38"/>
      <c r="AD102" s="38"/>
      <c r="AE102" s="38"/>
      <c r="AR102" s="223" t="s">
        <v>620</v>
      </c>
      <c r="AT102" s="223" t="s">
        <v>189</v>
      </c>
      <c r="AU102" s="223" t="s">
        <v>84</v>
      </c>
      <c r="AY102" s="17" t="s">
        <v>186</v>
      </c>
      <c r="BE102" s="224">
        <f>IF(N102="základní",J102,0)</f>
        <v>0</v>
      </c>
      <c r="BF102" s="224">
        <f>IF(N102="snížená",J102,0)</f>
        <v>0</v>
      </c>
      <c r="BG102" s="224">
        <f>IF(N102="zákl. přenesená",J102,0)</f>
        <v>0</v>
      </c>
      <c r="BH102" s="224">
        <f>IF(N102="sníž. přenesená",J102,0)</f>
        <v>0</v>
      </c>
      <c r="BI102" s="224">
        <f>IF(N102="nulová",J102,0)</f>
        <v>0</v>
      </c>
      <c r="BJ102" s="17" t="s">
        <v>22</v>
      </c>
      <c r="BK102" s="224">
        <f>ROUND(I102*H102,2)</f>
        <v>0</v>
      </c>
      <c r="BL102" s="17" t="s">
        <v>620</v>
      </c>
      <c r="BM102" s="223" t="s">
        <v>631</v>
      </c>
    </row>
    <row r="103" spans="1:47" s="2" customFormat="1" ht="12">
      <c r="A103" s="38"/>
      <c r="B103" s="39"/>
      <c r="C103" s="40"/>
      <c r="D103" s="225" t="s">
        <v>196</v>
      </c>
      <c r="E103" s="40"/>
      <c r="F103" s="226" t="s">
        <v>632</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196</v>
      </c>
      <c r="AU103" s="17" t="s">
        <v>84</v>
      </c>
    </row>
    <row r="104" spans="1:51" s="14" customFormat="1" ht="12">
      <c r="A104" s="14"/>
      <c r="B104" s="240"/>
      <c r="C104" s="241"/>
      <c r="D104" s="225" t="s">
        <v>198</v>
      </c>
      <c r="E104" s="242" t="s">
        <v>20</v>
      </c>
      <c r="F104" s="243" t="s">
        <v>633</v>
      </c>
      <c r="G104" s="241"/>
      <c r="H104" s="244">
        <v>38</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198</v>
      </c>
      <c r="AU104" s="250" t="s">
        <v>84</v>
      </c>
      <c r="AV104" s="14" t="s">
        <v>84</v>
      </c>
      <c r="AW104" s="14" t="s">
        <v>37</v>
      </c>
      <c r="AX104" s="14" t="s">
        <v>22</v>
      </c>
      <c r="AY104" s="250" t="s">
        <v>186</v>
      </c>
    </row>
    <row r="105" spans="1:65" s="2" customFormat="1" ht="24.15" customHeight="1">
      <c r="A105" s="38"/>
      <c r="B105" s="39"/>
      <c r="C105" s="212" t="s">
        <v>223</v>
      </c>
      <c r="D105" s="212" t="s">
        <v>189</v>
      </c>
      <c r="E105" s="213" t="s">
        <v>634</v>
      </c>
      <c r="F105" s="214" t="s">
        <v>635</v>
      </c>
      <c r="G105" s="215" t="s">
        <v>236</v>
      </c>
      <c r="H105" s="216">
        <v>11</v>
      </c>
      <c r="I105" s="217"/>
      <c r="J105" s="218">
        <f>ROUND(I105*H105,2)</f>
        <v>0</v>
      </c>
      <c r="K105" s="214" t="s">
        <v>193</v>
      </c>
      <c r="L105" s="44"/>
      <c r="M105" s="219" t="s">
        <v>20</v>
      </c>
      <c r="N105" s="220" t="s">
        <v>47</v>
      </c>
      <c r="O105" s="84"/>
      <c r="P105" s="221">
        <f>O105*H105</f>
        <v>0</v>
      </c>
      <c r="Q105" s="221">
        <v>0</v>
      </c>
      <c r="R105" s="221">
        <f>Q105*H105</f>
        <v>0</v>
      </c>
      <c r="S105" s="221">
        <v>0</v>
      </c>
      <c r="T105" s="222">
        <f>S105*H105</f>
        <v>0</v>
      </c>
      <c r="U105" s="38"/>
      <c r="V105" s="38"/>
      <c r="W105" s="38"/>
      <c r="X105" s="38"/>
      <c r="Y105" s="38"/>
      <c r="Z105" s="38"/>
      <c r="AA105" s="38"/>
      <c r="AB105" s="38"/>
      <c r="AC105" s="38"/>
      <c r="AD105" s="38"/>
      <c r="AE105" s="38"/>
      <c r="AR105" s="223" t="s">
        <v>620</v>
      </c>
      <c r="AT105" s="223" t="s">
        <v>189</v>
      </c>
      <c r="AU105" s="223" t="s">
        <v>84</v>
      </c>
      <c r="AY105" s="17" t="s">
        <v>186</v>
      </c>
      <c r="BE105" s="224">
        <f>IF(N105="základní",J105,0)</f>
        <v>0</v>
      </c>
      <c r="BF105" s="224">
        <f>IF(N105="snížená",J105,0)</f>
        <v>0</v>
      </c>
      <c r="BG105" s="224">
        <f>IF(N105="zákl. přenesená",J105,0)</f>
        <v>0</v>
      </c>
      <c r="BH105" s="224">
        <f>IF(N105="sníž. přenesená",J105,0)</f>
        <v>0</v>
      </c>
      <c r="BI105" s="224">
        <f>IF(N105="nulová",J105,0)</f>
        <v>0</v>
      </c>
      <c r="BJ105" s="17" t="s">
        <v>22</v>
      </c>
      <c r="BK105" s="224">
        <f>ROUND(I105*H105,2)</f>
        <v>0</v>
      </c>
      <c r="BL105" s="17" t="s">
        <v>620</v>
      </c>
      <c r="BM105" s="223" t="s">
        <v>636</v>
      </c>
    </row>
    <row r="106" spans="1:47" s="2" customFormat="1" ht="12">
      <c r="A106" s="38"/>
      <c r="B106" s="39"/>
      <c r="C106" s="40"/>
      <c r="D106" s="225" t="s">
        <v>196</v>
      </c>
      <c r="E106" s="40"/>
      <c r="F106" s="226" t="s">
        <v>637</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196</v>
      </c>
      <c r="AU106" s="17" t="s">
        <v>84</v>
      </c>
    </row>
    <row r="107" spans="1:51" s="14" customFormat="1" ht="12">
      <c r="A107" s="14"/>
      <c r="B107" s="240"/>
      <c r="C107" s="241"/>
      <c r="D107" s="225" t="s">
        <v>198</v>
      </c>
      <c r="E107" s="242" t="s">
        <v>20</v>
      </c>
      <c r="F107" s="243" t="s">
        <v>638</v>
      </c>
      <c r="G107" s="241"/>
      <c r="H107" s="244">
        <v>11</v>
      </c>
      <c r="I107" s="245"/>
      <c r="J107" s="241"/>
      <c r="K107" s="241"/>
      <c r="L107" s="246"/>
      <c r="M107" s="247"/>
      <c r="N107" s="248"/>
      <c r="O107" s="248"/>
      <c r="P107" s="248"/>
      <c r="Q107" s="248"/>
      <c r="R107" s="248"/>
      <c r="S107" s="248"/>
      <c r="T107" s="249"/>
      <c r="U107" s="14"/>
      <c r="V107" s="14"/>
      <c r="W107" s="14"/>
      <c r="X107" s="14"/>
      <c r="Y107" s="14"/>
      <c r="Z107" s="14"/>
      <c r="AA107" s="14"/>
      <c r="AB107" s="14"/>
      <c r="AC107" s="14"/>
      <c r="AD107" s="14"/>
      <c r="AE107" s="14"/>
      <c r="AT107" s="250" t="s">
        <v>198</v>
      </c>
      <c r="AU107" s="250" t="s">
        <v>84</v>
      </c>
      <c r="AV107" s="14" t="s">
        <v>84</v>
      </c>
      <c r="AW107" s="14" t="s">
        <v>37</v>
      </c>
      <c r="AX107" s="14" t="s">
        <v>22</v>
      </c>
      <c r="AY107" s="250" t="s">
        <v>186</v>
      </c>
    </row>
    <row r="108" spans="1:65" s="2" customFormat="1" ht="24.15" customHeight="1">
      <c r="A108" s="38"/>
      <c r="B108" s="39"/>
      <c r="C108" s="212" t="s">
        <v>267</v>
      </c>
      <c r="D108" s="212" t="s">
        <v>189</v>
      </c>
      <c r="E108" s="213" t="s">
        <v>639</v>
      </c>
      <c r="F108" s="214" t="s">
        <v>640</v>
      </c>
      <c r="G108" s="215" t="s">
        <v>236</v>
      </c>
      <c r="H108" s="216">
        <v>1</v>
      </c>
      <c r="I108" s="217"/>
      <c r="J108" s="218">
        <f>ROUND(I108*H108,2)</f>
        <v>0</v>
      </c>
      <c r="K108" s="214" t="s">
        <v>193</v>
      </c>
      <c r="L108" s="44"/>
      <c r="M108" s="219" t="s">
        <v>20</v>
      </c>
      <c r="N108" s="220" t="s">
        <v>47</v>
      </c>
      <c r="O108" s="84"/>
      <c r="P108" s="221">
        <f>O108*H108</f>
        <v>0</v>
      </c>
      <c r="Q108" s="221">
        <v>0</v>
      </c>
      <c r="R108" s="221">
        <f>Q108*H108</f>
        <v>0</v>
      </c>
      <c r="S108" s="221">
        <v>0</v>
      </c>
      <c r="T108" s="222">
        <f>S108*H108</f>
        <v>0</v>
      </c>
      <c r="U108" s="38"/>
      <c r="V108" s="38"/>
      <c r="W108" s="38"/>
      <c r="X108" s="38"/>
      <c r="Y108" s="38"/>
      <c r="Z108" s="38"/>
      <c r="AA108" s="38"/>
      <c r="AB108" s="38"/>
      <c r="AC108" s="38"/>
      <c r="AD108" s="38"/>
      <c r="AE108" s="38"/>
      <c r="AR108" s="223" t="s">
        <v>620</v>
      </c>
      <c r="AT108" s="223" t="s">
        <v>189</v>
      </c>
      <c r="AU108" s="223" t="s">
        <v>84</v>
      </c>
      <c r="AY108" s="17" t="s">
        <v>186</v>
      </c>
      <c r="BE108" s="224">
        <f>IF(N108="základní",J108,0)</f>
        <v>0</v>
      </c>
      <c r="BF108" s="224">
        <f>IF(N108="snížená",J108,0)</f>
        <v>0</v>
      </c>
      <c r="BG108" s="224">
        <f>IF(N108="zákl. přenesená",J108,0)</f>
        <v>0</v>
      </c>
      <c r="BH108" s="224">
        <f>IF(N108="sníž. přenesená",J108,0)</f>
        <v>0</v>
      </c>
      <c r="BI108" s="224">
        <f>IF(N108="nulová",J108,0)</f>
        <v>0</v>
      </c>
      <c r="BJ108" s="17" t="s">
        <v>22</v>
      </c>
      <c r="BK108" s="224">
        <f>ROUND(I108*H108,2)</f>
        <v>0</v>
      </c>
      <c r="BL108" s="17" t="s">
        <v>620</v>
      </c>
      <c r="BM108" s="223" t="s">
        <v>641</v>
      </c>
    </row>
    <row r="109" spans="1:47" s="2" customFormat="1" ht="12">
      <c r="A109" s="38"/>
      <c r="B109" s="39"/>
      <c r="C109" s="40"/>
      <c r="D109" s="225" t="s">
        <v>196</v>
      </c>
      <c r="E109" s="40"/>
      <c r="F109" s="226" t="s">
        <v>642</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196</v>
      </c>
      <c r="AU109" s="17" t="s">
        <v>84</v>
      </c>
    </row>
    <row r="110" spans="1:65" s="2" customFormat="1" ht="24.15" customHeight="1">
      <c r="A110" s="38"/>
      <c r="B110" s="39"/>
      <c r="C110" s="212" t="s">
        <v>273</v>
      </c>
      <c r="D110" s="212" t="s">
        <v>189</v>
      </c>
      <c r="E110" s="213" t="s">
        <v>643</v>
      </c>
      <c r="F110" s="214" t="s">
        <v>644</v>
      </c>
      <c r="G110" s="215" t="s">
        <v>236</v>
      </c>
      <c r="H110" s="216">
        <v>4</v>
      </c>
      <c r="I110" s="217"/>
      <c r="J110" s="218">
        <f>ROUND(I110*H110,2)</f>
        <v>0</v>
      </c>
      <c r="K110" s="214" t="s">
        <v>193</v>
      </c>
      <c r="L110" s="44"/>
      <c r="M110" s="219" t="s">
        <v>20</v>
      </c>
      <c r="N110" s="220" t="s">
        <v>47</v>
      </c>
      <c r="O110" s="84"/>
      <c r="P110" s="221">
        <f>O110*H110</f>
        <v>0</v>
      </c>
      <c r="Q110" s="221">
        <v>0</v>
      </c>
      <c r="R110" s="221">
        <f>Q110*H110</f>
        <v>0</v>
      </c>
      <c r="S110" s="221">
        <v>0</v>
      </c>
      <c r="T110" s="222">
        <f>S110*H110</f>
        <v>0</v>
      </c>
      <c r="U110" s="38"/>
      <c r="V110" s="38"/>
      <c r="W110" s="38"/>
      <c r="X110" s="38"/>
      <c r="Y110" s="38"/>
      <c r="Z110" s="38"/>
      <c r="AA110" s="38"/>
      <c r="AB110" s="38"/>
      <c r="AC110" s="38"/>
      <c r="AD110" s="38"/>
      <c r="AE110" s="38"/>
      <c r="AR110" s="223" t="s">
        <v>620</v>
      </c>
      <c r="AT110" s="223" t="s">
        <v>189</v>
      </c>
      <c r="AU110" s="223" t="s">
        <v>84</v>
      </c>
      <c r="AY110" s="17" t="s">
        <v>186</v>
      </c>
      <c r="BE110" s="224">
        <f>IF(N110="základní",J110,0)</f>
        <v>0</v>
      </c>
      <c r="BF110" s="224">
        <f>IF(N110="snížená",J110,0)</f>
        <v>0</v>
      </c>
      <c r="BG110" s="224">
        <f>IF(N110="zákl. přenesená",J110,0)</f>
        <v>0</v>
      </c>
      <c r="BH110" s="224">
        <f>IF(N110="sníž. přenesená",J110,0)</f>
        <v>0</v>
      </c>
      <c r="BI110" s="224">
        <f>IF(N110="nulová",J110,0)</f>
        <v>0</v>
      </c>
      <c r="BJ110" s="17" t="s">
        <v>22</v>
      </c>
      <c r="BK110" s="224">
        <f>ROUND(I110*H110,2)</f>
        <v>0</v>
      </c>
      <c r="BL110" s="17" t="s">
        <v>620</v>
      </c>
      <c r="BM110" s="223" t="s">
        <v>645</v>
      </c>
    </row>
    <row r="111" spans="1:47" s="2" customFormat="1" ht="12">
      <c r="A111" s="38"/>
      <c r="B111" s="39"/>
      <c r="C111" s="40"/>
      <c r="D111" s="225" t="s">
        <v>196</v>
      </c>
      <c r="E111" s="40"/>
      <c r="F111" s="226" t="s">
        <v>646</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196</v>
      </c>
      <c r="AU111" s="17" t="s">
        <v>84</v>
      </c>
    </row>
    <row r="112" spans="1:51" s="14" customFormat="1" ht="12">
      <c r="A112" s="14"/>
      <c r="B112" s="240"/>
      <c r="C112" s="241"/>
      <c r="D112" s="225" t="s">
        <v>198</v>
      </c>
      <c r="E112" s="242" t="s">
        <v>20</v>
      </c>
      <c r="F112" s="243" t="s">
        <v>647</v>
      </c>
      <c r="G112" s="241"/>
      <c r="H112" s="244">
        <v>4</v>
      </c>
      <c r="I112" s="245"/>
      <c r="J112" s="241"/>
      <c r="K112" s="241"/>
      <c r="L112" s="246"/>
      <c r="M112" s="247"/>
      <c r="N112" s="248"/>
      <c r="O112" s="248"/>
      <c r="P112" s="248"/>
      <c r="Q112" s="248"/>
      <c r="R112" s="248"/>
      <c r="S112" s="248"/>
      <c r="T112" s="249"/>
      <c r="U112" s="14"/>
      <c r="V112" s="14"/>
      <c r="W112" s="14"/>
      <c r="X112" s="14"/>
      <c r="Y112" s="14"/>
      <c r="Z112" s="14"/>
      <c r="AA112" s="14"/>
      <c r="AB112" s="14"/>
      <c r="AC112" s="14"/>
      <c r="AD112" s="14"/>
      <c r="AE112" s="14"/>
      <c r="AT112" s="250" t="s">
        <v>198</v>
      </c>
      <c r="AU112" s="250" t="s">
        <v>84</v>
      </c>
      <c r="AV112" s="14" t="s">
        <v>84</v>
      </c>
      <c r="AW112" s="14" t="s">
        <v>37</v>
      </c>
      <c r="AX112" s="14" t="s">
        <v>22</v>
      </c>
      <c r="AY112" s="250" t="s">
        <v>186</v>
      </c>
    </row>
    <row r="113" spans="1:65" s="2" customFormat="1" ht="24.15" customHeight="1">
      <c r="A113" s="38"/>
      <c r="B113" s="39"/>
      <c r="C113" s="212" t="s">
        <v>279</v>
      </c>
      <c r="D113" s="212" t="s">
        <v>189</v>
      </c>
      <c r="E113" s="213" t="s">
        <v>648</v>
      </c>
      <c r="F113" s="214" t="s">
        <v>649</v>
      </c>
      <c r="G113" s="215" t="s">
        <v>236</v>
      </c>
      <c r="H113" s="216">
        <v>1</v>
      </c>
      <c r="I113" s="217"/>
      <c r="J113" s="218">
        <f>ROUND(I113*H113,2)</f>
        <v>0</v>
      </c>
      <c r="K113" s="214" t="s">
        <v>193</v>
      </c>
      <c r="L113" s="44"/>
      <c r="M113" s="219" t="s">
        <v>20</v>
      </c>
      <c r="N113" s="220" t="s">
        <v>47</v>
      </c>
      <c r="O113" s="84"/>
      <c r="P113" s="221">
        <f>O113*H113</f>
        <v>0</v>
      </c>
      <c r="Q113" s="221">
        <v>0</v>
      </c>
      <c r="R113" s="221">
        <f>Q113*H113</f>
        <v>0</v>
      </c>
      <c r="S113" s="221">
        <v>0</v>
      </c>
      <c r="T113" s="222">
        <f>S113*H113</f>
        <v>0</v>
      </c>
      <c r="U113" s="38"/>
      <c r="V113" s="38"/>
      <c r="W113" s="38"/>
      <c r="X113" s="38"/>
      <c r="Y113" s="38"/>
      <c r="Z113" s="38"/>
      <c r="AA113" s="38"/>
      <c r="AB113" s="38"/>
      <c r="AC113" s="38"/>
      <c r="AD113" s="38"/>
      <c r="AE113" s="38"/>
      <c r="AR113" s="223" t="s">
        <v>620</v>
      </c>
      <c r="AT113" s="223" t="s">
        <v>189</v>
      </c>
      <c r="AU113" s="223" t="s">
        <v>84</v>
      </c>
      <c r="AY113" s="17" t="s">
        <v>186</v>
      </c>
      <c r="BE113" s="224">
        <f>IF(N113="základní",J113,0)</f>
        <v>0</v>
      </c>
      <c r="BF113" s="224">
        <f>IF(N113="snížená",J113,0)</f>
        <v>0</v>
      </c>
      <c r="BG113" s="224">
        <f>IF(N113="zákl. přenesená",J113,0)</f>
        <v>0</v>
      </c>
      <c r="BH113" s="224">
        <f>IF(N113="sníž. přenesená",J113,0)</f>
        <v>0</v>
      </c>
      <c r="BI113" s="224">
        <f>IF(N113="nulová",J113,0)</f>
        <v>0</v>
      </c>
      <c r="BJ113" s="17" t="s">
        <v>22</v>
      </c>
      <c r="BK113" s="224">
        <f>ROUND(I113*H113,2)</f>
        <v>0</v>
      </c>
      <c r="BL113" s="17" t="s">
        <v>620</v>
      </c>
      <c r="BM113" s="223" t="s">
        <v>650</v>
      </c>
    </row>
    <row r="114" spans="1:47" s="2" customFormat="1" ht="12">
      <c r="A114" s="38"/>
      <c r="B114" s="39"/>
      <c r="C114" s="40"/>
      <c r="D114" s="225" t="s">
        <v>196</v>
      </c>
      <c r="E114" s="40"/>
      <c r="F114" s="226" t="s">
        <v>651</v>
      </c>
      <c r="G114" s="40"/>
      <c r="H114" s="40"/>
      <c r="I114" s="227"/>
      <c r="J114" s="40"/>
      <c r="K114" s="40"/>
      <c r="L114" s="44"/>
      <c r="M114" s="228"/>
      <c r="N114" s="229"/>
      <c r="O114" s="84"/>
      <c r="P114" s="84"/>
      <c r="Q114" s="84"/>
      <c r="R114" s="84"/>
      <c r="S114" s="84"/>
      <c r="T114" s="85"/>
      <c r="U114" s="38"/>
      <c r="V114" s="38"/>
      <c r="W114" s="38"/>
      <c r="X114" s="38"/>
      <c r="Y114" s="38"/>
      <c r="Z114" s="38"/>
      <c r="AA114" s="38"/>
      <c r="AB114" s="38"/>
      <c r="AC114" s="38"/>
      <c r="AD114" s="38"/>
      <c r="AE114" s="38"/>
      <c r="AT114" s="17" t="s">
        <v>196</v>
      </c>
      <c r="AU114" s="17" t="s">
        <v>84</v>
      </c>
    </row>
    <row r="115" spans="1:65" s="2" customFormat="1" ht="24.15" customHeight="1">
      <c r="A115" s="38"/>
      <c r="B115" s="39"/>
      <c r="C115" s="212" t="s">
        <v>187</v>
      </c>
      <c r="D115" s="212" t="s">
        <v>189</v>
      </c>
      <c r="E115" s="213" t="s">
        <v>652</v>
      </c>
      <c r="F115" s="214" t="s">
        <v>653</v>
      </c>
      <c r="G115" s="215" t="s">
        <v>236</v>
      </c>
      <c r="H115" s="216">
        <v>2</v>
      </c>
      <c r="I115" s="217"/>
      <c r="J115" s="218">
        <f>ROUND(I115*H115,2)</f>
        <v>0</v>
      </c>
      <c r="K115" s="214" t="s">
        <v>193</v>
      </c>
      <c r="L115" s="44"/>
      <c r="M115" s="219" t="s">
        <v>20</v>
      </c>
      <c r="N115" s="220" t="s">
        <v>47</v>
      </c>
      <c r="O115" s="84"/>
      <c r="P115" s="221">
        <f>O115*H115</f>
        <v>0</v>
      </c>
      <c r="Q115" s="221">
        <v>0</v>
      </c>
      <c r="R115" s="221">
        <f>Q115*H115</f>
        <v>0</v>
      </c>
      <c r="S115" s="221">
        <v>0</v>
      </c>
      <c r="T115" s="222">
        <f>S115*H115</f>
        <v>0</v>
      </c>
      <c r="U115" s="38"/>
      <c r="V115" s="38"/>
      <c r="W115" s="38"/>
      <c r="X115" s="38"/>
      <c r="Y115" s="38"/>
      <c r="Z115" s="38"/>
      <c r="AA115" s="38"/>
      <c r="AB115" s="38"/>
      <c r="AC115" s="38"/>
      <c r="AD115" s="38"/>
      <c r="AE115" s="38"/>
      <c r="AR115" s="223" t="s">
        <v>620</v>
      </c>
      <c r="AT115" s="223" t="s">
        <v>189</v>
      </c>
      <c r="AU115" s="223" t="s">
        <v>84</v>
      </c>
      <c r="AY115" s="17" t="s">
        <v>186</v>
      </c>
      <c r="BE115" s="224">
        <f>IF(N115="základní",J115,0)</f>
        <v>0</v>
      </c>
      <c r="BF115" s="224">
        <f>IF(N115="snížená",J115,0)</f>
        <v>0</v>
      </c>
      <c r="BG115" s="224">
        <f>IF(N115="zákl. přenesená",J115,0)</f>
        <v>0</v>
      </c>
      <c r="BH115" s="224">
        <f>IF(N115="sníž. přenesená",J115,0)</f>
        <v>0</v>
      </c>
      <c r="BI115" s="224">
        <f>IF(N115="nulová",J115,0)</f>
        <v>0</v>
      </c>
      <c r="BJ115" s="17" t="s">
        <v>22</v>
      </c>
      <c r="BK115" s="224">
        <f>ROUND(I115*H115,2)</f>
        <v>0</v>
      </c>
      <c r="BL115" s="17" t="s">
        <v>620</v>
      </c>
      <c r="BM115" s="223" t="s">
        <v>654</v>
      </c>
    </row>
    <row r="116" spans="1:47" s="2" customFormat="1" ht="12">
      <c r="A116" s="38"/>
      <c r="B116" s="39"/>
      <c r="C116" s="40"/>
      <c r="D116" s="225" t="s">
        <v>196</v>
      </c>
      <c r="E116" s="40"/>
      <c r="F116" s="226" t="s">
        <v>655</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196</v>
      </c>
      <c r="AU116" s="17" t="s">
        <v>84</v>
      </c>
    </row>
    <row r="117" spans="1:51" s="14" customFormat="1" ht="12">
      <c r="A117" s="14"/>
      <c r="B117" s="240"/>
      <c r="C117" s="241"/>
      <c r="D117" s="225" t="s">
        <v>198</v>
      </c>
      <c r="E117" s="242" t="s">
        <v>20</v>
      </c>
      <c r="F117" s="243" t="s">
        <v>656</v>
      </c>
      <c r="G117" s="241"/>
      <c r="H117" s="244">
        <v>2</v>
      </c>
      <c r="I117" s="245"/>
      <c r="J117" s="241"/>
      <c r="K117" s="241"/>
      <c r="L117" s="246"/>
      <c r="M117" s="247"/>
      <c r="N117" s="248"/>
      <c r="O117" s="248"/>
      <c r="P117" s="248"/>
      <c r="Q117" s="248"/>
      <c r="R117" s="248"/>
      <c r="S117" s="248"/>
      <c r="T117" s="249"/>
      <c r="U117" s="14"/>
      <c r="V117" s="14"/>
      <c r="W117" s="14"/>
      <c r="X117" s="14"/>
      <c r="Y117" s="14"/>
      <c r="Z117" s="14"/>
      <c r="AA117" s="14"/>
      <c r="AB117" s="14"/>
      <c r="AC117" s="14"/>
      <c r="AD117" s="14"/>
      <c r="AE117" s="14"/>
      <c r="AT117" s="250" t="s">
        <v>198</v>
      </c>
      <c r="AU117" s="250" t="s">
        <v>84</v>
      </c>
      <c r="AV117" s="14" t="s">
        <v>84</v>
      </c>
      <c r="AW117" s="14" t="s">
        <v>37</v>
      </c>
      <c r="AX117" s="14" t="s">
        <v>22</v>
      </c>
      <c r="AY117" s="250" t="s">
        <v>186</v>
      </c>
    </row>
    <row r="118" spans="1:65" s="2" customFormat="1" ht="24.15" customHeight="1">
      <c r="A118" s="38"/>
      <c r="B118" s="39"/>
      <c r="C118" s="212" t="s">
        <v>27</v>
      </c>
      <c r="D118" s="212" t="s">
        <v>189</v>
      </c>
      <c r="E118" s="213" t="s">
        <v>657</v>
      </c>
      <c r="F118" s="214" t="s">
        <v>658</v>
      </c>
      <c r="G118" s="215" t="s">
        <v>236</v>
      </c>
      <c r="H118" s="216">
        <v>4</v>
      </c>
      <c r="I118" s="217"/>
      <c r="J118" s="218">
        <f>ROUND(I118*H118,2)</f>
        <v>0</v>
      </c>
      <c r="K118" s="214" t="s">
        <v>193</v>
      </c>
      <c r="L118" s="44"/>
      <c r="M118" s="219" t="s">
        <v>20</v>
      </c>
      <c r="N118" s="220" t="s">
        <v>47</v>
      </c>
      <c r="O118" s="84"/>
      <c r="P118" s="221">
        <f>O118*H118</f>
        <v>0</v>
      </c>
      <c r="Q118" s="221">
        <v>0</v>
      </c>
      <c r="R118" s="221">
        <f>Q118*H118</f>
        <v>0</v>
      </c>
      <c r="S118" s="221">
        <v>0</v>
      </c>
      <c r="T118" s="222">
        <f>S118*H118</f>
        <v>0</v>
      </c>
      <c r="U118" s="38"/>
      <c r="V118" s="38"/>
      <c r="W118" s="38"/>
      <c r="X118" s="38"/>
      <c r="Y118" s="38"/>
      <c r="Z118" s="38"/>
      <c r="AA118" s="38"/>
      <c r="AB118" s="38"/>
      <c r="AC118" s="38"/>
      <c r="AD118" s="38"/>
      <c r="AE118" s="38"/>
      <c r="AR118" s="223" t="s">
        <v>620</v>
      </c>
      <c r="AT118" s="223" t="s">
        <v>189</v>
      </c>
      <c r="AU118" s="223" t="s">
        <v>84</v>
      </c>
      <c r="AY118" s="17" t="s">
        <v>186</v>
      </c>
      <c r="BE118" s="224">
        <f>IF(N118="základní",J118,0)</f>
        <v>0</v>
      </c>
      <c r="BF118" s="224">
        <f>IF(N118="snížená",J118,0)</f>
        <v>0</v>
      </c>
      <c r="BG118" s="224">
        <f>IF(N118="zákl. přenesená",J118,0)</f>
        <v>0</v>
      </c>
      <c r="BH118" s="224">
        <f>IF(N118="sníž. přenesená",J118,0)</f>
        <v>0</v>
      </c>
      <c r="BI118" s="224">
        <f>IF(N118="nulová",J118,0)</f>
        <v>0</v>
      </c>
      <c r="BJ118" s="17" t="s">
        <v>22</v>
      </c>
      <c r="BK118" s="224">
        <f>ROUND(I118*H118,2)</f>
        <v>0</v>
      </c>
      <c r="BL118" s="17" t="s">
        <v>620</v>
      </c>
      <c r="BM118" s="223" t="s">
        <v>659</v>
      </c>
    </row>
    <row r="119" spans="1:47" s="2" customFormat="1" ht="12">
      <c r="A119" s="38"/>
      <c r="B119" s="39"/>
      <c r="C119" s="40"/>
      <c r="D119" s="225" t="s">
        <v>196</v>
      </c>
      <c r="E119" s="40"/>
      <c r="F119" s="226" t="s">
        <v>660</v>
      </c>
      <c r="G119" s="40"/>
      <c r="H119" s="40"/>
      <c r="I119" s="227"/>
      <c r="J119" s="40"/>
      <c r="K119" s="40"/>
      <c r="L119" s="44"/>
      <c r="M119" s="228"/>
      <c r="N119" s="229"/>
      <c r="O119" s="84"/>
      <c r="P119" s="84"/>
      <c r="Q119" s="84"/>
      <c r="R119" s="84"/>
      <c r="S119" s="84"/>
      <c r="T119" s="85"/>
      <c r="U119" s="38"/>
      <c r="V119" s="38"/>
      <c r="W119" s="38"/>
      <c r="X119" s="38"/>
      <c r="Y119" s="38"/>
      <c r="Z119" s="38"/>
      <c r="AA119" s="38"/>
      <c r="AB119" s="38"/>
      <c r="AC119" s="38"/>
      <c r="AD119" s="38"/>
      <c r="AE119" s="38"/>
      <c r="AT119" s="17" t="s">
        <v>196</v>
      </c>
      <c r="AU119" s="17" t="s">
        <v>84</v>
      </c>
    </row>
    <row r="120" spans="1:51" s="14" customFormat="1" ht="12">
      <c r="A120" s="14"/>
      <c r="B120" s="240"/>
      <c r="C120" s="241"/>
      <c r="D120" s="225" t="s">
        <v>198</v>
      </c>
      <c r="E120" s="242" t="s">
        <v>20</v>
      </c>
      <c r="F120" s="243" t="s">
        <v>661</v>
      </c>
      <c r="G120" s="241"/>
      <c r="H120" s="244">
        <v>4</v>
      </c>
      <c r="I120" s="245"/>
      <c r="J120" s="241"/>
      <c r="K120" s="241"/>
      <c r="L120" s="246"/>
      <c r="M120" s="247"/>
      <c r="N120" s="248"/>
      <c r="O120" s="248"/>
      <c r="P120" s="248"/>
      <c r="Q120" s="248"/>
      <c r="R120" s="248"/>
      <c r="S120" s="248"/>
      <c r="T120" s="249"/>
      <c r="U120" s="14"/>
      <c r="V120" s="14"/>
      <c r="W120" s="14"/>
      <c r="X120" s="14"/>
      <c r="Y120" s="14"/>
      <c r="Z120" s="14"/>
      <c r="AA120" s="14"/>
      <c r="AB120" s="14"/>
      <c r="AC120" s="14"/>
      <c r="AD120" s="14"/>
      <c r="AE120" s="14"/>
      <c r="AT120" s="250" t="s">
        <v>198</v>
      </c>
      <c r="AU120" s="250" t="s">
        <v>84</v>
      </c>
      <c r="AV120" s="14" t="s">
        <v>84</v>
      </c>
      <c r="AW120" s="14" t="s">
        <v>37</v>
      </c>
      <c r="AX120" s="14" t="s">
        <v>22</v>
      </c>
      <c r="AY120" s="250" t="s">
        <v>186</v>
      </c>
    </row>
    <row r="121" spans="1:65" s="2" customFormat="1" ht="14.4" customHeight="1">
      <c r="A121" s="38"/>
      <c r="B121" s="39"/>
      <c r="C121" s="212" t="s">
        <v>296</v>
      </c>
      <c r="D121" s="212" t="s">
        <v>189</v>
      </c>
      <c r="E121" s="213" t="s">
        <v>234</v>
      </c>
      <c r="F121" s="214" t="s">
        <v>235</v>
      </c>
      <c r="G121" s="215" t="s">
        <v>236</v>
      </c>
      <c r="H121" s="216">
        <v>38</v>
      </c>
      <c r="I121" s="217"/>
      <c r="J121" s="218">
        <f>ROUND(I121*H121,2)</f>
        <v>0</v>
      </c>
      <c r="K121" s="214" t="s">
        <v>193</v>
      </c>
      <c r="L121" s="44"/>
      <c r="M121" s="219" t="s">
        <v>20</v>
      </c>
      <c r="N121" s="220" t="s">
        <v>47</v>
      </c>
      <c r="O121" s="84"/>
      <c r="P121" s="221">
        <f>O121*H121</f>
        <v>0</v>
      </c>
      <c r="Q121" s="221">
        <v>0</v>
      </c>
      <c r="R121" s="221">
        <f>Q121*H121</f>
        <v>0</v>
      </c>
      <c r="S121" s="221">
        <v>0</v>
      </c>
      <c r="T121" s="222">
        <f>S121*H121</f>
        <v>0</v>
      </c>
      <c r="U121" s="38"/>
      <c r="V121" s="38"/>
      <c r="W121" s="38"/>
      <c r="X121" s="38"/>
      <c r="Y121" s="38"/>
      <c r="Z121" s="38"/>
      <c r="AA121" s="38"/>
      <c r="AB121" s="38"/>
      <c r="AC121" s="38"/>
      <c r="AD121" s="38"/>
      <c r="AE121" s="38"/>
      <c r="AR121" s="223" t="s">
        <v>620</v>
      </c>
      <c r="AT121" s="223" t="s">
        <v>189</v>
      </c>
      <c r="AU121" s="223" t="s">
        <v>84</v>
      </c>
      <c r="AY121" s="17" t="s">
        <v>186</v>
      </c>
      <c r="BE121" s="224">
        <f>IF(N121="základní",J121,0)</f>
        <v>0</v>
      </c>
      <c r="BF121" s="224">
        <f>IF(N121="snížená",J121,0)</f>
        <v>0</v>
      </c>
      <c r="BG121" s="224">
        <f>IF(N121="zákl. přenesená",J121,0)</f>
        <v>0</v>
      </c>
      <c r="BH121" s="224">
        <f>IF(N121="sníž. přenesená",J121,0)</f>
        <v>0</v>
      </c>
      <c r="BI121" s="224">
        <f>IF(N121="nulová",J121,0)</f>
        <v>0</v>
      </c>
      <c r="BJ121" s="17" t="s">
        <v>22</v>
      </c>
      <c r="BK121" s="224">
        <f>ROUND(I121*H121,2)</f>
        <v>0</v>
      </c>
      <c r="BL121" s="17" t="s">
        <v>620</v>
      </c>
      <c r="BM121" s="223" t="s">
        <v>662</v>
      </c>
    </row>
    <row r="122" spans="1:47" s="2" customFormat="1" ht="12">
      <c r="A122" s="38"/>
      <c r="B122" s="39"/>
      <c r="C122" s="40"/>
      <c r="D122" s="225" t="s">
        <v>196</v>
      </c>
      <c r="E122" s="40"/>
      <c r="F122" s="226" t="s">
        <v>238</v>
      </c>
      <c r="G122" s="40"/>
      <c r="H122" s="40"/>
      <c r="I122" s="227"/>
      <c r="J122" s="40"/>
      <c r="K122" s="40"/>
      <c r="L122" s="44"/>
      <c r="M122" s="228"/>
      <c r="N122" s="229"/>
      <c r="O122" s="84"/>
      <c r="P122" s="84"/>
      <c r="Q122" s="84"/>
      <c r="R122" s="84"/>
      <c r="S122" s="84"/>
      <c r="T122" s="85"/>
      <c r="U122" s="38"/>
      <c r="V122" s="38"/>
      <c r="W122" s="38"/>
      <c r="X122" s="38"/>
      <c r="Y122" s="38"/>
      <c r="Z122" s="38"/>
      <c r="AA122" s="38"/>
      <c r="AB122" s="38"/>
      <c r="AC122" s="38"/>
      <c r="AD122" s="38"/>
      <c r="AE122" s="38"/>
      <c r="AT122" s="17" t="s">
        <v>196</v>
      </c>
      <c r="AU122" s="17" t="s">
        <v>84</v>
      </c>
    </row>
    <row r="123" spans="1:51" s="14" customFormat="1" ht="12">
      <c r="A123" s="14"/>
      <c r="B123" s="240"/>
      <c r="C123" s="241"/>
      <c r="D123" s="225" t="s">
        <v>198</v>
      </c>
      <c r="E123" s="242" t="s">
        <v>20</v>
      </c>
      <c r="F123" s="243" t="s">
        <v>633</v>
      </c>
      <c r="G123" s="241"/>
      <c r="H123" s="244">
        <v>38</v>
      </c>
      <c r="I123" s="245"/>
      <c r="J123" s="241"/>
      <c r="K123" s="241"/>
      <c r="L123" s="246"/>
      <c r="M123" s="247"/>
      <c r="N123" s="248"/>
      <c r="O123" s="248"/>
      <c r="P123" s="248"/>
      <c r="Q123" s="248"/>
      <c r="R123" s="248"/>
      <c r="S123" s="248"/>
      <c r="T123" s="249"/>
      <c r="U123" s="14"/>
      <c r="V123" s="14"/>
      <c r="W123" s="14"/>
      <c r="X123" s="14"/>
      <c r="Y123" s="14"/>
      <c r="Z123" s="14"/>
      <c r="AA123" s="14"/>
      <c r="AB123" s="14"/>
      <c r="AC123" s="14"/>
      <c r="AD123" s="14"/>
      <c r="AE123" s="14"/>
      <c r="AT123" s="250" t="s">
        <v>198</v>
      </c>
      <c r="AU123" s="250" t="s">
        <v>84</v>
      </c>
      <c r="AV123" s="14" t="s">
        <v>84</v>
      </c>
      <c r="AW123" s="14" t="s">
        <v>37</v>
      </c>
      <c r="AX123" s="14" t="s">
        <v>22</v>
      </c>
      <c r="AY123" s="250" t="s">
        <v>186</v>
      </c>
    </row>
    <row r="124" spans="1:65" s="2" customFormat="1" ht="14.4" customHeight="1">
      <c r="A124" s="38"/>
      <c r="B124" s="39"/>
      <c r="C124" s="212" t="s">
        <v>303</v>
      </c>
      <c r="D124" s="212" t="s">
        <v>189</v>
      </c>
      <c r="E124" s="213" t="s">
        <v>663</v>
      </c>
      <c r="F124" s="214" t="s">
        <v>664</v>
      </c>
      <c r="G124" s="215" t="s">
        <v>236</v>
      </c>
      <c r="H124" s="216">
        <v>11</v>
      </c>
      <c r="I124" s="217"/>
      <c r="J124" s="218">
        <f>ROUND(I124*H124,2)</f>
        <v>0</v>
      </c>
      <c r="K124" s="214" t="s">
        <v>193</v>
      </c>
      <c r="L124" s="44"/>
      <c r="M124" s="219" t="s">
        <v>20</v>
      </c>
      <c r="N124" s="220" t="s">
        <v>47</v>
      </c>
      <c r="O124" s="84"/>
      <c r="P124" s="221">
        <f>O124*H124</f>
        <v>0</v>
      </c>
      <c r="Q124" s="221">
        <v>0</v>
      </c>
      <c r="R124" s="221">
        <f>Q124*H124</f>
        <v>0</v>
      </c>
      <c r="S124" s="221">
        <v>0</v>
      </c>
      <c r="T124" s="222">
        <f>S124*H124</f>
        <v>0</v>
      </c>
      <c r="U124" s="38"/>
      <c r="V124" s="38"/>
      <c r="W124" s="38"/>
      <c r="X124" s="38"/>
      <c r="Y124" s="38"/>
      <c r="Z124" s="38"/>
      <c r="AA124" s="38"/>
      <c r="AB124" s="38"/>
      <c r="AC124" s="38"/>
      <c r="AD124" s="38"/>
      <c r="AE124" s="38"/>
      <c r="AR124" s="223" t="s">
        <v>620</v>
      </c>
      <c r="AT124" s="223" t="s">
        <v>189</v>
      </c>
      <c r="AU124" s="223" t="s">
        <v>84</v>
      </c>
      <c r="AY124" s="17" t="s">
        <v>186</v>
      </c>
      <c r="BE124" s="224">
        <f>IF(N124="základní",J124,0)</f>
        <v>0</v>
      </c>
      <c r="BF124" s="224">
        <f>IF(N124="snížená",J124,0)</f>
        <v>0</v>
      </c>
      <c r="BG124" s="224">
        <f>IF(N124="zákl. přenesená",J124,0)</f>
        <v>0</v>
      </c>
      <c r="BH124" s="224">
        <f>IF(N124="sníž. přenesená",J124,0)</f>
        <v>0</v>
      </c>
      <c r="BI124" s="224">
        <f>IF(N124="nulová",J124,0)</f>
        <v>0</v>
      </c>
      <c r="BJ124" s="17" t="s">
        <v>22</v>
      </c>
      <c r="BK124" s="224">
        <f>ROUND(I124*H124,2)</f>
        <v>0</v>
      </c>
      <c r="BL124" s="17" t="s">
        <v>620</v>
      </c>
      <c r="BM124" s="223" t="s">
        <v>665</v>
      </c>
    </row>
    <row r="125" spans="1:47" s="2" customFormat="1" ht="12">
      <c r="A125" s="38"/>
      <c r="B125" s="39"/>
      <c r="C125" s="40"/>
      <c r="D125" s="225" t="s">
        <v>196</v>
      </c>
      <c r="E125" s="40"/>
      <c r="F125" s="226" t="s">
        <v>666</v>
      </c>
      <c r="G125" s="40"/>
      <c r="H125" s="40"/>
      <c r="I125" s="227"/>
      <c r="J125" s="40"/>
      <c r="K125" s="40"/>
      <c r="L125" s="44"/>
      <c r="M125" s="228"/>
      <c r="N125" s="229"/>
      <c r="O125" s="84"/>
      <c r="P125" s="84"/>
      <c r="Q125" s="84"/>
      <c r="R125" s="84"/>
      <c r="S125" s="84"/>
      <c r="T125" s="85"/>
      <c r="U125" s="38"/>
      <c r="V125" s="38"/>
      <c r="W125" s="38"/>
      <c r="X125" s="38"/>
      <c r="Y125" s="38"/>
      <c r="Z125" s="38"/>
      <c r="AA125" s="38"/>
      <c r="AB125" s="38"/>
      <c r="AC125" s="38"/>
      <c r="AD125" s="38"/>
      <c r="AE125" s="38"/>
      <c r="AT125" s="17" t="s">
        <v>196</v>
      </c>
      <c r="AU125" s="17" t="s">
        <v>84</v>
      </c>
    </row>
    <row r="126" spans="1:51" s="14" customFormat="1" ht="12">
      <c r="A126" s="14"/>
      <c r="B126" s="240"/>
      <c r="C126" s="241"/>
      <c r="D126" s="225" t="s">
        <v>198</v>
      </c>
      <c r="E126" s="242" t="s">
        <v>20</v>
      </c>
      <c r="F126" s="243" t="s">
        <v>638</v>
      </c>
      <c r="G126" s="241"/>
      <c r="H126" s="244">
        <v>11</v>
      </c>
      <c r="I126" s="245"/>
      <c r="J126" s="241"/>
      <c r="K126" s="241"/>
      <c r="L126" s="246"/>
      <c r="M126" s="247"/>
      <c r="N126" s="248"/>
      <c r="O126" s="248"/>
      <c r="P126" s="248"/>
      <c r="Q126" s="248"/>
      <c r="R126" s="248"/>
      <c r="S126" s="248"/>
      <c r="T126" s="249"/>
      <c r="U126" s="14"/>
      <c r="V126" s="14"/>
      <c r="W126" s="14"/>
      <c r="X126" s="14"/>
      <c r="Y126" s="14"/>
      <c r="Z126" s="14"/>
      <c r="AA126" s="14"/>
      <c r="AB126" s="14"/>
      <c r="AC126" s="14"/>
      <c r="AD126" s="14"/>
      <c r="AE126" s="14"/>
      <c r="AT126" s="250" t="s">
        <v>198</v>
      </c>
      <c r="AU126" s="250" t="s">
        <v>84</v>
      </c>
      <c r="AV126" s="14" t="s">
        <v>84</v>
      </c>
      <c r="AW126" s="14" t="s">
        <v>37</v>
      </c>
      <c r="AX126" s="14" t="s">
        <v>22</v>
      </c>
      <c r="AY126" s="250" t="s">
        <v>186</v>
      </c>
    </row>
    <row r="127" spans="1:65" s="2" customFormat="1" ht="14.4" customHeight="1">
      <c r="A127" s="38"/>
      <c r="B127" s="39"/>
      <c r="C127" s="212" t="s">
        <v>309</v>
      </c>
      <c r="D127" s="212" t="s">
        <v>189</v>
      </c>
      <c r="E127" s="213" t="s">
        <v>667</v>
      </c>
      <c r="F127" s="214" t="s">
        <v>668</v>
      </c>
      <c r="G127" s="215" t="s">
        <v>236</v>
      </c>
      <c r="H127" s="216">
        <v>1</v>
      </c>
      <c r="I127" s="217"/>
      <c r="J127" s="218">
        <f>ROUND(I127*H127,2)</f>
        <v>0</v>
      </c>
      <c r="K127" s="214" t="s">
        <v>193</v>
      </c>
      <c r="L127" s="44"/>
      <c r="M127" s="219" t="s">
        <v>20</v>
      </c>
      <c r="N127" s="220" t="s">
        <v>47</v>
      </c>
      <c r="O127" s="84"/>
      <c r="P127" s="221">
        <f>O127*H127</f>
        <v>0</v>
      </c>
      <c r="Q127" s="221">
        <v>0</v>
      </c>
      <c r="R127" s="221">
        <f>Q127*H127</f>
        <v>0</v>
      </c>
      <c r="S127" s="221">
        <v>0</v>
      </c>
      <c r="T127" s="222">
        <f>S127*H127</f>
        <v>0</v>
      </c>
      <c r="U127" s="38"/>
      <c r="V127" s="38"/>
      <c r="W127" s="38"/>
      <c r="X127" s="38"/>
      <c r="Y127" s="38"/>
      <c r="Z127" s="38"/>
      <c r="AA127" s="38"/>
      <c r="AB127" s="38"/>
      <c r="AC127" s="38"/>
      <c r="AD127" s="38"/>
      <c r="AE127" s="38"/>
      <c r="AR127" s="223" t="s">
        <v>620</v>
      </c>
      <c r="AT127" s="223" t="s">
        <v>189</v>
      </c>
      <c r="AU127" s="223" t="s">
        <v>84</v>
      </c>
      <c r="AY127" s="17" t="s">
        <v>186</v>
      </c>
      <c r="BE127" s="224">
        <f>IF(N127="základní",J127,0)</f>
        <v>0</v>
      </c>
      <c r="BF127" s="224">
        <f>IF(N127="snížená",J127,0)</f>
        <v>0</v>
      </c>
      <c r="BG127" s="224">
        <f>IF(N127="zákl. přenesená",J127,0)</f>
        <v>0</v>
      </c>
      <c r="BH127" s="224">
        <f>IF(N127="sníž. přenesená",J127,0)</f>
        <v>0</v>
      </c>
      <c r="BI127" s="224">
        <f>IF(N127="nulová",J127,0)</f>
        <v>0</v>
      </c>
      <c r="BJ127" s="17" t="s">
        <v>22</v>
      </c>
      <c r="BK127" s="224">
        <f>ROUND(I127*H127,2)</f>
        <v>0</v>
      </c>
      <c r="BL127" s="17" t="s">
        <v>620</v>
      </c>
      <c r="BM127" s="223" t="s">
        <v>669</v>
      </c>
    </row>
    <row r="128" spans="1:47" s="2" customFormat="1" ht="12">
      <c r="A128" s="38"/>
      <c r="B128" s="39"/>
      <c r="C128" s="40"/>
      <c r="D128" s="225" t="s">
        <v>196</v>
      </c>
      <c r="E128" s="40"/>
      <c r="F128" s="226" t="s">
        <v>670</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196</v>
      </c>
      <c r="AU128" s="17" t="s">
        <v>84</v>
      </c>
    </row>
    <row r="129" spans="1:65" s="2" customFormat="1" ht="14.4" customHeight="1">
      <c r="A129" s="38"/>
      <c r="B129" s="39"/>
      <c r="C129" s="212" t="s">
        <v>316</v>
      </c>
      <c r="D129" s="212" t="s">
        <v>189</v>
      </c>
      <c r="E129" s="213" t="s">
        <v>671</v>
      </c>
      <c r="F129" s="214" t="s">
        <v>672</v>
      </c>
      <c r="G129" s="215" t="s">
        <v>236</v>
      </c>
      <c r="H129" s="216">
        <v>4</v>
      </c>
      <c r="I129" s="217"/>
      <c r="J129" s="218">
        <f>ROUND(I129*H129,2)</f>
        <v>0</v>
      </c>
      <c r="K129" s="214" t="s">
        <v>193</v>
      </c>
      <c r="L129" s="44"/>
      <c r="M129" s="219" t="s">
        <v>20</v>
      </c>
      <c r="N129" s="220" t="s">
        <v>47</v>
      </c>
      <c r="O129" s="84"/>
      <c r="P129" s="221">
        <f>O129*H129</f>
        <v>0</v>
      </c>
      <c r="Q129" s="221">
        <v>0</v>
      </c>
      <c r="R129" s="221">
        <f>Q129*H129</f>
        <v>0</v>
      </c>
      <c r="S129" s="221">
        <v>0</v>
      </c>
      <c r="T129" s="222">
        <f>S129*H129</f>
        <v>0</v>
      </c>
      <c r="U129" s="38"/>
      <c r="V129" s="38"/>
      <c r="W129" s="38"/>
      <c r="X129" s="38"/>
      <c r="Y129" s="38"/>
      <c r="Z129" s="38"/>
      <c r="AA129" s="38"/>
      <c r="AB129" s="38"/>
      <c r="AC129" s="38"/>
      <c r="AD129" s="38"/>
      <c r="AE129" s="38"/>
      <c r="AR129" s="223" t="s">
        <v>620</v>
      </c>
      <c r="AT129" s="223" t="s">
        <v>189</v>
      </c>
      <c r="AU129" s="223" t="s">
        <v>84</v>
      </c>
      <c r="AY129" s="17" t="s">
        <v>186</v>
      </c>
      <c r="BE129" s="224">
        <f>IF(N129="základní",J129,0)</f>
        <v>0</v>
      </c>
      <c r="BF129" s="224">
        <f>IF(N129="snížená",J129,0)</f>
        <v>0</v>
      </c>
      <c r="BG129" s="224">
        <f>IF(N129="zákl. přenesená",J129,0)</f>
        <v>0</v>
      </c>
      <c r="BH129" s="224">
        <f>IF(N129="sníž. přenesená",J129,0)</f>
        <v>0</v>
      </c>
      <c r="BI129" s="224">
        <f>IF(N129="nulová",J129,0)</f>
        <v>0</v>
      </c>
      <c r="BJ129" s="17" t="s">
        <v>22</v>
      </c>
      <c r="BK129" s="224">
        <f>ROUND(I129*H129,2)</f>
        <v>0</v>
      </c>
      <c r="BL129" s="17" t="s">
        <v>620</v>
      </c>
      <c r="BM129" s="223" t="s">
        <v>673</v>
      </c>
    </row>
    <row r="130" spans="1:47" s="2" customFormat="1" ht="12">
      <c r="A130" s="38"/>
      <c r="B130" s="39"/>
      <c r="C130" s="40"/>
      <c r="D130" s="225" t="s">
        <v>196</v>
      </c>
      <c r="E130" s="40"/>
      <c r="F130" s="226" t="s">
        <v>674</v>
      </c>
      <c r="G130" s="40"/>
      <c r="H130" s="40"/>
      <c r="I130" s="227"/>
      <c r="J130" s="40"/>
      <c r="K130" s="40"/>
      <c r="L130" s="44"/>
      <c r="M130" s="228"/>
      <c r="N130" s="229"/>
      <c r="O130" s="84"/>
      <c r="P130" s="84"/>
      <c r="Q130" s="84"/>
      <c r="R130" s="84"/>
      <c r="S130" s="84"/>
      <c r="T130" s="85"/>
      <c r="U130" s="38"/>
      <c r="V130" s="38"/>
      <c r="W130" s="38"/>
      <c r="X130" s="38"/>
      <c r="Y130" s="38"/>
      <c r="Z130" s="38"/>
      <c r="AA130" s="38"/>
      <c r="AB130" s="38"/>
      <c r="AC130" s="38"/>
      <c r="AD130" s="38"/>
      <c r="AE130" s="38"/>
      <c r="AT130" s="17" t="s">
        <v>196</v>
      </c>
      <c r="AU130" s="17" t="s">
        <v>84</v>
      </c>
    </row>
    <row r="131" spans="1:51" s="14" customFormat="1" ht="12">
      <c r="A131" s="14"/>
      <c r="B131" s="240"/>
      <c r="C131" s="241"/>
      <c r="D131" s="225" t="s">
        <v>198</v>
      </c>
      <c r="E131" s="242" t="s">
        <v>20</v>
      </c>
      <c r="F131" s="243" t="s">
        <v>647</v>
      </c>
      <c r="G131" s="241"/>
      <c r="H131" s="244">
        <v>4</v>
      </c>
      <c r="I131" s="245"/>
      <c r="J131" s="241"/>
      <c r="K131" s="241"/>
      <c r="L131" s="246"/>
      <c r="M131" s="247"/>
      <c r="N131" s="248"/>
      <c r="O131" s="248"/>
      <c r="P131" s="248"/>
      <c r="Q131" s="248"/>
      <c r="R131" s="248"/>
      <c r="S131" s="248"/>
      <c r="T131" s="249"/>
      <c r="U131" s="14"/>
      <c r="V131" s="14"/>
      <c r="W131" s="14"/>
      <c r="X131" s="14"/>
      <c r="Y131" s="14"/>
      <c r="Z131" s="14"/>
      <c r="AA131" s="14"/>
      <c r="AB131" s="14"/>
      <c r="AC131" s="14"/>
      <c r="AD131" s="14"/>
      <c r="AE131" s="14"/>
      <c r="AT131" s="250" t="s">
        <v>198</v>
      </c>
      <c r="AU131" s="250" t="s">
        <v>84</v>
      </c>
      <c r="AV131" s="14" t="s">
        <v>84</v>
      </c>
      <c r="AW131" s="14" t="s">
        <v>37</v>
      </c>
      <c r="AX131" s="14" t="s">
        <v>22</v>
      </c>
      <c r="AY131" s="250" t="s">
        <v>186</v>
      </c>
    </row>
    <row r="132" spans="1:65" s="2" customFormat="1" ht="14.4" customHeight="1">
      <c r="A132" s="38"/>
      <c r="B132" s="39"/>
      <c r="C132" s="212" t="s">
        <v>8</v>
      </c>
      <c r="D132" s="212" t="s">
        <v>189</v>
      </c>
      <c r="E132" s="213" t="s">
        <v>675</v>
      </c>
      <c r="F132" s="214" t="s">
        <v>676</v>
      </c>
      <c r="G132" s="215" t="s">
        <v>236</v>
      </c>
      <c r="H132" s="216">
        <v>1</v>
      </c>
      <c r="I132" s="217"/>
      <c r="J132" s="218">
        <f>ROUND(I132*H132,2)</f>
        <v>0</v>
      </c>
      <c r="K132" s="214" t="s">
        <v>193</v>
      </c>
      <c r="L132" s="44"/>
      <c r="M132" s="219" t="s">
        <v>20</v>
      </c>
      <c r="N132" s="220" t="s">
        <v>47</v>
      </c>
      <c r="O132" s="84"/>
      <c r="P132" s="221">
        <f>O132*H132</f>
        <v>0</v>
      </c>
      <c r="Q132" s="221">
        <v>0</v>
      </c>
      <c r="R132" s="221">
        <f>Q132*H132</f>
        <v>0</v>
      </c>
      <c r="S132" s="221">
        <v>0</v>
      </c>
      <c r="T132" s="222">
        <f>S132*H132</f>
        <v>0</v>
      </c>
      <c r="U132" s="38"/>
      <c r="V132" s="38"/>
      <c r="W132" s="38"/>
      <c r="X132" s="38"/>
      <c r="Y132" s="38"/>
      <c r="Z132" s="38"/>
      <c r="AA132" s="38"/>
      <c r="AB132" s="38"/>
      <c r="AC132" s="38"/>
      <c r="AD132" s="38"/>
      <c r="AE132" s="38"/>
      <c r="AR132" s="223" t="s">
        <v>620</v>
      </c>
      <c r="AT132" s="223" t="s">
        <v>189</v>
      </c>
      <c r="AU132" s="223" t="s">
        <v>84</v>
      </c>
      <c r="AY132" s="17" t="s">
        <v>186</v>
      </c>
      <c r="BE132" s="224">
        <f>IF(N132="základní",J132,0)</f>
        <v>0</v>
      </c>
      <c r="BF132" s="224">
        <f>IF(N132="snížená",J132,0)</f>
        <v>0</v>
      </c>
      <c r="BG132" s="224">
        <f>IF(N132="zákl. přenesená",J132,0)</f>
        <v>0</v>
      </c>
      <c r="BH132" s="224">
        <f>IF(N132="sníž. přenesená",J132,0)</f>
        <v>0</v>
      </c>
      <c r="BI132" s="224">
        <f>IF(N132="nulová",J132,0)</f>
        <v>0</v>
      </c>
      <c r="BJ132" s="17" t="s">
        <v>22</v>
      </c>
      <c r="BK132" s="224">
        <f>ROUND(I132*H132,2)</f>
        <v>0</v>
      </c>
      <c r="BL132" s="17" t="s">
        <v>620</v>
      </c>
      <c r="BM132" s="223" t="s">
        <v>677</v>
      </c>
    </row>
    <row r="133" spans="1:47" s="2" customFormat="1" ht="12">
      <c r="A133" s="38"/>
      <c r="B133" s="39"/>
      <c r="C133" s="40"/>
      <c r="D133" s="225" t="s">
        <v>196</v>
      </c>
      <c r="E133" s="40"/>
      <c r="F133" s="226" t="s">
        <v>678</v>
      </c>
      <c r="G133" s="40"/>
      <c r="H133" s="40"/>
      <c r="I133" s="227"/>
      <c r="J133" s="40"/>
      <c r="K133" s="40"/>
      <c r="L133" s="44"/>
      <c r="M133" s="228"/>
      <c r="N133" s="229"/>
      <c r="O133" s="84"/>
      <c r="P133" s="84"/>
      <c r="Q133" s="84"/>
      <c r="R133" s="84"/>
      <c r="S133" s="84"/>
      <c r="T133" s="85"/>
      <c r="U133" s="38"/>
      <c r="V133" s="38"/>
      <c r="W133" s="38"/>
      <c r="X133" s="38"/>
      <c r="Y133" s="38"/>
      <c r="Z133" s="38"/>
      <c r="AA133" s="38"/>
      <c r="AB133" s="38"/>
      <c r="AC133" s="38"/>
      <c r="AD133" s="38"/>
      <c r="AE133" s="38"/>
      <c r="AT133" s="17" t="s">
        <v>196</v>
      </c>
      <c r="AU133" s="17" t="s">
        <v>84</v>
      </c>
    </row>
    <row r="134" spans="1:65" s="2" customFormat="1" ht="14.4" customHeight="1">
      <c r="A134" s="38"/>
      <c r="B134" s="39"/>
      <c r="C134" s="212" t="s">
        <v>327</v>
      </c>
      <c r="D134" s="212" t="s">
        <v>189</v>
      </c>
      <c r="E134" s="213" t="s">
        <v>679</v>
      </c>
      <c r="F134" s="214" t="s">
        <v>680</v>
      </c>
      <c r="G134" s="215" t="s">
        <v>236</v>
      </c>
      <c r="H134" s="216">
        <v>2</v>
      </c>
      <c r="I134" s="217"/>
      <c r="J134" s="218">
        <f>ROUND(I134*H134,2)</f>
        <v>0</v>
      </c>
      <c r="K134" s="214" t="s">
        <v>193</v>
      </c>
      <c r="L134" s="44"/>
      <c r="M134" s="219" t="s">
        <v>20</v>
      </c>
      <c r="N134" s="220" t="s">
        <v>47</v>
      </c>
      <c r="O134" s="84"/>
      <c r="P134" s="221">
        <f>O134*H134</f>
        <v>0</v>
      </c>
      <c r="Q134" s="221">
        <v>0</v>
      </c>
      <c r="R134" s="221">
        <f>Q134*H134</f>
        <v>0</v>
      </c>
      <c r="S134" s="221">
        <v>0</v>
      </c>
      <c r="T134" s="222">
        <f>S134*H134</f>
        <v>0</v>
      </c>
      <c r="U134" s="38"/>
      <c r="V134" s="38"/>
      <c r="W134" s="38"/>
      <c r="X134" s="38"/>
      <c r="Y134" s="38"/>
      <c r="Z134" s="38"/>
      <c r="AA134" s="38"/>
      <c r="AB134" s="38"/>
      <c r="AC134" s="38"/>
      <c r="AD134" s="38"/>
      <c r="AE134" s="38"/>
      <c r="AR134" s="223" t="s">
        <v>620</v>
      </c>
      <c r="AT134" s="223" t="s">
        <v>189</v>
      </c>
      <c r="AU134" s="223" t="s">
        <v>84</v>
      </c>
      <c r="AY134" s="17" t="s">
        <v>186</v>
      </c>
      <c r="BE134" s="224">
        <f>IF(N134="základní",J134,0)</f>
        <v>0</v>
      </c>
      <c r="BF134" s="224">
        <f>IF(N134="snížená",J134,0)</f>
        <v>0</v>
      </c>
      <c r="BG134" s="224">
        <f>IF(N134="zákl. přenesená",J134,0)</f>
        <v>0</v>
      </c>
      <c r="BH134" s="224">
        <f>IF(N134="sníž. přenesená",J134,0)</f>
        <v>0</v>
      </c>
      <c r="BI134" s="224">
        <f>IF(N134="nulová",J134,0)</f>
        <v>0</v>
      </c>
      <c r="BJ134" s="17" t="s">
        <v>22</v>
      </c>
      <c r="BK134" s="224">
        <f>ROUND(I134*H134,2)</f>
        <v>0</v>
      </c>
      <c r="BL134" s="17" t="s">
        <v>620</v>
      </c>
      <c r="BM134" s="223" t="s">
        <v>681</v>
      </c>
    </row>
    <row r="135" spans="1:47" s="2" customFormat="1" ht="12">
      <c r="A135" s="38"/>
      <c r="B135" s="39"/>
      <c r="C135" s="40"/>
      <c r="D135" s="225" t="s">
        <v>196</v>
      </c>
      <c r="E135" s="40"/>
      <c r="F135" s="226" t="s">
        <v>682</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196</v>
      </c>
      <c r="AU135" s="17" t="s">
        <v>84</v>
      </c>
    </row>
    <row r="136" spans="1:51" s="14" customFormat="1" ht="12">
      <c r="A136" s="14"/>
      <c r="B136" s="240"/>
      <c r="C136" s="241"/>
      <c r="D136" s="225" t="s">
        <v>198</v>
      </c>
      <c r="E136" s="242" t="s">
        <v>20</v>
      </c>
      <c r="F136" s="243" t="s">
        <v>656</v>
      </c>
      <c r="G136" s="241"/>
      <c r="H136" s="244">
        <v>2</v>
      </c>
      <c r="I136" s="245"/>
      <c r="J136" s="241"/>
      <c r="K136" s="241"/>
      <c r="L136" s="246"/>
      <c r="M136" s="247"/>
      <c r="N136" s="248"/>
      <c r="O136" s="248"/>
      <c r="P136" s="248"/>
      <c r="Q136" s="248"/>
      <c r="R136" s="248"/>
      <c r="S136" s="248"/>
      <c r="T136" s="249"/>
      <c r="U136" s="14"/>
      <c r="V136" s="14"/>
      <c r="W136" s="14"/>
      <c r="X136" s="14"/>
      <c r="Y136" s="14"/>
      <c r="Z136" s="14"/>
      <c r="AA136" s="14"/>
      <c r="AB136" s="14"/>
      <c r="AC136" s="14"/>
      <c r="AD136" s="14"/>
      <c r="AE136" s="14"/>
      <c r="AT136" s="250" t="s">
        <v>198</v>
      </c>
      <c r="AU136" s="250" t="s">
        <v>84</v>
      </c>
      <c r="AV136" s="14" t="s">
        <v>84</v>
      </c>
      <c r="AW136" s="14" t="s">
        <v>37</v>
      </c>
      <c r="AX136" s="14" t="s">
        <v>22</v>
      </c>
      <c r="AY136" s="250" t="s">
        <v>186</v>
      </c>
    </row>
    <row r="137" spans="1:65" s="2" customFormat="1" ht="14.4" customHeight="1">
      <c r="A137" s="38"/>
      <c r="B137" s="39"/>
      <c r="C137" s="212" t="s">
        <v>333</v>
      </c>
      <c r="D137" s="212" t="s">
        <v>189</v>
      </c>
      <c r="E137" s="213" t="s">
        <v>683</v>
      </c>
      <c r="F137" s="214" t="s">
        <v>684</v>
      </c>
      <c r="G137" s="215" t="s">
        <v>236</v>
      </c>
      <c r="H137" s="216">
        <v>4</v>
      </c>
      <c r="I137" s="217"/>
      <c r="J137" s="218">
        <f>ROUND(I137*H137,2)</f>
        <v>0</v>
      </c>
      <c r="K137" s="214" t="s">
        <v>193</v>
      </c>
      <c r="L137" s="44"/>
      <c r="M137" s="219" t="s">
        <v>20</v>
      </c>
      <c r="N137" s="220" t="s">
        <v>47</v>
      </c>
      <c r="O137" s="84"/>
      <c r="P137" s="221">
        <f>O137*H137</f>
        <v>0</v>
      </c>
      <c r="Q137" s="221">
        <v>0</v>
      </c>
      <c r="R137" s="221">
        <f>Q137*H137</f>
        <v>0</v>
      </c>
      <c r="S137" s="221">
        <v>0</v>
      </c>
      <c r="T137" s="222">
        <f>S137*H137</f>
        <v>0</v>
      </c>
      <c r="U137" s="38"/>
      <c r="V137" s="38"/>
      <c r="W137" s="38"/>
      <c r="X137" s="38"/>
      <c r="Y137" s="38"/>
      <c r="Z137" s="38"/>
      <c r="AA137" s="38"/>
      <c r="AB137" s="38"/>
      <c r="AC137" s="38"/>
      <c r="AD137" s="38"/>
      <c r="AE137" s="38"/>
      <c r="AR137" s="223" t="s">
        <v>620</v>
      </c>
      <c r="AT137" s="223" t="s">
        <v>189</v>
      </c>
      <c r="AU137" s="223" t="s">
        <v>84</v>
      </c>
      <c r="AY137" s="17" t="s">
        <v>186</v>
      </c>
      <c r="BE137" s="224">
        <f>IF(N137="základní",J137,0)</f>
        <v>0</v>
      </c>
      <c r="BF137" s="224">
        <f>IF(N137="snížená",J137,0)</f>
        <v>0</v>
      </c>
      <c r="BG137" s="224">
        <f>IF(N137="zákl. přenesená",J137,0)</f>
        <v>0</v>
      </c>
      <c r="BH137" s="224">
        <f>IF(N137="sníž. přenesená",J137,0)</f>
        <v>0</v>
      </c>
      <c r="BI137" s="224">
        <f>IF(N137="nulová",J137,0)</f>
        <v>0</v>
      </c>
      <c r="BJ137" s="17" t="s">
        <v>22</v>
      </c>
      <c r="BK137" s="224">
        <f>ROUND(I137*H137,2)</f>
        <v>0</v>
      </c>
      <c r="BL137" s="17" t="s">
        <v>620</v>
      </c>
      <c r="BM137" s="223" t="s">
        <v>685</v>
      </c>
    </row>
    <row r="138" spans="1:47" s="2" customFormat="1" ht="12">
      <c r="A138" s="38"/>
      <c r="B138" s="39"/>
      <c r="C138" s="40"/>
      <c r="D138" s="225" t="s">
        <v>196</v>
      </c>
      <c r="E138" s="40"/>
      <c r="F138" s="226" t="s">
        <v>686</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196</v>
      </c>
      <c r="AU138" s="17" t="s">
        <v>84</v>
      </c>
    </row>
    <row r="139" spans="1:51" s="14" customFormat="1" ht="12">
      <c r="A139" s="14"/>
      <c r="B139" s="240"/>
      <c r="C139" s="241"/>
      <c r="D139" s="225" t="s">
        <v>198</v>
      </c>
      <c r="E139" s="242" t="s">
        <v>20</v>
      </c>
      <c r="F139" s="243" t="s">
        <v>661</v>
      </c>
      <c r="G139" s="241"/>
      <c r="H139" s="244">
        <v>4</v>
      </c>
      <c r="I139" s="245"/>
      <c r="J139" s="241"/>
      <c r="K139" s="241"/>
      <c r="L139" s="246"/>
      <c r="M139" s="247"/>
      <c r="N139" s="248"/>
      <c r="O139" s="248"/>
      <c r="P139" s="248"/>
      <c r="Q139" s="248"/>
      <c r="R139" s="248"/>
      <c r="S139" s="248"/>
      <c r="T139" s="249"/>
      <c r="U139" s="14"/>
      <c r="V139" s="14"/>
      <c r="W139" s="14"/>
      <c r="X139" s="14"/>
      <c r="Y139" s="14"/>
      <c r="Z139" s="14"/>
      <c r="AA139" s="14"/>
      <c r="AB139" s="14"/>
      <c r="AC139" s="14"/>
      <c r="AD139" s="14"/>
      <c r="AE139" s="14"/>
      <c r="AT139" s="250" t="s">
        <v>198</v>
      </c>
      <c r="AU139" s="250" t="s">
        <v>84</v>
      </c>
      <c r="AV139" s="14" t="s">
        <v>84</v>
      </c>
      <c r="AW139" s="14" t="s">
        <v>37</v>
      </c>
      <c r="AX139" s="14" t="s">
        <v>22</v>
      </c>
      <c r="AY139" s="250" t="s">
        <v>186</v>
      </c>
    </row>
    <row r="140" spans="1:65" s="2" customFormat="1" ht="24.15" customHeight="1">
      <c r="A140" s="38"/>
      <c r="B140" s="39"/>
      <c r="C140" s="212" t="s">
        <v>339</v>
      </c>
      <c r="D140" s="212" t="s">
        <v>189</v>
      </c>
      <c r="E140" s="213" t="s">
        <v>687</v>
      </c>
      <c r="F140" s="214" t="s">
        <v>688</v>
      </c>
      <c r="G140" s="215" t="s">
        <v>236</v>
      </c>
      <c r="H140" s="216">
        <v>38</v>
      </c>
      <c r="I140" s="217"/>
      <c r="J140" s="218">
        <f>ROUND(I140*H140,2)</f>
        <v>0</v>
      </c>
      <c r="K140" s="214" t="s">
        <v>193</v>
      </c>
      <c r="L140" s="44"/>
      <c r="M140" s="219" t="s">
        <v>20</v>
      </c>
      <c r="N140" s="220" t="s">
        <v>47</v>
      </c>
      <c r="O140" s="84"/>
      <c r="P140" s="221">
        <f>O140*H140</f>
        <v>0</v>
      </c>
      <c r="Q140" s="221">
        <v>0</v>
      </c>
      <c r="R140" s="221">
        <f>Q140*H140</f>
        <v>0</v>
      </c>
      <c r="S140" s="221">
        <v>0</v>
      </c>
      <c r="T140" s="222">
        <f>S140*H140</f>
        <v>0</v>
      </c>
      <c r="U140" s="38"/>
      <c r="V140" s="38"/>
      <c r="W140" s="38"/>
      <c r="X140" s="38"/>
      <c r="Y140" s="38"/>
      <c r="Z140" s="38"/>
      <c r="AA140" s="38"/>
      <c r="AB140" s="38"/>
      <c r="AC140" s="38"/>
      <c r="AD140" s="38"/>
      <c r="AE140" s="38"/>
      <c r="AR140" s="223" t="s">
        <v>620</v>
      </c>
      <c r="AT140" s="223" t="s">
        <v>189</v>
      </c>
      <c r="AU140" s="223" t="s">
        <v>84</v>
      </c>
      <c r="AY140" s="17" t="s">
        <v>186</v>
      </c>
      <c r="BE140" s="224">
        <f>IF(N140="základní",J140,0)</f>
        <v>0</v>
      </c>
      <c r="BF140" s="224">
        <f>IF(N140="snížená",J140,0)</f>
        <v>0</v>
      </c>
      <c r="BG140" s="224">
        <f>IF(N140="zákl. přenesená",J140,0)</f>
        <v>0</v>
      </c>
      <c r="BH140" s="224">
        <f>IF(N140="sníž. přenesená",J140,0)</f>
        <v>0</v>
      </c>
      <c r="BI140" s="224">
        <f>IF(N140="nulová",J140,0)</f>
        <v>0</v>
      </c>
      <c r="BJ140" s="17" t="s">
        <v>22</v>
      </c>
      <c r="BK140" s="224">
        <f>ROUND(I140*H140,2)</f>
        <v>0</v>
      </c>
      <c r="BL140" s="17" t="s">
        <v>620</v>
      </c>
      <c r="BM140" s="223" t="s">
        <v>689</v>
      </c>
    </row>
    <row r="141" spans="1:47" s="2" customFormat="1" ht="12">
      <c r="A141" s="38"/>
      <c r="B141" s="39"/>
      <c r="C141" s="40"/>
      <c r="D141" s="225" t="s">
        <v>196</v>
      </c>
      <c r="E141" s="40"/>
      <c r="F141" s="226" t="s">
        <v>690</v>
      </c>
      <c r="G141" s="40"/>
      <c r="H141" s="40"/>
      <c r="I141" s="227"/>
      <c r="J141" s="40"/>
      <c r="K141" s="40"/>
      <c r="L141" s="44"/>
      <c r="M141" s="228"/>
      <c r="N141" s="229"/>
      <c r="O141" s="84"/>
      <c r="P141" s="84"/>
      <c r="Q141" s="84"/>
      <c r="R141" s="84"/>
      <c r="S141" s="84"/>
      <c r="T141" s="85"/>
      <c r="U141" s="38"/>
      <c r="V141" s="38"/>
      <c r="W141" s="38"/>
      <c r="X141" s="38"/>
      <c r="Y141" s="38"/>
      <c r="Z141" s="38"/>
      <c r="AA141" s="38"/>
      <c r="AB141" s="38"/>
      <c r="AC141" s="38"/>
      <c r="AD141" s="38"/>
      <c r="AE141" s="38"/>
      <c r="AT141" s="17" t="s">
        <v>196</v>
      </c>
      <c r="AU141" s="17" t="s">
        <v>84</v>
      </c>
    </row>
    <row r="142" spans="1:65" s="2" customFormat="1" ht="24.15" customHeight="1">
      <c r="A142" s="38"/>
      <c r="B142" s="39"/>
      <c r="C142" s="212" t="s">
        <v>345</v>
      </c>
      <c r="D142" s="212" t="s">
        <v>189</v>
      </c>
      <c r="E142" s="213" t="s">
        <v>691</v>
      </c>
      <c r="F142" s="214" t="s">
        <v>692</v>
      </c>
      <c r="G142" s="215" t="s">
        <v>236</v>
      </c>
      <c r="H142" s="216">
        <v>11</v>
      </c>
      <c r="I142" s="217"/>
      <c r="J142" s="218">
        <f>ROUND(I142*H142,2)</f>
        <v>0</v>
      </c>
      <c r="K142" s="214" t="s">
        <v>193</v>
      </c>
      <c r="L142" s="44"/>
      <c r="M142" s="219" t="s">
        <v>20</v>
      </c>
      <c r="N142" s="220" t="s">
        <v>47</v>
      </c>
      <c r="O142" s="84"/>
      <c r="P142" s="221">
        <f>O142*H142</f>
        <v>0</v>
      </c>
      <c r="Q142" s="221">
        <v>0</v>
      </c>
      <c r="R142" s="221">
        <f>Q142*H142</f>
        <v>0</v>
      </c>
      <c r="S142" s="221">
        <v>0</v>
      </c>
      <c r="T142" s="222">
        <f>S142*H142</f>
        <v>0</v>
      </c>
      <c r="U142" s="38"/>
      <c r="V142" s="38"/>
      <c r="W142" s="38"/>
      <c r="X142" s="38"/>
      <c r="Y142" s="38"/>
      <c r="Z142" s="38"/>
      <c r="AA142" s="38"/>
      <c r="AB142" s="38"/>
      <c r="AC142" s="38"/>
      <c r="AD142" s="38"/>
      <c r="AE142" s="38"/>
      <c r="AR142" s="223" t="s">
        <v>620</v>
      </c>
      <c r="AT142" s="223" t="s">
        <v>189</v>
      </c>
      <c r="AU142" s="223" t="s">
        <v>84</v>
      </c>
      <c r="AY142" s="17" t="s">
        <v>186</v>
      </c>
      <c r="BE142" s="224">
        <f>IF(N142="základní",J142,0)</f>
        <v>0</v>
      </c>
      <c r="BF142" s="224">
        <f>IF(N142="snížená",J142,0)</f>
        <v>0</v>
      </c>
      <c r="BG142" s="224">
        <f>IF(N142="zákl. přenesená",J142,0)</f>
        <v>0</v>
      </c>
      <c r="BH142" s="224">
        <f>IF(N142="sníž. přenesená",J142,0)</f>
        <v>0</v>
      </c>
      <c r="BI142" s="224">
        <f>IF(N142="nulová",J142,0)</f>
        <v>0</v>
      </c>
      <c r="BJ142" s="17" t="s">
        <v>22</v>
      </c>
      <c r="BK142" s="224">
        <f>ROUND(I142*H142,2)</f>
        <v>0</v>
      </c>
      <c r="BL142" s="17" t="s">
        <v>620</v>
      </c>
      <c r="BM142" s="223" t="s">
        <v>693</v>
      </c>
    </row>
    <row r="143" spans="1:47" s="2" customFormat="1" ht="12">
      <c r="A143" s="38"/>
      <c r="B143" s="39"/>
      <c r="C143" s="40"/>
      <c r="D143" s="225" t="s">
        <v>196</v>
      </c>
      <c r="E143" s="40"/>
      <c r="F143" s="226" t="s">
        <v>694</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196</v>
      </c>
      <c r="AU143" s="17" t="s">
        <v>84</v>
      </c>
    </row>
    <row r="144" spans="1:65" s="2" customFormat="1" ht="24.15" customHeight="1">
      <c r="A144" s="38"/>
      <c r="B144" s="39"/>
      <c r="C144" s="212" t="s">
        <v>351</v>
      </c>
      <c r="D144" s="212" t="s">
        <v>189</v>
      </c>
      <c r="E144" s="213" t="s">
        <v>695</v>
      </c>
      <c r="F144" s="214" t="s">
        <v>696</v>
      </c>
      <c r="G144" s="215" t="s">
        <v>236</v>
      </c>
      <c r="H144" s="216">
        <v>1</v>
      </c>
      <c r="I144" s="217"/>
      <c r="J144" s="218">
        <f>ROUND(I144*H144,2)</f>
        <v>0</v>
      </c>
      <c r="K144" s="214" t="s">
        <v>193</v>
      </c>
      <c r="L144" s="44"/>
      <c r="M144" s="219" t="s">
        <v>20</v>
      </c>
      <c r="N144" s="220" t="s">
        <v>47</v>
      </c>
      <c r="O144" s="84"/>
      <c r="P144" s="221">
        <f>O144*H144</f>
        <v>0</v>
      </c>
      <c r="Q144" s="221">
        <v>0</v>
      </c>
      <c r="R144" s="221">
        <f>Q144*H144</f>
        <v>0</v>
      </c>
      <c r="S144" s="221">
        <v>0</v>
      </c>
      <c r="T144" s="222">
        <f>S144*H144</f>
        <v>0</v>
      </c>
      <c r="U144" s="38"/>
      <c r="V144" s="38"/>
      <c r="W144" s="38"/>
      <c r="X144" s="38"/>
      <c r="Y144" s="38"/>
      <c r="Z144" s="38"/>
      <c r="AA144" s="38"/>
      <c r="AB144" s="38"/>
      <c r="AC144" s="38"/>
      <c r="AD144" s="38"/>
      <c r="AE144" s="38"/>
      <c r="AR144" s="223" t="s">
        <v>620</v>
      </c>
      <c r="AT144" s="223" t="s">
        <v>189</v>
      </c>
      <c r="AU144" s="223" t="s">
        <v>84</v>
      </c>
      <c r="AY144" s="17" t="s">
        <v>186</v>
      </c>
      <c r="BE144" s="224">
        <f>IF(N144="základní",J144,0)</f>
        <v>0</v>
      </c>
      <c r="BF144" s="224">
        <f>IF(N144="snížená",J144,0)</f>
        <v>0</v>
      </c>
      <c r="BG144" s="224">
        <f>IF(N144="zákl. přenesená",J144,0)</f>
        <v>0</v>
      </c>
      <c r="BH144" s="224">
        <f>IF(N144="sníž. přenesená",J144,0)</f>
        <v>0</v>
      </c>
      <c r="BI144" s="224">
        <f>IF(N144="nulová",J144,0)</f>
        <v>0</v>
      </c>
      <c r="BJ144" s="17" t="s">
        <v>22</v>
      </c>
      <c r="BK144" s="224">
        <f>ROUND(I144*H144,2)</f>
        <v>0</v>
      </c>
      <c r="BL144" s="17" t="s">
        <v>620</v>
      </c>
      <c r="BM144" s="223" t="s">
        <v>697</v>
      </c>
    </row>
    <row r="145" spans="1:47" s="2" customFormat="1" ht="12">
      <c r="A145" s="38"/>
      <c r="B145" s="39"/>
      <c r="C145" s="40"/>
      <c r="D145" s="225" t="s">
        <v>196</v>
      </c>
      <c r="E145" s="40"/>
      <c r="F145" s="226" t="s">
        <v>698</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196</v>
      </c>
      <c r="AU145" s="17" t="s">
        <v>84</v>
      </c>
    </row>
    <row r="146" spans="1:65" s="2" customFormat="1" ht="24.15" customHeight="1">
      <c r="A146" s="38"/>
      <c r="B146" s="39"/>
      <c r="C146" s="212" t="s">
        <v>7</v>
      </c>
      <c r="D146" s="212" t="s">
        <v>189</v>
      </c>
      <c r="E146" s="213" t="s">
        <v>699</v>
      </c>
      <c r="F146" s="214" t="s">
        <v>700</v>
      </c>
      <c r="G146" s="215" t="s">
        <v>236</v>
      </c>
      <c r="H146" s="216">
        <v>4</v>
      </c>
      <c r="I146" s="217"/>
      <c r="J146" s="218">
        <f>ROUND(I146*H146,2)</f>
        <v>0</v>
      </c>
      <c r="K146" s="214" t="s">
        <v>193</v>
      </c>
      <c r="L146" s="44"/>
      <c r="M146" s="219" t="s">
        <v>20</v>
      </c>
      <c r="N146" s="220" t="s">
        <v>47</v>
      </c>
      <c r="O146" s="84"/>
      <c r="P146" s="221">
        <f>O146*H146</f>
        <v>0</v>
      </c>
      <c r="Q146" s="221">
        <v>0</v>
      </c>
      <c r="R146" s="221">
        <f>Q146*H146</f>
        <v>0</v>
      </c>
      <c r="S146" s="221">
        <v>0</v>
      </c>
      <c r="T146" s="222">
        <f>S146*H146</f>
        <v>0</v>
      </c>
      <c r="U146" s="38"/>
      <c r="V146" s="38"/>
      <c r="W146" s="38"/>
      <c r="X146" s="38"/>
      <c r="Y146" s="38"/>
      <c r="Z146" s="38"/>
      <c r="AA146" s="38"/>
      <c r="AB146" s="38"/>
      <c r="AC146" s="38"/>
      <c r="AD146" s="38"/>
      <c r="AE146" s="38"/>
      <c r="AR146" s="223" t="s">
        <v>620</v>
      </c>
      <c r="AT146" s="223" t="s">
        <v>189</v>
      </c>
      <c r="AU146" s="223" t="s">
        <v>84</v>
      </c>
      <c r="AY146" s="17" t="s">
        <v>186</v>
      </c>
      <c r="BE146" s="224">
        <f>IF(N146="základní",J146,0)</f>
        <v>0</v>
      </c>
      <c r="BF146" s="224">
        <f>IF(N146="snížená",J146,0)</f>
        <v>0</v>
      </c>
      <c r="BG146" s="224">
        <f>IF(N146="zákl. přenesená",J146,0)</f>
        <v>0</v>
      </c>
      <c r="BH146" s="224">
        <f>IF(N146="sníž. přenesená",J146,0)</f>
        <v>0</v>
      </c>
      <c r="BI146" s="224">
        <f>IF(N146="nulová",J146,0)</f>
        <v>0</v>
      </c>
      <c r="BJ146" s="17" t="s">
        <v>22</v>
      </c>
      <c r="BK146" s="224">
        <f>ROUND(I146*H146,2)</f>
        <v>0</v>
      </c>
      <c r="BL146" s="17" t="s">
        <v>620</v>
      </c>
      <c r="BM146" s="223" t="s">
        <v>701</v>
      </c>
    </row>
    <row r="147" spans="1:47" s="2" customFormat="1" ht="12">
      <c r="A147" s="38"/>
      <c r="B147" s="39"/>
      <c r="C147" s="40"/>
      <c r="D147" s="225" t="s">
        <v>196</v>
      </c>
      <c r="E147" s="40"/>
      <c r="F147" s="226" t="s">
        <v>702</v>
      </c>
      <c r="G147" s="40"/>
      <c r="H147" s="40"/>
      <c r="I147" s="227"/>
      <c r="J147" s="40"/>
      <c r="K147" s="40"/>
      <c r="L147" s="44"/>
      <c r="M147" s="228"/>
      <c r="N147" s="229"/>
      <c r="O147" s="84"/>
      <c r="P147" s="84"/>
      <c r="Q147" s="84"/>
      <c r="R147" s="84"/>
      <c r="S147" s="84"/>
      <c r="T147" s="85"/>
      <c r="U147" s="38"/>
      <c r="V147" s="38"/>
      <c r="W147" s="38"/>
      <c r="X147" s="38"/>
      <c r="Y147" s="38"/>
      <c r="Z147" s="38"/>
      <c r="AA147" s="38"/>
      <c r="AB147" s="38"/>
      <c r="AC147" s="38"/>
      <c r="AD147" s="38"/>
      <c r="AE147" s="38"/>
      <c r="AT147" s="17" t="s">
        <v>196</v>
      </c>
      <c r="AU147" s="17" t="s">
        <v>84</v>
      </c>
    </row>
    <row r="148" spans="1:65" s="2" customFormat="1" ht="14.4" customHeight="1">
      <c r="A148" s="38"/>
      <c r="B148" s="39"/>
      <c r="C148" s="212" t="s">
        <v>364</v>
      </c>
      <c r="D148" s="212" t="s">
        <v>189</v>
      </c>
      <c r="E148" s="213" t="s">
        <v>328</v>
      </c>
      <c r="F148" s="214" t="s">
        <v>329</v>
      </c>
      <c r="G148" s="215" t="s">
        <v>236</v>
      </c>
      <c r="H148" s="216">
        <v>38</v>
      </c>
      <c r="I148" s="217"/>
      <c r="J148" s="218">
        <f>ROUND(I148*H148,2)</f>
        <v>0</v>
      </c>
      <c r="K148" s="214" t="s">
        <v>193</v>
      </c>
      <c r="L148" s="44"/>
      <c r="M148" s="219" t="s">
        <v>20</v>
      </c>
      <c r="N148" s="220" t="s">
        <v>47</v>
      </c>
      <c r="O148" s="84"/>
      <c r="P148" s="221">
        <f>O148*H148</f>
        <v>0</v>
      </c>
      <c r="Q148" s="221">
        <v>0</v>
      </c>
      <c r="R148" s="221">
        <f>Q148*H148</f>
        <v>0</v>
      </c>
      <c r="S148" s="221">
        <v>0</v>
      </c>
      <c r="T148" s="222">
        <f>S148*H148</f>
        <v>0</v>
      </c>
      <c r="U148" s="38"/>
      <c r="V148" s="38"/>
      <c r="W148" s="38"/>
      <c r="X148" s="38"/>
      <c r="Y148" s="38"/>
      <c r="Z148" s="38"/>
      <c r="AA148" s="38"/>
      <c r="AB148" s="38"/>
      <c r="AC148" s="38"/>
      <c r="AD148" s="38"/>
      <c r="AE148" s="38"/>
      <c r="AR148" s="223" t="s">
        <v>620</v>
      </c>
      <c r="AT148" s="223" t="s">
        <v>189</v>
      </c>
      <c r="AU148" s="223" t="s">
        <v>84</v>
      </c>
      <c r="AY148" s="17" t="s">
        <v>186</v>
      </c>
      <c r="BE148" s="224">
        <f>IF(N148="základní",J148,0)</f>
        <v>0</v>
      </c>
      <c r="BF148" s="224">
        <f>IF(N148="snížená",J148,0)</f>
        <v>0</v>
      </c>
      <c r="BG148" s="224">
        <f>IF(N148="zákl. přenesená",J148,0)</f>
        <v>0</v>
      </c>
      <c r="BH148" s="224">
        <f>IF(N148="sníž. přenesená",J148,0)</f>
        <v>0</v>
      </c>
      <c r="BI148" s="224">
        <f>IF(N148="nulová",J148,0)</f>
        <v>0</v>
      </c>
      <c r="BJ148" s="17" t="s">
        <v>22</v>
      </c>
      <c r="BK148" s="224">
        <f>ROUND(I148*H148,2)</f>
        <v>0</v>
      </c>
      <c r="BL148" s="17" t="s">
        <v>620</v>
      </c>
      <c r="BM148" s="223" t="s">
        <v>703</v>
      </c>
    </row>
    <row r="149" spans="1:47" s="2" customFormat="1" ht="12">
      <c r="A149" s="38"/>
      <c r="B149" s="39"/>
      <c r="C149" s="40"/>
      <c r="D149" s="225" t="s">
        <v>196</v>
      </c>
      <c r="E149" s="40"/>
      <c r="F149" s="226" t="s">
        <v>331</v>
      </c>
      <c r="G149" s="40"/>
      <c r="H149" s="40"/>
      <c r="I149" s="227"/>
      <c r="J149" s="40"/>
      <c r="K149" s="40"/>
      <c r="L149" s="44"/>
      <c r="M149" s="228"/>
      <c r="N149" s="229"/>
      <c r="O149" s="84"/>
      <c r="P149" s="84"/>
      <c r="Q149" s="84"/>
      <c r="R149" s="84"/>
      <c r="S149" s="84"/>
      <c r="T149" s="85"/>
      <c r="U149" s="38"/>
      <c r="V149" s="38"/>
      <c r="W149" s="38"/>
      <c r="X149" s="38"/>
      <c r="Y149" s="38"/>
      <c r="Z149" s="38"/>
      <c r="AA149" s="38"/>
      <c r="AB149" s="38"/>
      <c r="AC149" s="38"/>
      <c r="AD149" s="38"/>
      <c r="AE149" s="38"/>
      <c r="AT149" s="17" t="s">
        <v>196</v>
      </c>
      <c r="AU149" s="17" t="s">
        <v>84</v>
      </c>
    </row>
    <row r="150" spans="1:51" s="14" customFormat="1" ht="12">
      <c r="A150" s="14"/>
      <c r="B150" s="240"/>
      <c r="C150" s="241"/>
      <c r="D150" s="225" t="s">
        <v>198</v>
      </c>
      <c r="E150" s="242" t="s">
        <v>20</v>
      </c>
      <c r="F150" s="243" t="s">
        <v>633</v>
      </c>
      <c r="G150" s="241"/>
      <c r="H150" s="244">
        <v>38</v>
      </c>
      <c r="I150" s="245"/>
      <c r="J150" s="241"/>
      <c r="K150" s="241"/>
      <c r="L150" s="246"/>
      <c r="M150" s="247"/>
      <c r="N150" s="248"/>
      <c r="O150" s="248"/>
      <c r="P150" s="248"/>
      <c r="Q150" s="248"/>
      <c r="R150" s="248"/>
      <c r="S150" s="248"/>
      <c r="T150" s="249"/>
      <c r="U150" s="14"/>
      <c r="V150" s="14"/>
      <c r="W150" s="14"/>
      <c r="X150" s="14"/>
      <c r="Y150" s="14"/>
      <c r="Z150" s="14"/>
      <c r="AA150" s="14"/>
      <c r="AB150" s="14"/>
      <c r="AC150" s="14"/>
      <c r="AD150" s="14"/>
      <c r="AE150" s="14"/>
      <c r="AT150" s="250" t="s">
        <v>198</v>
      </c>
      <c r="AU150" s="250" t="s">
        <v>84</v>
      </c>
      <c r="AV150" s="14" t="s">
        <v>84</v>
      </c>
      <c r="AW150" s="14" t="s">
        <v>37</v>
      </c>
      <c r="AX150" s="14" t="s">
        <v>22</v>
      </c>
      <c r="AY150" s="250" t="s">
        <v>186</v>
      </c>
    </row>
    <row r="151" spans="1:65" s="2" customFormat="1" ht="14.4" customHeight="1">
      <c r="A151" s="38"/>
      <c r="B151" s="39"/>
      <c r="C151" s="212" t="s">
        <v>370</v>
      </c>
      <c r="D151" s="212" t="s">
        <v>189</v>
      </c>
      <c r="E151" s="213" t="s">
        <v>704</v>
      </c>
      <c r="F151" s="214" t="s">
        <v>705</v>
      </c>
      <c r="G151" s="215" t="s">
        <v>236</v>
      </c>
      <c r="H151" s="216">
        <v>11</v>
      </c>
      <c r="I151" s="217"/>
      <c r="J151" s="218">
        <f>ROUND(I151*H151,2)</f>
        <v>0</v>
      </c>
      <c r="K151" s="214" t="s">
        <v>193</v>
      </c>
      <c r="L151" s="44"/>
      <c r="M151" s="219" t="s">
        <v>20</v>
      </c>
      <c r="N151" s="220" t="s">
        <v>47</v>
      </c>
      <c r="O151" s="84"/>
      <c r="P151" s="221">
        <f>O151*H151</f>
        <v>0</v>
      </c>
      <c r="Q151" s="221">
        <v>0</v>
      </c>
      <c r="R151" s="221">
        <f>Q151*H151</f>
        <v>0</v>
      </c>
      <c r="S151" s="221">
        <v>0</v>
      </c>
      <c r="T151" s="222">
        <f>S151*H151</f>
        <v>0</v>
      </c>
      <c r="U151" s="38"/>
      <c r="V151" s="38"/>
      <c r="W151" s="38"/>
      <c r="X151" s="38"/>
      <c r="Y151" s="38"/>
      <c r="Z151" s="38"/>
      <c r="AA151" s="38"/>
      <c r="AB151" s="38"/>
      <c r="AC151" s="38"/>
      <c r="AD151" s="38"/>
      <c r="AE151" s="38"/>
      <c r="AR151" s="223" t="s">
        <v>620</v>
      </c>
      <c r="AT151" s="223" t="s">
        <v>189</v>
      </c>
      <c r="AU151" s="223" t="s">
        <v>84</v>
      </c>
      <c r="AY151" s="17" t="s">
        <v>186</v>
      </c>
      <c r="BE151" s="224">
        <f>IF(N151="základní",J151,0)</f>
        <v>0</v>
      </c>
      <c r="BF151" s="224">
        <f>IF(N151="snížená",J151,0)</f>
        <v>0</v>
      </c>
      <c r="BG151" s="224">
        <f>IF(N151="zákl. přenesená",J151,0)</f>
        <v>0</v>
      </c>
      <c r="BH151" s="224">
        <f>IF(N151="sníž. přenesená",J151,0)</f>
        <v>0</v>
      </c>
      <c r="BI151" s="224">
        <f>IF(N151="nulová",J151,0)</f>
        <v>0</v>
      </c>
      <c r="BJ151" s="17" t="s">
        <v>22</v>
      </c>
      <c r="BK151" s="224">
        <f>ROUND(I151*H151,2)</f>
        <v>0</v>
      </c>
      <c r="BL151" s="17" t="s">
        <v>620</v>
      </c>
      <c r="BM151" s="223" t="s">
        <v>706</v>
      </c>
    </row>
    <row r="152" spans="1:47" s="2" customFormat="1" ht="12">
      <c r="A152" s="38"/>
      <c r="B152" s="39"/>
      <c r="C152" s="40"/>
      <c r="D152" s="225" t="s">
        <v>196</v>
      </c>
      <c r="E152" s="40"/>
      <c r="F152" s="226" t="s">
        <v>707</v>
      </c>
      <c r="G152" s="40"/>
      <c r="H152" s="40"/>
      <c r="I152" s="227"/>
      <c r="J152" s="40"/>
      <c r="K152" s="40"/>
      <c r="L152" s="44"/>
      <c r="M152" s="228"/>
      <c r="N152" s="229"/>
      <c r="O152" s="84"/>
      <c r="P152" s="84"/>
      <c r="Q152" s="84"/>
      <c r="R152" s="84"/>
      <c r="S152" s="84"/>
      <c r="T152" s="85"/>
      <c r="U152" s="38"/>
      <c r="V152" s="38"/>
      <c r="W152" s="38"/>
      <c r="X152" s="38"/>
      <c r="Y152" s="38"/>
      <c r="Z152" s="38"/>
      <c r="AA152" s="38"/>
      <c r="AB152" s="38"/>
      <c r="AC152" s="38"/>
      <c r="AD152" s="38"/>
      <c r="AE152" s="38"/>
      <c r="AT152" s="17" t="s">
        <v>196</v>
      </c>
      <c r="AU152" s="17" t="s">
        <v>84</v>
      </c>
    </row>
    <row r="153" spans="1:51" s="14" customFormat="1" ht="12">
      <c r="A153" s="14"/>
      <c r="B153" s="240"/>
      <c r="C153" s="241"/>
      <c r="D153" s="225" t="s">
        <v>198</v>
      </c>
      <c r="E153" s="242" t="s">
        <v>20</v>
      </c>
      <c r="F153" s="243" t="s">
        <v>638</v>
      </c>
      <c r="G153" s="241"/>
      <c r="H153" s="244">
        <v>11</v>
      </c>
      <c r="I153" s="245"/>
      <c r="J153" s="241"/>
      <c r="K153" s="241"/>
      <c r="L153" s="246"/>
      <c r="M153" s="247"/>
      <c r="N153" s="248"/>
      <c r="O153" s="248"/>
      <c r="P153" s="248"/>
      <c r="Q153" s="248"/>
      <c r="R153" s="248"/>
      <c r="S153" s="248"/>
      <c r="T153" s="249"/>
      <c r="U153" s="14"/>
      <c r="V153" s="14"/>
      <c r="W153" s="14"/>
      <c r="X153" s="14"/>
      <c r="Y153" s="14"/>
      <c r="Z153" s="14"/>
      <c r="AA153" s="14"/>
      <c r="AB153" s="14"/>
      <c r="AC153" s="14"/>
      <c r="AD153" s="14"/>
      <c r="AE153" s="14"/>
      <c r="AT153" s="250" t="s">
        <v>198</v>
      </c>
      <c r="AU153" s="250" t="s">
        <v>84</v>
      </c>
      <c r="AV153" s="14" t="s">
        <v>84</v>
      </c>
      <c r="AW153" s="14" t="s">
        <v>37</v>
      </c>
      <c r="AX153" s="14" t="s">
        <v>22</v>
      </c>
      <c r="AY153" s="250" t="s">
        <v>186</v>
      </c>
    </row>
    <row r="154" spans="1:65" s="2" customFormat="1" ht="14.4" customHeight="1">
      <c r="A154" s="38"/>
      <c r="B154" s="39"/>
      <c r="C154" s="212" t="s">
        <v>374</v>
      </c>
      <c r="D154" s="212" t="s">
        <v>189</v>
      </c>
      <c r="E154" s="213" t="s">
        <v>708</v>
      </c>
      <c r="F154" s="214" t="s">
        <v>709</v>
      </c>
      <c r="G154" s="215" t="s">
        <v>236</v>
      </c>
      <c r="H154" s="216">
        <v>1</v>
      </c>
      <c r="I154" s="217"/>
      <c r="J154" s="218">
        <f>ROUND(I154*H154,2)</f>
        <v>0</v>
      </c>
      <c r="K154" s="214" t="s">
        <v>193</v>
      </c>
      <c r="L154" s="44"/>
      <c r="M154" s="219" t="s">
        <v>20</v>
      </c>
      <c r="N154" s="220" t="s">
        <v>47</v>
      </c>
      <c r="O154" s="84"/>
      <c r="P154" s="221">
        <f>O154*H154</f>
        <v>0</v>
      </c>
      <c r="Q154" s="221">
        <v>0</v>
      </c>
      <c r="R154" s="221">
        <f>Q154*H154</f>
        <v>0</v>
      </c>
      <c r="S154" s="221">
        <v>0</v>
      </c>
      <c r="T154" s="222">
        <f>S154*H154</f>
        <v>0</v>
      </c>
      <c r="U154" s="38"/>
      <c r="V154" s="38"/>
      <c r="W154" s="38"/>
      <c r="X154" s="38"/>
      <c r="Y154" s="38"/>
      <c r="Z154" s="38"/>
      <c r="AA154" s="38"/>
      <c r="AB154" s="38"/>
      <c r="AC154" s="38"/>
      <c r="AD154" s="38"/>
      <c r="AE154" s="38"/>
      <c r="AR154" s="223" t="s">
        <v>620</v>
      </c>
      <c r="AT154" s="223" t="s">
        <v>189</v>
      </c>
      <c r="AU154" s="223" t="s">
        <v>84</v>
      </c>
      <c r="AY154" s="17" t="s">
        <v>186</v>
      </c>
      <c r="BE154" s="224">
        <f>IF(N154="základní",J154,0)</f>
        <v>0</v>
      </c>
      <c r="BF154" s="224">
        <f>IF(N154="snížená",J154,0)</f>
        <v>0</v>
      </c>
      <c r="BG154" s="224">
        <f>IF(N154="zákl. přenesená",J154,0)</f>
        <v>0</v>
      </c>
      <c r="BH154" s="224">
        <f>IF(N154="sníž. přenesená",J154,0)</f>
        <v>0</v>
      </c>
      <c r="BI154" s="224">
        <f>IF(N154="nulová",J154,0)</f>
        <v>0</v>
      </c>
      <c r="BJ154" s="17" t="s">
        <v>22</v>
      </c>
      <c r="BK154" s="224">
        <f>ROUND(I154*H154,2)</f>
        <v>0</v>
      </c>
      <c r="BL154" s="17" t="s">
        <v>620</v>
      </c>
      <c r="BM154" s="223" t="s">
        <v>710</v>
      </c>
    </row>
    <row r="155" spans="1:47" s="2" customFormat="1" ht="12">
      <c r="A155" s="38"/>
      <c r="B155" s="39"/>
      <c r="C155" s="40"/>
      <c r="D155" s="225" t="s">
        <v>196</v>
      </c>
      <c r="E155" s="40"/>
      <c r="F155" s="226" t="s">
        <v>711</v>
      </c>
      <c r="G155" s="40"/>
      <c r="H155" s="40"/>
      <c r="I155" s="227"/>
      <c r="J155" s="40"/>
      <c r="K155" s="40"/>
      <c r="L155" s="44"/>
      <c r="M155" s="228"/>
      <c r="N155" s="229"/>
      <c r="O155" s="84"/>
      <c r="P155" s="84"/>
      <c r="Q155" s="84"/>
      <c r="R155" s="84"/>
      <c r="S155" s="84"/>
      <c r="T155" s="85"/>
      <c r="U155" s="38"/>
      <c r="V155" s="38"/>
      <c r="W155" s="38"/>
      <c r="X155" s="38"/>
      <c r="Y155" s="38"/>
      <c r="Z155" s="38"/>
      <c r="AA155" s="38"/>
      <c r="AB155" s="38"/>
      <c r="AC155" s="38"/>
      <c r="AD155" s="38"/>
      <c r="AE155" s="38"/>
      <c r="AT155" s="17" t="s">
        <v>196</v>
      </c>
      <c r="AU155" s="17" t="s">
        <v>84</v>
      </c>
    </row>
    <row r="156" spans="1:65" s="2" customFormat="1" ht="14.4" customHeight="1">
      <c r="A156" s="38"/>
      <c r="B156" s="39"/>
      <c r="C156" s="212" t="s">
        <v>381</v>
      </c>
      <c r="D156" s="212" t="s">
        <v>189</v>
      </c>
      <c r="E156" s="213" t="s">
        <v>712</v>
      </c>
      <c r="F156" s="214" t="s">
        <v>713</v>
      </c>
      <c r="G156" s="215" t="s">
        <v>236</v>
      </c>
      <c r="H156" s="216">
        <v>4</v>
      </c>
      <c r="I156" s="217"/>
      <c r="J156" s="218">
        <f>ROUND(I156*H156,2)</f>
        <v>0</v>
      </c>
      <c r="K156" s="214" t="s">
        <v>193</v>
      </c>
      <c r="L156" s="44"/>
      <c r="M156" s="219" t="s">
        <v>20</v>
      </c>
      <c r="N156" s="220" t="s">
        <v>47</v>
      </c>
      <c r="O156" s="84"/>
      <c r="P156" s="221">
        <f>O156*H156</f>
        <v>0</v>
      </c>
      <c r="Q156" s="221">
        <v>0</v>
      </c>
      <c r="R156" s="221">
        <f>Q156*H156</f>
        <v>0</v>
      </c>
      <c r="S156" s="221">
        <v>0</v>
      </c>
      <c r="T156" s="222">
        <f>S156*H156</f>
        <v>0</v>
      </c>
      <c r="U156" s="38"/>
      <c r="V156" s="38"/>
      <c r="W156" s="38"/>
      <c r="X156" s="38"/>
      <c r="Y156" s="38"/>
      <c r="Z156" s="38"/>
      <c r="AA156" s="38"/>
      <c r="AB156" s="38"/>
      <c r="AC156" s="38"/>
      <c r="AD156" s="38"/>
      <c r="AE156" s="38"/>
      <c r="AR156" s="223" t="s">
        <v>620</v>
      </c>
      <c r="AT156" s="223" t="s">
        <v>189</v>
      </c>
      <c r="AU156" s="223" t="s">
        <v>84</v>
      </c>
      <c r="AY156" s="17" t="s">
        <v>186</v>
      </c>
      <c r="BE156" s="224">
        <f>IF(N156="základní",J156,0)</f>
        <v>0</v>
      </c>
      <c r="BF156" s="224">
        <f>IF(N156="snížená",J156,0)</f>
        <v>0</v>
      </c>
      <c r="BG156" s="224">
        <f>IF(N156="zákl. přenesená",J156,0)</f>
        <v>0</v>
      </c>
      <c r="BH156" s="224">
        <f>IF(N156="sníž. přenesená",J156,0)</f>
        <v>0</v>
      </c>
      <c r="BI156" s="224">
        <f>IF(N156="nulová",J156,0)</f>
        <v>0</v>
      </c>
      <c r="BJ156" s="17" t="s">
        <v>22</v>
      </c>
      <c r="BK156" s="224">
        <f>ROUND(I156*H156,2)</f>
        <v>0</v>
      </c>
      <c r="BL156" s="17" t="s">
        <v>620</v>
      </c>
      <c r="BM156" s="223" t="s">
        <v>714</v>
      </c>
    </row>
    <row r="157" spans="1:47" s="2" customFormat="1" ht="12">
      <c r="A157" s="38"/>
      <c r="B157" s="39"/>
      <c r="C157" s="40"/>
      <c r="D157" s="225" t="s">
        <v>196</v>
      </c>
      <c r="E157" s="40"/>
      <c r="F157" s="226" t="s">
        <v>715</v>
      </c>
      <c r="G157" s="40"/>
      <c r="H157" s="40"/>
      <c r="I157" s="227"/>
      <c r="J157" s="40"/>
      <c r="K157" s="40"/>
      <c r="L157" s="44"/>
      <c r="M157" s="228"/>
      <c r="N157" s="229"/>
      <c r="O157" s="84"/>
      <c r="P157" s="84"/>
      <c r="Q157" s="84"/>
      <c r="R157" s="84"/>
      <c r="S157" s="84"/>
      <c r="T157" s="85"/>
      <c r="U157" s="38"/>
      <c r="V157" s="38"/>
      <c r="W157" s="38"/>
      <c r="X157" s="38"/>
      <c r="Y157" s="38"/>
      <c r="Z157" s="38"/>
      <c r="AA157" s="38"/>
      <c r="AB157" s="38"/>
      <c r="AC157" s="38"/>
      <c r="AD157" s="38"/>
      <c r="AE157" s="38"/>
      <c r="AT157" s="17" t="s">
        <v>196</v>
      </c>
      <c r="AU157" s="17" t="s">
        <v>84</v>
      </c>
    </row>
    <row r="158" spans="1:51" s="14" customFormat="1" ht="12">
      <c r="A158" s="14"/>
      <c r="B158" s="240"/>
      <c r="C158" s="241"/>
      <c r="D158" s="225" t="s">
        <v>198</v>
      </c>
      <c r="E158" s="242" t="s">
        <v>20</v>
      </c>
      <c r="F158" s="243" t="s">
        <v>647</v>
      </c>
      <c r="G158" s="241"/>
      <c r="H158" s="244">
        <v>4</v>
      </c>
      <c r="I158" s="245"/>
      <c r="J158" s="241"/>
      <c r="K158" s="241"/>
      <c r="L158" s="246"/>
      <c r="M158" s="247"/>
      <c r="N158" s="248"/>
      <c r="O158" s="248"/>
      <c r="P158" s="248"/>
      <c r="Q158" s="248"/>
      <c r="R158" s="248"/>
      <c r="S158" s="248"/>
      <c r="T158" s="249"/>
      <c r="U158" s="14"/>
      <c r="V158" s="14"/>
      <c r="W158" s="14"/>
      <c r="X158" s="14"/>
      <c r="Y158" s="14"/>
      <c r="Z158" s="14"/>
      <c r="AA158" s="14"/>
      <c r="AB158" s="14"/>
      <c r="AC158" s="14"/>
      <c r="AD158" s="14"/>
      <c r="AE158" s="14"/>
      <c r="AT158" s="250" t="s">
        <v>198</v>
      </c>
      <c r="AU158" s="250" t="s">
        <v>84</v>
      </c>
      <c r="AV158" s="14" t="s">
        <v>84</v>
      </c>
      <c r="AW158" s="14" t="s">
        <v>37</v>
      </c>
      <c r="AX158" s="14" t="s">
        <v>22</v>
      </c>
      <c r="AY158" s="250" t="s">
        <v>186</v>
      </c>
    </row>
    <row r="159" spans="1:65" s="2" customFormat="1" ht="24.15" customHeight="1">
      <c r="A159" s="38"/>
      <c r="B159" s="39"/>
      <c r="C159" s="212" t="s">
        <v>387</v>
      </c>
      <c r="D159" s="212" t="s">
        <v>189</v>
      </c>
      <c r="E159" s="213" t="s">
        <v>716</v>
      </c>
      <c r="F159" s="214" t="s">
        <v>717</v>
      </c>
      <c r="G159" s="215" t="s">
        <v>236</v>
      </c>
      <c r="H159" s="216">
        <v>1</v>
      </c>
      <c r="I159" s="217"/>
      <c r="J159" s="218">
        <f>ROUND(I159*H159,2)</f>
        <v>0</v>
      </c>
      <c r="K159" s="214" t="s">
        <v>193</v>
      </c>
      <c r="L159" s="44"/>
      <c r="M159" s="219" t="s">
        <v>20</v>
      </c>
      <c r="N159" s="220" t="s">
        <v>47</v>
      </c>
      <c r="O159" s="84"/>
      <c r="P159" s="221">
        <f>O159*H159</f>
        <v>0</v>
      </c>
      <c r="Q159" s="221">
        <v>0</v>
      </c>
      <c r="R159" s="221">
        <f>Q159*H159</f>
        <v>0</v>
      </c>
      <c r="S159" s="221">
        <v>0</v>
      </c>
      <c r="T159" s="222">
        <f>S159*H159</f>
        <v>0</v>
      </c>
      <c r="U159" s="38"/>
      <c r="V159" s="38"/>
      <c r="W159" s="38"/>
      <c r="X159" s="38"/>
      <c r="Y159" s="38"/>
      <c r="Z159" s="38"/>
      <c r="AA159" s="38"/>
      <c r="AB159" s="38"/>
      <c r="AC159" s="38"/>
      <c r="AD159" s="38"/>
      <c r="AE159" s="38"/>
      <c r="AR159" s="223" t="s">
        <v>620</v>
      </c>
      <c r="AT159" s="223" t="s">
        <v>189</v>
      </c>
      <c r="AU159" s="223" t="s">
        <v>84</v>
      </c>
      <c r="AY159" s="17" t="s">
        <v>186</v>
      </c>
      <c r="BE159" s="224">
        <f>IF(N159="základní",J159,0)</f>
        <v>0</v>
      </c>
      <c r="BF159" s="224">
        <f>IF(N159="snížená",J159,0)</f>
        <v>0</v>
      </c>
      <c r="BG159" s="224">
        <f>IF(N159="zákl. přenesená",J159,0)</f>
        <v>0</v>
      </c>
      <c r="BH159" s="224">
        <f>IF(N159="sníž. přenesená",J159,0)</f>
        <v>0</v>
      </c>
      <c r="BI159" s="224">
        <f>IF(N159="nulová",J159,0)</f>
        <v>0</v>
      </c>
      <c r="BJ159" s="17" t="s">
        <v>22</v>
      </c>
      <c r="BK159" s="224">
        <f>ROUND(I159*H159,2)</f>
        <v>0</v>
      </c>
      <c r="BL159" s="17" t="s">
        <v>620</v>
      </c>
      <c r="BM159" s="223" t="s">
        <v>718</v>
      </c>
    </row>
    <row r="160" spans="1:47" s="2" customFormat="1" ht="12">
      <c r="A160" s="38"/>
      <c r="B160" s="39"/>
      <c r="C160" s="40"/>
      <c r="D160" s="225" t="s">
        <v>196</v>
      </c>
      <c r="E160" s="40"/>
      <c r="F160" s="226" t="s">
        <v>719</v>
      </c>
      <c r="G160" s="40"/>
      <c r="H160" s="40"/>
      <c r="I160" s="227"/>
      <c r="J160" s="40"/>
      <c r="K160" s="40"/>
      <c r="L160" s="44"/>
      <c r="M160" s="228"/>
      <c r="N160" s="229"/>
      <c r="O160" s="84"/>
      <c r="P160" s="84"/>
      <c r="Q160" s="84"/>
      <c r="R160" s="84"/>
      <c r="S160" s="84"/>
      <c r="T160" s="85"/>
      <c r="U160" s="38"/>
      <c r="V160" s="38"/>
      <c r="W160" s="38"/>
      <c r="X160" s="38"/>
      <c r="Y160" s="38"/>
      <c r="Z160" s="38"/>
      <c r="AA160" s="38"/>
      <c r="AB160" s="38"/>
      <c r="AC160" s="38"/>
      <c r="AD160" s="38"/>
      <c r="AE160" s="38"/>
      <c r="AT160" s="17" t="s">
        <v>196</v>
      </c>
      <c r="AU160" s="17" t="s">
        <v>84</v>
      </c>
    </row>
    <row r="161" spans="1:65" s="2" customFormat="1" ht="24.15" customHeight="1">
      <c r="A161" s="38"/>
      <c r="B161" s="39"/>
      <c r="C161" s="212" t="s">
        <v>392</v>
      </c>
      <c r="D161" s="212" t="s">
        <v>189</v>
      </c>
      <c r="E161" s="213" t="s">
        <v>720</v>
      </c>
      <c r="F161" s="214" t="s">
        <v>721</v>
      </c>
      <c r="G161" s="215" t="s">
        <v>236</v>
      </c>
      <c r="H161" s="216">
        <v>2</v>
      </c>
      <c r="I161" s="217"/>
      <c r="J161" s="218">
        <f>ROUND(I161*H161,2)</f>
        <v>0</v>
      </c>
      <c r="K161" s="214" t="s">
        <v>193</v>
      </c>
      <c r="L161" s="44"/>
      <c r="M161" s="219" t="s">
        <v>20</v>
      </c>
      <c r="N161" s="220" t="s">
        <v>47</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620</v>
      </c>
      <c r="AT161" s="223" t="s">
        <v>189</v>
      </c>
      <c r="AU161" s="223" t="s">
        <v>84</v>
      </c>
      <c r="AY161" s="17" t="s">
        <v>186</v>
      </c>
      <c r="BE161" s="224">
        <f>IF(N161="základní",J161,0)</f>
        <v>0</v>
      </c>
      <c r="BF161" s="224">
        <f>IF(N161="snížená",J161,0)</f>
        <v>0</v>
      </c>
      <c r="BG161" s="224">
        <f>IF(N161="zákl. přenesená",J161,0)</f>
        <v>0</v>
      </c>
      <c r="BH161" s="224">
        <f>IF(N161="sníž. přenesená",J161,0)</f>
        <v>0</v>
      </c>
      <c r="BI161" s="224">
        <f>IF(N161="nulová",J161,0)</f>
        <v>0</v>
      </c>
      <c r="BJ161" s="17" t="s">
        <v>22</v>
      </c>
      <c r="BK161" s="224">
        <f>ROUND(I161*H161,2)</f>
        <v>0</v>
      </c>
      <c r="BL161" s="17" t="s">
        <v>620</v>
      </c>
      <c r="BM161" s="223" t="s">
        <v>722</v>
      </c>
    </row>
    <row r="162" spans="1:47" s="2" customFormat="1" ht="12">
      <c r="A162" s="38"/>
      <c r="B162" s="39"/>
      <c r="C162" s="40"/>
      <c r="D162" s="225" t="s">
        <v>196</v>
      </c>
      <c r="E162" s="40"/>
      <c r="F162" s="226" t="s">
        <v>723</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196</v>
      </c>
      <c r="AU162" s="17" t="s">
        <v>84</v>
      </c>
    </row>
    <row r="163" spans="1:65" s="2" customFormat="1" ht="24.15" customHeight="1">
      <c r="A163" s="38"/>
      <c r="B163" s="39"/>
      <c r="C163" s="212" t="s">
        <v>398</v>
      </c>
      <c r="D163" s="212" t="s">
        <v>189</v>
      </c>
      <c r="E163" s="213" t="s">
        <v>724</v>
      </c>
      <c r="F163" s="214" t="s">
        <v>725</v>
      </c>
      <c r="G163" s="215" t="s">
        <v>236</v>
      </c>
      <c r="H163" s="216">
        <v>4</v>
      </c>
      <c r="I163" s="217"/>
      <c r="J163" s="218">
        <f>ROUND(I163*H163,2)</f>
        <v>0</v>
      </c>
      <c r="K163" s="214" t="s">
        <v>193</v>
      </c>
      <c r="L163" s="44"/>
      <c r="M163" s="219" t="s">
        <v>20</v>
      </c>
      <c r="N163" s="220" t="s">
        <v>47</v>
      </c>
      <c r="O163" s="84"/>
      <c r="P163" s="221">
        <f>O163*H163</f>
        <v>0</v>
      </c>
      <c r="Q163" s="221">
        <v>0</v>
      </c>
      <c r="R163" s="221">
        <f>Q163*H163</f>
        <v>0</v>
      </c>
      <c r="S163" s="221">
        <v>0</v>
      </c>
      <c r="T163" s="222">
        <f>S163*H163</f>
        <v>0</v>
      </c>
      <c r="U163" s="38"/>
      <c r="V163" s="38"/>
      <c r="W163" s="38"/>
      <c r="X163" s="38"/>
      <c r="Y163" s="38"/>
      <c r="Z163" s="38"/>
      <c r="AA163" s="38"/>
      <c r="AB163" s="38"/>
      <c r="AC163" s="38"/>
      <c r="AD163" s="38"/>
      <c r="AE163" s="38"/>
      <c r="AR163" s="223" t="s">
        <v>620</v>
      </c>
      <c r="AT163" s="223" t="s">
        <v>189</v>
      </c>
      <c r="AU163" s="223" t="s">
        <v>84</v>
      </c>
      <c r="AY163" s="17" t="s">
        <v>186</v>
      </c>
      <c r="BE163" s="224">
        <f>IF(N163="základní",J163,0)</f>
        <v>0</v>
      </c>
      <c r="BF163" s="224">
        <f>IF(N163="snížená",J163,0)</f>
        <v>0</v>
      </c>
      <c r="BG163" s="224">
        <f>IF(N163="zákl. přenesená",J163,0)</f>
        <v>0</v>
      </c>
      <c r="BH163" s="224">
        <f>IF(N163="sníž. přenesená",J163,0)</f>
        <v>0</v>
      </c>
      <c r="BI163" s="224">
        <f>IF(N163="nulová",J163,0)</f>
        <v>0</v>
      </c>
      <c r="BJ163" s="17" t="s">
        <v>22</v>
      </c>
      <c r="BK163" s="224">
        <f>ROUND(I163*H163,2)</f>
        <v>0</v>
      </c>
      <c r="BL163" s="17" t="s">
        <v>620</v>
      </c>
      <c r="BM163" s="223" t="s">
        <v>726</v>
      </c>
    </row>
    <row r="164" spans="1:47" s="2" customFormat="1" ht="12">
      <c r="A164" s="38"/>
      <c r="B164" s="39"/>
      <c r="C164" s="40"/>
      <c r="D164" s="225" t="s">
        <v>196</v>
      </c>
      <c r="E164" s="40"/>
      <c r="F164" s="226" t="s">
        <v>727</v>
      </c>
      <c r="G164" s="40"/>
      <c r="H164" s="40"/>
      <c r="I164" s="227"/>
      <c r="J164" s="40"/>
      <c r="K164" s="40"/>
      <c r="L164" s="44"/>
      <c r="M164" s="228"/>
      <c r="N164" s="229"/>
      <c r="O164" s="84"/>
      <c r="P164" s="84"/>
      <c r="Q164" s="84"/>
      <c r="R164" s="84"/>
      <c r="S164" s="84"/>
      <c r="T164" s="85"/>
      <c r="U164" s="38"/>
      <c r="V164" s="38"/>
      <c r="W164" s="38"/>
      <c r="X164" s="38"/>
      <c r="Y164" s="38"/>
      <c r="Z164" s="38"/>
      <c r="AA164" s="38"/>
      <c r="AB164" s="38"/>
      <c r="AC164" s="38"/>
      <c r="AD164" s="38"/>
      <c r="AE164" s="38"/>
      <c r="AT164" s="17" t="s">
        <v>196</v>
      </c>
      <c r="AU164" s="17" t="s">
        <v>84</v>
      </c>
    </row>
    <row r="165" spans="1:65" s="2" customFormat="1" ht="14.4" customHeight="1">
      <c r="A165" s="38"/>
      <c r="B165" s="39"/>
      <c r="C165" s="212" t="s">
        <v>405</v>
      </c>
      <c r="D165" s="212" t="s">
        <v>189</v>
      </c>
      <c r="E165" s="213" t="s">
        <v>728</v>
      </c>
      <c r="F165" s="214" t="s">
        <v>729</v>
      </c>
      <c r="G165" s="215" t="s">
        <v>236</v>
      </c>
      <c r="H165" s="216">
        <v>1</v>
      </c>
      <c r="I165" s="217"/>
      <c r="J165" s="218">
        <f>ROUND(I165*H165,2)</f>
        <v>0</v>
      </c>
      <c r="K165" s="214" t="s">
        <v>193</v>
      </c>
      <c r="L165" s="44"/>
      <c r="M165" s="219" t="s">
        <v>20</v>
      </c>
      <c r="N165" s="220" t="s">
        <v>47</v>
      </c>
      <c r="O165" s="84"/>
      <c r="P165" s="221">
        <f>O165*H165</f>
        <v>0</v>
      </c>
      <c r="Q165" s="221">
        <v>0</v>
      </c>
      <c r="R165" s="221">
        <f>Q165*H165</f>
        <v>0</v>
      </c>
      <c r="S165" s="221">
        <v>0</v>
      </c>
      <c r="T165" s="222">
        <f>S165*H165</f>
        <v>0</v>
      </c>
      <c r="U165" s="38"/>
      <c r="V165" s="38"/>
      <c r="W165" s="38"/>
      <c r="X165" s="38"/>
      <c r="Y165" s="38"/>
      <c r="Z165" s="38"/>
      <c r="AA165" s="38"/>
      <c r="AB165" s="38"/>
      <c r="AC165" s="38"/>
      <c r="AD165" s="38"/>
      <c r="AE165" s="38"/>
      <c r="AR165" s="223" t="s">
        <v>620</v>
      </c>
      <c r="AT165" s="223" t="s">
        <v>189</v>
      </c>
      <c r="AU165" s="223" t="s">
        <v>84</v>
      </c>
      <c r="AY165" s="17" t="s">
        <v>186</v>
      </c>
      <c r="BE165" s="224">
        <f>IF(N165="základní",J165,0)</f>
        <v>0</v>
      </c>
      <c r="BF165" s="224">
        <f>IF(N165="snížená",J165,0)</f>
        <v>0</v>
      </c>
      <c r="BG165" s="224">
        <f>IF(N165="zákl. přenesená",J165,0)</f>
        <v>0</v>
      </c>
      <c r="BH165" s="224">
        <f>IF(N165="sníž. přenesená",J165,0)</f>
        <v>0</v>
      </c>
      <c r="BI165" s="224">
        <f>IF(N165="nulová",J165,0)</f>
        <v>0</v>
      </c>
      <c r="BJ165" s="17" t="s">
        <v>22</v>
      </c>
      <c r="BK165" s="224">
        <f>ROUND(I165*H165,2)</f>
        <v>0</v>
      </c>
      <c r="BL165" s="17" t="s">
        <v>620</v>
      </c>
      <c r="BM165" s="223" t="s">
        <v>730</v>
      </c>
    </row>
    <row r="166" spans="1:47" s="2" customFormat="1" ht="12">
      <c r="A166" s="38"/>
      <c r="B166" s="39"/>
      <c r="C166" s="40"/>
      <c r="D166" s="225" t="s">
        <v>196</v>
      </c>
      <c r="E166" s="40"/>
      <c r="F166" s="226" t="s">
        <v>731</v>
      </c>
      <c r="G166" s="40"/>
      <c r="H166" s="40"/>
      <c r="I166" s="227"/>
      <c r="J166" s="40"/>
      <c r="K166" s="40"/>
      <c r="L166" s="44"/>
      <c r="M166" s="228"/>
      <c r="N166" s="229"/>
      <c r="O166" s="84"/>
      <c r="P166" s="84"/>
      <c r="Q166" s="84"/>
      <c r="R166" s="84"/>
      <c r="S166" s="84"/>
      <c r="T166" s="85"/>
      <c r="U166" s="38"/>
      <c r="V166" s="38"/>
      <c r="W166" s="38"/>
      <c r="X166" s="38"/>
      <c r="Y166" s="38"/>
      <c r="Z166" s="38"/>
      <c r="AA166" s="38"/>
      <c r="AB166" s="38"/>
      <c r="AC166" s="38"/>
      <c r="AD166" s="38"/>
      <c r="AE166" s="38"/>
      <c r="AT166" s="17" t="s">
        <v>196</v>
      </c>
      <c r="AU166" s="17" t="s">
        <v>84</v>
      </c>
    </row>
    <row r="167" spans="1:65" s="2" customFormat="1" ht="14.4" customHeight="1">
      <c r="A167" s="38"/>
      <c r="B167" s="39"/>
      <c r="C167" s="212" t="s">
        <v>411</v>
      </c>
      <c r="D167" s="212" t="s">
        <v>189</v>
      </c>
      <c r="E167" s="213" t="s">
        <v>732</v>
      </c>
      <c r="F167" s="214" t="s">
        <v>733</v>
      </c>
      <c r="G167" s="215" t="s">
        <v>236</v>
      </c>
      <c r="H167" s="216">
        <v>2</v>
      </c>
      <c r="I167" s="217"/>
      <c r="J167" s="218">
        <f>ROUND(I167*H167,2)</f>
        <v>0</v>
      </c>
      <c r="K167" s="214" t="s">
        <v>193</v>
      </c>
      <c r="L167" s="44"/>
      <c r="M167" s="219" t="s">
        <v>20</v>
      </c>
      <c r="N167" s="220" t="s">
        <v>47</v>
      </c>
      <c r="O167" s="84"/>
      <c r="P167" s="221">
        <f>O167*H167</f>
        <v>0</v>
      </c>
      <c r="Q167" s="221">
        <v>0</v>
      </c>
      <c r="R167" s="221">
        <f>Q167*H167</f>
        <v>0</v>
      </c>
      <c r="S167" s="221">
        <v>0</v>
      </c>
      <c r="T167" s="222">
        <f>S167*H167</f>
        <v>0</v>
      </c>
      <c r="U167" s="38"/>
      <c r="V167" s="38"/>
      <c r="W167" s="38"/>
      <c r="X167" s="38"/>
      <c r="Y167" s="38"/>
      <c r="Z167" s="38"/>
      <c r="AA167" s="38"/>
      <c r="AB167" s="38"/>
      <c r="AC167" s="38"/>
      <c r="AD167" s="38"/>
      <c r="AE167" s="38"/>
      <c r="AR167" s="223" t="s">
        <v>620</v>
      </c>
      <c r="AT167" s="223" t="s">
        <v>189</v>
      </c>
      <c r="AU167" s="223" t="s">
        <v>84</v>
      </c>
      <c r="AY167" s="17" t="s">
        <v>186</v>
      </c>
      <c r="BE167" s="224">
        <f>IF(N167="základní",J167,0)</f>
        <v>0</v>
      </c>
      <c r="BF167" s="224">
        <f>IF(N167="snížená",J167,0)</f>
        <v>0</v>
      </c>
      <c r="BG167" s="224">
        <f>IF(N167="zákl. přenesená",J167,0)</f>
        <v>0</v>
      </c>
      <c r="BH167" s="224">
        <f>IF(N167="sníž. přenesená",J167,0)</f>
        <v>0</v>
      </c>
      <c r="BI167" s="224">
        <f>IF(N167="nulová",J167,0)</f>
        <v>0</v>
      </c>
      <c r="BJ167" s="17" t="s">
        <v>22</v>
      </c>
      <c r="BK167" s="224">
        <f>ROUND(I167*H167,2)</f>
        <v>0</v>
      </c>
      <c r="BL167" s="17" t="s">
        <v>620</v>
      </c>
      <c r="BM167" s="223" t="s">
        <v>734</v>
      </c>
    </row>
    <row r="168" spans="1:47" s="2" customFormat="1" ht="12">
      <c r="A168" s="38"/>
      <c r="B168" s="39"/>
      <c r="C168" s="40"/>
      <c r="D168" s="225" t="s">
        <v>196</v>
      </c>
      <c r="E168" s="40"/>
      <c r="F168" s="226" t="s">
        <v>735</v>
      </c>
      <c r="G168" s="40"/>
      <c r="H168" s="40"/>
      <c r="I168" s="227"/>
      <c r="J168" s="40"/>
      <c r="K168" s="40"/>
      <c r="L168" s="44"/>
      <c r="M168" s="228"/>
      <c r="N168" s="229"/>
      <c r="O168" s="84"/>
      <c r="P168" s="84"/>
      <c r="Q168" s="84"/>
      <c r="R168" s="84"/>
      <c r="S168" s="84"/>
      <c r="T168" s="85"/>
      <c r="U168" s="38"/>
      <c r="V168" s="38"/>
      <c r="W168" s="38"/>
      <c r="X168" s="38"/>
      <c r="Y168" s="38"/>
      <c r="Z168" s="38"/>
      <c r="AA168" s="38"/>
      <c r="AB168" s="38"/>
      <c r="AC168" s="38"/>
      <c r="AD168" s="38"/>
      <c r="AE168" s="38"/>
      <c r="AT168" s="17" t="s">
        <v>196</v>
      </c>
      <c r="AU168" s="17" t="s">
        <v>84</v>
      </c>
    </row>
    <row r="169" spans="1:51" s="14" customFormat="1" ht="12">
      <c r="A169" s="14"/>
      <c r="B169" s="240"/>
      <c r="C169" s="241"/>
      <c r="D169" s="225" t="s">
        <v>198</v>
      </c>
      <c r="E169" s="242" t="s">
        <v>20</v>
      </c>
      <c r="F169" s="243" t="s">
        <v>656</v>
      </c>
      <c r="G169" s="241"/>
      <c r="H169" s="244">
        <v>2</v>
      </c>
      <c r="I169" s="245"/>
      <c r="J169" s="241"/>
      <c r="K169" s="241"/>
      <c r="L169" s="246"/>
      <c r="M169" s="247"/>
      <c r="N169" s="248"/>
      <c r="O169" s="248"/>
      <c r="P169" s="248"/>
      <c r="Q169" s="248"/>
      <c r="R169" s="248"/>
      <c r="S169" s="248"/>
      <c r="T169" s="249"/>
      <c r="U169" s="14"/>
      <c r="V169" s="14"/>
      <c r="W169" s="14"/>
      <c r="X169" s="14"/>
      <c r="Y169" s="14"/>
      <c r="Z169" s="14"/>
      <c r="AA169" s="14"/>
      <c r="AB169" s="14"/>
      <c r="AC169" s="14"/>
      <c r="AD169" s="14"/>
      <c r="AE169" s="14"/>
      <c r="AT169" s="250" t="s">
        <v>198</v>
      </c>
      <c r="AU169" s="250" t="s">
        <v>84</v>
      </c>
      <c r="AV169" s="14" t="s">
        <v>84</v>
      </c>
      <c r="AW169" s="14" t="s">
        <v>37</v>
      </c>
      <c r="AX169" s="14" t="s">
        <v>22</v>
      </c>
      <c r="AY169" s="250" t="s">
        <v>186</v>
      </c>
    </row>
    <row r="170" spans="1:65" s="2" customFormat="1" ht="14.4" customHeight="1">
      <c r="A170" s="38"/>
      <c r="B170" s="39"/>
      <c r="C170" s="212" t="s">
        <v>417</v>
      </c>
      <c r="D170" s="212" t="s">
        <v>189</v>
      </c>
      <c r="E170" s="213" t="s">
        <v>736</v>
      </c>
      <c r="F170" s="214" t="s">
        <v>737</v>
      </c>
      <c r="G170" s="215" t="s">
        <v>236</v>
      </c>
      <c r="H170" s="216">
        <v>4</v>
      </c>
      <c r="I170" s="217"/>
      <c r="J170" s="218">
        <f>ROUND(I170*H170,2)</f>
        <v>0</v>
      </c>
      <c r="K170" s="214" t="s">
        <v>193</v>
      </c>
      <c r="L170" s="44"/>
      <c r="M170" s="219" t="s">
        <v>20</v>
      </c>
      <c r="N170" s="220" t="s">
        <v>47</v>
      </c>
      <c r="O170" s="84"/>
      <c r="P170" s="221">
        <f>O170*H170</f>
        <v>0</v>
      </c>
      <c r="Q170" s="221">
        <v>0</v>
      </c>
      <c r="R170" s="221">
        <f>Q170*H170</f>
        <v>0</v>
      </c>
      <c r="S170" s="221">
        <v>0</v>
      </c>
      <c r="T170" s="222">
        <f>S170*H170</f>
        <v>0</v>
      </c>
      <c r="U170" s="38"/>
      <c r="V170" s="38"/>
      <c r="W170" s="38"/>
      <c r="X170" s="38"/>
      <c r="Y170" s="38"/>
      <c r="Z170" s="38"/>
      <c r="AA170" s="38"/>
      <c r="AB170" s="38"/>
      <c r="AC170" s="38"/>
      <c r="AD170" s="38"/>
      <c r="AE170" s="38"/>
      <c r="AR170" s="223" t="s">
        <v>620</v>
      </c>
      <c r="AT170" s="223" t="s">
        <v>189</v>
      </c>
      <c r="AU170" s="223" t="s">
        <v>84</v>
      </c>
      <c r="AY170" s="17" t="s">
        <v>186</v>
      </c>
      <c r="BE170" s="224">
        <f>IF(N170="základní",J170,0)</f>
        <v>0</v>
      </c>
      <c r="BF170" s="224">
        <f>IF(N170="snížená",J170,0)</f>
        <v>0</v>
      </c>
      <c r="BG170" s="224">
        <f>IF(N170="zákl. přenesená",J170,0)</f>
        <v>0</v>
      </c>
      <c r="BH170" s="224">
        <f>IF(N170="sníž. přenesená",J170,0)</f>
        <v>0</v>
      </c>
      <c r="BI170" s="224">
        <f>IF(N170="nulová",J170,0)</f>
        <v>0</v>
      </c>
      <c r="BJ170" s="17" t="s">
        <v>22</v>
      </c>
      <c r="BK170" s="224">
        <f>ROUND(I170*H170,2)</f>
        <v>0</v>
      </c>
      <c r="BL170" s="17" t="s">
        <v>620</v>
      </c>
      <c r="BM170" s="223" t="s">
        <v>738</v>
      </c>
    </row>
    <row r="171" spans="1:47" s="2" customFormat="1" ht="12">
      <c r="A171" s="38"/>
      <c r="B171" s="39"/>
      <c r="C171" s="40"/>
      <c r="D171" s="225" t="s">
        <v>196</v>
      </c>
      <c r="E171" s="40"/>
      <c r="F171" s="226" t="s">
        <v>739</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196</v>
      </c>
      <c r="AU171" s="17" t="s">
        <v>84</v>
      </c>
    </row>
    <row r="172" spans="1:51" s="14" customFormat="1" ht="12">
      <c r="A172" s="14"/>
      <c r="B172" s="240"/>
      <c r="C172" s="241"/>
      <c r="D172" s="225" t="s">
        <v>198</v>
      </c>
      <c r="E172" s="242" t="s">
        <v>20</v>
      </c>
      <c r="F172" s="243" t="s">
        <v>661</v>
      </c>
      <c r="G172" s="241"/>
      <c r="H172" s="244">
        <v>4</v>
      </c>
      <c r="I172" s="245"/>
      <c r="J172" s="241"/>
      <c r="K172" s="241"/>
      <c r="L172" s="246"/>
      <c r="M172" s="247"/>
      <c r="N172" s="248"/>
      <c r="O172" s="248"/>
      <c r="P172" s="248"/>
      <c r="Q172" s="248"/>
      <c r="R172" s="248"/>
      <c r="S172" s="248"/>
      <c r="T172" s="249"/>
      <c r="U172" s="14"/>
      <c r="V172" s="14"/>
      <c r="W172" s="14"/>
      <c r="X172" s="14"/>
      <c r="Y172" s="14"/>
      <c r="Z172" s="14"/>
      <c r="AA172" s="14"/>
      <c r="AB172" s="14"/>
      <c r="AC172" s="14"/>
      <c r="AD172" s="14"/>
      <c r="AE172" s="14"/>
      <c r="AT172" s="250" t="s">
        <v>198</v>
      </c>
      <c r="AU172" s="250" t="s">
        <v>84</v>
      </c>
      <c r="AV172" s="14" t="s">
        <v>84</v>
      </c>
      <c r="AW172" s="14" t="s">
        <v>37</v>
      </c>
      <c r="AX172" s="14" t="s">
        <v>22</v>
      </c>
      <c r="AY172" s="250" t="s">
        <v>186</v>
      </c>
    </row>
    <row r="173" spans="1:65" s="2" customFormat="1" ht="24.15" customHeight="1">
      <c r="A173" s="38"/>
      <c r="B173" s="39"/>
      <c r="C173" s="212" t="s">
        <v>425</v>
      </c>
      <c r="D173" s="212" t="s">
        <v>189</v>
      </c>
      <c r="E173" s="213" t="s">
        <v>740</v>
      </c>
      <c r="F173" s="214" t="s">
        <v>741</v>
      </c>
      <c r="G173" s="215" t="s">
        <v>236</v>
      </c>
      <c r="H173" s="216">
        <v>532</v>
      </c>
      <c r="I173" s="217"/>
      <c r="J173" s="218">
        <f>ROUND(I173*H173,2)</f>
        <v>0</v>
      </c>
      <c r="K173" s="214" t="s">
        <v>193</v>
      </c>
      <c r="L173" s="44"/>
      <c r="M173" s="219" t="s">
        <v>20</v>
      </c>
      <c r="N173" s="220" t="s">
        <v>47</v>
      </c>
      <c r="O173" s="84"/>
      <c r="P173" s="221">
        <f>O173*H173</f>
        <v>0</v>
      </c>
      <c r="Q173" s="221">
        <v>0</v>
      </c>
      <c r="R173" s="221">
        <f>Q173*H173</f>
        <v>0</v>
      </c>
      <c r="S173" s="221">
        <v>0</v>
      </c>
      <c r="T173" s="222">
        <f>S173*H173</f>
        <v>0</v>
      </c>
      <c r="U173" s="38"/>
      <c r="V173" s="38"/>
      <c r="W173" s="38"/>
      <c r="X173" s="38"/>
      <c r="Y173" s="38"/>
      <c r="Z173" s="38"/>
      <c r="AA173" s="38"/>
      <c r="AB173" s="38"/>
      <c r="AC173" s="38"/>
      <c r="AD173" s="38"/>
      <c r="AE173" s="38"/>
      <c r="AR173" s="223" t="s">
        <v>620</v>
      </c>
      <c r="AT173" s="223" t="s">
        <v>189</v>
      </c>
      <c r="AU173" s="223" t="s">
        <v>84</v>
      </c>
      <c r="AY173" s="17" t="s">
        <v>186</v>
      </c>
      <c r="BE173" s="224">
        <f>IF(N173="základní",J173,0)</f>
        <v>0</v>
      </c>
      <c r="BF173" s="224">
        <f>IF(N173="snížená",J173,0)</f>
        <v>0</v>
      </c>
      <c r="BG173" s="224">
        <f>IF(N173="zákl. přenesená",J173,0)</f>
        <v>0</v>
      </c>
      <c r="BH173" s="224">
        <f>IF(N173="sníž. přenesená",J173,0)</f>
        <v>0</v>
      </c>
      <c r="BI173" s="224">
        <f>IF(N173="nulová",J173,0)</f>
        <v>0</v>
      </c>
      <c r="BJ173" s="17" t="s">
        <v>22</v>
      </c>
      <c r="BK173" s="224">
        <f>ROUND(I173*H173,2)</f>
        <v>0</v>
      </c>
      <c r="BL173" s="17" t="s">
        <v>620</v>
      </c>
      <c r="BM173" s="223" t="s">
        <v>742</v>
      </c>
    </row>
    <row r="174" spans="1:47" s="2" customFormat="1" ht="12">
      <c r="A174" s="38"/>
      <c r="B174" s="39"/>
      <c r="C174" s="40"/>
      <c r="D174" s="225" t="s">
        <v>196</v>
      </c>
      <c r="E174" s="40"/>
      <c r="F174" s="226" t="s">
        <v>743</v>
      </c>
      <c r="G174" s="40"/>
      <c r="H174" s="40"/>
      <c r="I174" s="227"/>
      <c r="J174" s="40"/>
      <c r="K174" s="40"/>
      <c r="L174" s="44"/>
      <c r="M174" s="228"/>
      <c r="N174" s="229"/>
      <c r="O174" s="84"/>
      <c r="P174" s="84"/>
      <c r="Q174" s="84"/>
      <c r="R174" s="84"/>
      <c r="S174" s="84"/>
      <c r="T174" s="85"/>
      <c r="U174" s="38"/>
      <c r="V174" s="38"/>
      <c r="W174" s="38"/>
      <c r="X174" s="38"/>
      <c r="Y174" s="38"/>
      <c r="Z174" s="38"/>
      <c r="AA174" s="38"/>
      <c r="AB174" s="38"/>
      <c r="AC174" s="38"/>
      <c r="AD174" s="38"/>
      <c r="AE174" s="38"/>
      <c r="AT174" s="17" t="s">
        <v>196</v>
      </c>
      <c r="AU174" s="17" t="s">
        <v>84</v>
      </c>
    </row>
    <row r="175" spans="1:51" s="14" customFormat="1" ht="12">
      <c r="A175" s="14"/>
      <c r="B175" s="240"/>
      <c r="C175" s="241"/>
      <c r="D175" s="225" t="s">
        <v>198</v>
      </c>
      <c r="E175" s="242" t="s">
        <v>20</v>
      </c>
      <c r="F175" s="243" t="s">
        <v>744</v>
      </c>
      <c r="G175" s="241"/>
      <c r="H175" s="244">
        <v>532</v>
      </c>
      <c r="I175" s="245"/>
      <c r="J175" s="241"/>
      <c r="K175" s="241"/>
      <c r="L175" s="246"/>
      <c r="M175" s="247"/>
      <c r="N175" s="248"/>
      <c r="O175" s="248"/>
      <c r="P175" s="248"/>
      <c r="Q175" s="248"/>
      <c r="R175" s="248"/>
      <c r="S175" s="248"/>
      <c r="T175" s="249"/>
      <c r="U175" s="14"/>
      <c r="V175" s="14"/>
      <c r="W175" s="14"/>
      <c r="X175" s="14"/>
      <c r="Y175" s="14"/>
      <c r="Z175" s="14"/>
      <c r="AA175" s="14"/>
      <c r="AB175" s="14"/>
      <c r="AC175" s="14"/>
      <c r="AD175" s="14"/>
      <c r="AE175" s="14"/>
      <c r="AT175" s="250" t="s">
        <v>198</v>
      </c>
      <c r="AU175" s="250" t="s">
        <v>84</v>
      </c>
      <c r="AV175" s="14" t="s">
        <v>84</v>
      </c>
      <c r="AW175" s="14" t="s">
        <v>37</v>
      </c>
      <c r="AX175" s="14" t="s">
        <v>22</v>
      </c>
      <c r="AY175" s="250" t="s">
        <v>186</v>
      </c>
    </row>
    <row r="176" spans="1:65" s="2" customFormat="1" ht="24.15" customHeight="1">
      <c r="A176" s="38"/>
      <c r="B176" s="39"/>
      <c r="C176" s="212" t="s">
        <v>435</v>
      </c>
      <c r="D176" s="212" t="s">
        <v>189</v>
      </c>
      <c r="E176" s="213" t="s">
        <v>745</v>
      </c>
      <c r="F176" s="214" t="s">
        <v>746</v>
      </c>
      <c r="G176" s="215" t="s">
        <v>236</v>
      </c>
      <c r="H176" s="216">
        <v>154</v>
      </c>
      <c r="I176" s="217"/>
      <c r="J176" s="218">
        <f>ROUND(I176*H176,2)</f>
        <v>0</v>
      </c>
      <c r="K176" s="214" t="s">
        <v>193</v>
      </c>
      <c r="L176" s="44"/>
      <c r="M176" s="219" t="s">
        <v>20</v>
      </c>
      <c r="N176" s="220" t="s">
        <v>47</v>
      </c>
      <c r="O176" s="84"/>
      <c r="P176" s="221">
        <f>O176*H176</f>
        <v>0</v>
      </c>
      <c r="Q176" s="221">
        <v>0</v>
      </c>
      <c r="R176" s="221">
        <f>Q176*H176</f>
        <v>0</v>
      </c>
      <c r="S176" s="221">
        <v>0</v>
      </c>
      <c r="T176" s="222">
        <f>S176*H176</f>
        <v>0</v>
      </c>
      <c r="U176" s="38"/>
      <c r="V176" s="38"/>
      <c r="W176" s="38"/>
      <c r="X176" s="38"/>
      <c r="Y176" s="38"/>
      <c r="Z176" s="38"/>
      <c r="AA176" s="38"/>
      <c r="AB176" s="38"/>
      <c r="AC176" s="38"/>
      <c r="AD176" s="38"/>
      <c r="AE176" s="38"/>
      <c r="AR176" s="223" t="s">
        <v>620</v>
      </c>
      <c r="AT176" s="223" t="s">
        <v>189</v>
      </c>
      <c r="AU176" s="223" t="s">
        <v>84</v>
      </c>
      <c r="AY176" s="17" t="s">
        <v>186</v>
      </c>
      <c r="BE176" s="224">
        <f>IF(N176="základní",J176,0)</f>
        <v>0</v>
      </c>
      <c r="BF176" s="224">
        <f>IF(N176="snížená",J176,0)</f>
        <v>0</v>
      </c>
      <c r="BG176" s="224">
        <f>IF(N176="zákl. přenesená",J176,0)</f>
        <v>0</v>
      </c>
      <c r="BH176" s="224">
        <f>IF(N176="sníž. přenesená",J176,0)</f>
        <v>0</v>
      </c>
      <c r="BI176" s="224">
        <f>IF(N176="nulová",J176,0)</f>
        <v>0</v>
      </c>
      <c r="BJ176" s="17" t="s">
        <v>22</v>
      </c>
      <c r="BK176" s="224">
        <f>ROUND(I176*H176,2)</f>
        <v>0</v>
      </c>
      <c r="BL176" s="17" t="s">
        <v>620</v>
      </c>
      <c r="BM176" s="223" t="s">
        <v>747</v>
      </c>
    </row>
    <row r="177" spans="1:47" s="2" customFormat="1" ht="12">
      <c r="A177" s="38"/>
      <c r="B177" s="39"/>
      <c r="C177" s="40"/>
      <c r="D177" s="225" t="s">
        <v>196</v>
      </c>
      <c r="E177" s="40"/>
      <c r="F177" s="226" t="s">
        <v>748</v>
      </c>
      <c r="G177" s="40"/>
      <c r="H177" s="40"/>
      <c r="I177" s="227"/>
      <c r="J177" s="40"/>
      <c r="K177" s="40"/>
      <c r="L177" s="44"/>
      <c r="M177" s="228"/>
      <c r="N177" s="229"/>
      <c r="O177" s="84"/>
      <c r="P177" s="84"/>
      <c r="Q177" s="84"/>
      <c r="R177" s="84"/>
      <c r="S177" s="84"/>
      <c r="T177" s="85"/>
      <c r="U177" s="38"/>
      <c r="V177" s="38"/>
      <c r="W177" s="38"/>
      <c r="X177" s="38"/>
      <c r="Y177" s="38"/>
      <c r="Z177" s="38"/>
      <c r="AA177" s="38"/>
      <c r="AB177" s="38"/>
      <c r="AC177" s="38"/>
      <c r="AD177" s="38"/>
      <c r="AE177" s="38"/>
      <c r="AT177" s="17" t="s">
        <v>196</v>
      </c>
      <c r="AU177" s="17" t="s">
        <v>84</v>
      </c>
    </row>
    <row r="178" spans="1:51" s="14" customFormat="1" ht="12">
      <c r="A178" s="14"/>
      <c r="B178" s="240"/>
      <c r="C178" s="241"/>
      <c r="D178" s="225" t="s">
        <v>198</v>
      </c>
      <c r="E178" s="242" t="s">
        <v>20</v>
      </c>
      <c r="F178" s="243" t="s">
        <v>749</v>
      </c>
      <c r="G178" s="241"/>
      <c r="H178" s="244">
        <v>154</v>
      </c>
      <c r="I178" s="245"/>
      <c r="J178" s="241"/>
      <c r="K178" s="241"/>
      <c r="L178" s="246"/>
      <c r="M178" s="247"/>
      <c r="N178" s="248"/>
      <c r="O178" s="248"/>
      <c r="P178" s="248"/>
      <c r="Q178" s="248"/>
      <c r="R178" s="248"/>
      <c r="S178" s="248"/>
      <c r="T178" s="249"/>
      <c r="U178" s="14"/>
      <c r="V178" s="14"/>
      <c r="W178" s="14"/>
      <c r="X178" s="14"/>
      <c r="Y178" s="14"/>
      <c r="Z178" s="14"/>
      <c r="AA178" s="14"/>
      <c r="AB178" s="14"/>
      <c r="AC178" s="14"/>
      <c r="AD178" s="14"/>
      <c r="AE178" s="14"/>
      <c r="AT178" s="250" t="s">
        <v>198</v>
      </c>
      <c r="AU178" s="250" t="s">
        <v>84</v>
      </c>
      <c r="AV178" s="14" t="s">
        <v>84</v>
      </c>
      <c r="AW178" s="14" t="s">
        <v>37</v>
      </c>
      <c r="AX178" s="14" t="s">
        <v>22</v>
      </c>
      <c r="AY178" s="250" t="s">
        <v>186</v>
      </c>
    </row>
    <row r="179" spans="1:65" s="2" customFormat="1" ht="24.15" customHeight="1">
      <c r="A179" s="38"/>
      <c r="B179" s="39"/>
      <c r="C179" s="212" t="s">
        <v>443</v>
      </c>
      <c r="D179" s="212" t="s">
        <v>189</v>
      </c>
      <c r="E179" s="213" t="s">
        <v>750</v>
      </c>
      <c r="F179" s="214" t="s">
        <v>751</v>
      </c>
      <c r="G179" s="215" t="s">
        <v>236</v>
      </c>
      <c r="H179" s="216">
        <v>14</v>
      </c>
      <c r="I179" s="217"/>
      <c r="J179" s="218">
        <f>ROUND(I179*H179,2)</f>
        <v>0</v>
      </c>
      <c r="K179" s="214" t="s">
        <v>193</v>
      </c>
      <c r="L179" s="44"/>
      <c r="M179" s="219" t="s">
        <v>20</v>
      </c>
      <c r="N179" s="220" t="s">
        <v>47</v>
      </c>
      <c r="O179" s="84"/>
      <c r="P179" s="221">
        <f>O179*H179</f>
        <v>0</v>
      </c>
      <c r="Q179" s="221">
        <v>0</v>
      </c>
      <c r="R179" s="221">
        <f>Q179*H179</f>
        <v>0</v>
      </c>
      <c r="S179" s="221">
        <v>0</v>
      </c>
      <c r="T179" s="222">
        <f>S179*H179</f>
        <v>0</v>
      </c>
      <c r="U179" s="38"/>
      <c r="V179" s="38"/>
      <c r="W179" s="38"/>
      <c r="X179" s="38"/>
      <c r="Y179" s="38"/>
      <c r="Z179" s="38"/>
      <c r="AA179" s="38"/>
      <c r="AB179" s="38"/>
      <c r="AC179" s="38"/>
      <c r="AD179" s="38"/>
      <c r="AE179" s="38"/>
      <c r="AR179" s="223" t="s">
        <v>620</v>
      </c>
      <c r="AT179" s="223" t="s">
        <v>189</v>
      </c>
      <c r="AU179" s="223" t="s">
        <v>84</v>
      </c>
      <c r="AY179" s="17" t="s">
        <v>186</v>
      </c>
      <c r="BE179" s="224">
        <f>IF(N179="základní",J179,0)</f>
        <v>0</v>
      </c>
      <c r="BF179" s="224">
        <f>IF(N179="snížená",J179,0)</f>
        <v>0</v>
      </c>
      <c r="BG179" s="224">
        <f>IF(N179="zákl. přenesená",J179,0)</f>
        <v>0</v>
      </c>
      <c r="BH179" s="224">
        <f>IF(N179="sníž. přenesená",J179,0)</f>
        <v>0</v>
      </c>
      <c r="BI179" s="224">
        <f>IF(N179="nulová",J179,0)</f>
        <v>0</v>
      </c>
      <c r="BJ179" s="17" t="s">
        <v>22</v>
      </c>
      <c r="BK179" s="224">
        <f>ROUND(I179*H179,2)</f>
        <v>0</v>
      </c>
      <c r="BL179" s="17" t="s">
        <v>620</v>
      </c>
      <c r="BM179" s="223" t="s">
        <v>752</v>
      </c>
    </row>
    <row r="180" spans="1:47" s="2" customFormat="1" ht="12">
      <c r="A180" s="38"/>
      <c r="B180" s="39"/>
      <c r="C180" s="40"/>
      <c r="D180" s="225" t="s">
        <v>196</v>
      </c>
      <c r="E180" s="40"/>
      <c r="F180" s="226" t="s">
        <v>753</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196</v>
      </c>
      <c r="AU180" s="17" t="s">
        <v>84</v>
      </c>
    </row>
    <row r="181" spans="1:51" s="14" customFormat="1" ht="12">
      <c r="A181" s="14"/>
      <c r="B181" s="240"/>
      <c r="C181" s="241"/>
      <c r="D181" s="225" t="s">
        <v>198</v>
      </c>
      <c r="E181" s="242" t="s">
        <v>20</v>
      </c>
      <c r="F181" s="243" t="s">
        <v>754</v>
      </c>
      <c r="G181" s="241"/>
      <c r="H181" s="244">
        <v>14</v>
      </c>
      <c r="I181" s="245"/>
      <c r="J181" s="241"/>
      <c r="K181" s="241"/>
      <c r="L181" s="246"/>
      <c r="M181" s="247"/>
      <c r="N181" s="248"/>
      <c r="O181" s="248"/>
      <c r="P181" s="248"/>
      <c r="Q181" s="248"/>
      <c r="R181" s="248"/>
      <c r="S181" s="248"/>
      <c r="T181" s="249"/>
      <c r="U181" s="14"/>
      <c r="V181" s="14"/>
      <c r="W181" s="14"/>
      <c r="X181" s="14"/>
      <c r="Y181" s="14"/>
      <c r="Z181" s="14"/>
      <c r="AA181" s="14"/>
      <c r="AB181" s="14"/>
      <c r="AC181" s="14"/>
      <c r="AD181" s="14"/>
      <c r="AE181" s="14"/>
      <c r="AT181" s="250" t="s">
        <v>198</v>
      </c>
      <c r="AU181" s="250" t="s">
        <v>84</v>
      </c>
      <c r="AV181" s="14" t="s">
        <v>84</v>
      </c>
      <c r="AW181" s="14" t="s">
        <v>37</v>
      </c>
      <c r="AX181" s="14" t="s">
        <v>22</v>
      </c>
      <c r="AY181" s="250" t="s">
        <v>186</v>
      </c>
    </row>
    <row r="182" spans="1:65" s="2" customFormat="1" ht="24.15" customHeight="1">
      <c r="A182" s="38"/>
      <c r="B182" s="39"/>
      <c r="C182" s="212" t="s">
        <v>448</v>
      </c>
      <c r="D182" s="212" t="s">
        <v>189</v>
      </c>
      <c r="E182" s="213" t="s">
        <v>755</v>
      </c>
      <c r="F182" s="214" t="s">
        <v>756</v>
      </c>
      <c r="G182" s="215" t="s">
        <v>236</v>
      </c>
      <c r="H182" s="216">
        <v>56</v>
      </c>
      <c r="I182" s="217"/>
      <c r="J182" s="218">
        <f>ROUND(I182*H182,2)</f>
        <v>0</v>
      </c>
      <c r="K182" s="214" t="s">
        <v>193</v>
      </c>
      <c r="L182" s="44"/>
      <c r="M182" s="219" t="s">
        <v>20</v>
      </c>
      <c r="N182" s="220" t="s">
        <v>47</v>
      </c>
      <c r="O182" s="84"/>
      <c r="P182" s="221">
        <f>O182*H182</f>
        <v>0</v>
      </c>
      <c r="Q182" s="221">
        <v>0</v>
      </c>
      <c r="R182" s="221">
        <f>Q182*H182</f>
        <v>0</v>
      </c>
      <c r="S182" s="221">
        <v>0</v>
      </c>
      <c r="T182" s="222">
        <f>S182*H182</f>
        <v>0</v>
      </c>
      <c r="U182" s="38"/>
      <c r="V182" s="38"/>
      <c r="W182" s="38"/>
      <c r="X182" s="38"/>
      <c r="Y182" s="38"/>
      <c r="Z182" s="38"/>
      <c r="AA182" s="38"/>
      <c r="AB182" s="38"/>
      <c r="AC182" s="38"/>
      <c r="AD182" s="38"/>
      <c r="AE182" s="38"/>
      <c r="AR182" s="223" t="s">
        <v>620</v>
      </c>
      <c r="AT182" s="223" t="s">
        <v>189</v>
      </c>
      <c r="AU182" s="223" t="s">
        <v>84</v>
      </c>
      <c r="AY182" s="17" t="s">
        <v>186</v>
      </c>
      <c r="BE182" s="224">
        <f>IF(N182="základní",J182,0)</f>
        <v>0</v>
      </c>
      <c r="BF182" s="224">
        <f>IF(N182="snížená",J182,0)</f>
        <v>0</v>
      </c>
      <c r="BG182" s="224">
        <f>IF(N182="zákl. přenesená",J182,0)</f>
        <v>0</v>
      </c>
      <c r="BH182" s="224">
        <f>IF(N182="sníž. přenesená",J182,0)</f>
        <v>0</v>
      </c>
      <c r="BI182" s="224">
        <f>IF(N182="nulová",J182,0)</f>
        <v>0</v>
      </c>
      <c r="BJ182" s="17" t="s">
        <v>22</v>
      </c>
      <c r="BK182" s="224">
        <f>ROUND(I182*H182,2)</f>
        <v>0</v>
      </c>
      <c r="BL182" s="17" t="s">
        <v>620</v>
      </c>
      <c r="BM182" s="223" t="s">
        <v>757</v>
      </c>
    </row>
    <row r="183" spans="1:47" s="2" customFormat="1" ht="12">
      <c r="A183" s="38"/>
      <c r="B183" s="39"/>
      <c r="C183" s="40"/>
      <c r="D183" s="225" t="s">
        <v>196</v>
      </c>
      <c r="E183" s="40"/>
      <c r="F183" s="226" t="s">
        <v>758</v>
      </c>
      <c r="G183" s="40"/>
      <c r="H183" s="40"/>
      <c r="I183" s="227"/>
      <c r="J183" s="40"/>
      <c r="K183" s="40"/>
      <c r="L183" s="44"/>
      <c r="M183" s="228"/>
      <c r="N183" s="229"/>
      <c r="O183" s="84"/>
      <c r="P183" s="84"/>
      <c r="Q183" s="84"/>
      <c r="R183" s="84"/>
      <c r="S183" s="84"/>
      <c r="T183" s="85"/>
      <c r="U183" s="38"/>
      <c r="V183" s="38"/>
      <c r="W183" s="38"/>
      <c r="X183" s="38"/>
      <c r="Y183" s="38"/>
      <c r="Z183" s="38"/>
      <c r="AA183" s="38"/>
      <c r="AB183" s="38"/>
      <c r="AC183" s="38"/>
      <c r="AD183" s="38"/>
      <c r="AE183" s="38"/>
      <c r="AT183" s="17" t="s">
        <v>196</v>
      </c>
      <c r="AU183" s="17" t="s">
        <v>84</v>
      </c>
    </row>
    <row r="184" spans="1:51" s="14" customFormat="1" ht="12">
      <c r="A184" s="14"/>
      <c r="B184" s="240"/>
      <c r="C184" s="241"/>
      <c r="D184" s="225" t="s">
        <v>198</v>
      </c>
      <c r="E184" s="242" t="s">
        <v>20</v>
      </c>
      <c r="F184" s="243" t="s">
        <v>759</v>
      </c>
      <c r="G184" s="241"/>
      <c r="H184" s="244">
        <v>56</v>
      </c>
      <c r="I184" s="245"/>
      <c r="J184" s="241"/>
      <c r="K184" s="241"/>
      <c r="L184" s="246"/>
      <c r="M184" s="247"/>
      <c r="N184" s="248"/>
      <c r="O184" s="248"/>
      <c r="P184" s="248"/>
      <c r="Q184" s="248"/>
      <c r="R184" s="248"/>
      <c r="S184" s="248"/>
      <c r="T184" s="249"/>
      <c r="U184" s="14"/>
      <c r="V184" s="14"/>
      <c r="W184" s="14"/>
      <c r="X184" s="14"/>
      <c r="Y184" s="14"/>
      <c r="Z184" s="14"/>
      <c r="AA184" s="14"/>
      <c r="AB184" s="14"/>
      <c r="AC184" s="14"/>
      <c r="AD184" s="14"/>
      <c r="AE184" s="14"/>
      <c r="AT184" s="250" t="s">
        <v>198</v>
      </c>
      <c r="AU184" s="250" t="s">
        <v>84</v>
      </c>
      <c r="AV184" s="14" t="s">
        <v>84</v>
      </c>
      <c r="AW184" s="14" t="s">
        <v>37</v>
      </c>
      <c r="AX184" s="14" t="s">
        <v>22</v>
      </c>
      <c r="AY184" s="250" t="s">
        <v>186</v>
      </c>
    </row>
    <row r="185" spans="1:65" s="2" customFormat="1" ht="24.15" customHeight="1">
      <c r="A185" s="38"/>
      <c r="B185" s="39"/>
      <c r="C185" s="212" t="s">
        <v>454</v>
      </c>
      <c r="D185" s="212" t="s">
        <v>189</v>
      </c>
      <c r="E185" s="213" t="s">
        <v>760</v>
      </c>
      <c r="F185" s="214" t="s">
        <v>761</v>
      </c>
      <c r="G185" s="215" t="s">
        <v>236</v>
      </c>
      <c r="H185" s="216">
        <v>14</v>
      </c>
      <c r="I185" s="217"/>
      <c r="J185" s="218">
        <f>ROUND(I185*H185,2)</f>
        <v>0</v>
      </c>
      <c r="K185" s="214" t="s">
        <v>193</v>
      </c>
      <c r="L185" s="44"/>
      <c r="M185" s="219" t="s">
        <v>20</v>
      </c>
      <c r="N185" s="220" t="s">
        <v>47</v>
      </c>
      <c r="O185" s="84"/>
      <c r="P185" s="221">
        <f>O185*H185</f>
        <v>0</v>
      </c>
      <c r="Q185" s="221">
        <v>0</v>
      </c>
      <c r="R185" s="221">
        <f>Q185*H185</f>
        <v>0</v>
      </c>
      <c r="S185" s="221">
        <v>0</v>
      </c>
      <c r="T185" s="222">
        <f>S185*H185</f>
        <v>0</v>
      </c>
      <c r="U185" s="38"/>
      <c r="V185" s="38"/>
      <c r="W185" s="38"/>
      <c r="X185" s="38"/>
      <c r="Y185" s="38"/>
      <c r="Z185" s="38"/>
      <c r="AA185" s="38"/>
      <c r="AB185" s="38"/>
      <c r="AC185" s="38"/>
      <c r="AD185" s="38"/>
      <c r="AE185" s="38"/>
      <c r="AR185" s="223" t="s">
        <v>620</v>
      </c>
      <c r="AT185" s="223" t="s">
        <v>189</v>
      </c>
      <c r="AU185" s="223" t="s">
        <v>84</v>
      </c>
      <c r="AY185" s="17" t="s">
        <v>186</v>
      </c>
      <c r="BE185" s="224">
        <f>IF(N185="základní",J185,0)</f>
        <v>0</v>
      </c>
      <c r="BF185" s="224">
        <f>IF(N185="snížená",J185,0)</f>
        <v>0</v>
      </c>
      <c r="BG185" s="224">
        <f>IF(N185="zákl. přenesená",J185,0)</f>
        <v>0</v>
      </c>
      <c r="BH185" s="224">
        <f>IF(N185="sníž. přenesená",J185,0)</f>
        <v>0</v>
      </c>
      <c r="BI185" s="224">
        <f>IF(N185="nulová",J185,0)</f>
        <v>0</v>
      </c>
      <c r="BJ185" s="17" t="s">
        <v>22</v>
      </c>
      <c r="BK185" s="224">
        <f>ROUND(I185*H185,2)</f>
        <v>0</v>
      </c>
      <c r="BL185" s="17" t="s">
        <v>620</v>
      </c>
      <c r="BM185" s="223" t="s">
        <v>762</v>
      </c>
    </row>
    <row r="186" spans="1:47" s="2" customFormat="1" ht="12">
      <c r="A186" s="38"/>
      <c r="B186" s="39"/>
      <c r="C186" s="40"/>
      <c r="D186" s="225" t="s">
        <v>196</v>
      </c>
      <c r="E186" s="40"/>
      <c r="F186" s="226" t="s">
        <v>763</v>
      </c>
      <c r="G186" s="40"/>
      <c r="H186" s="40"/>
      <c r="I186" s="227"/>
      <c r="J186" s="40"/>
      <c r="K186" s="40"/>
      <c r="L186" s="44"/>
      <c r="M186" s="228"/>
      <c r="N186" s="229"/>
      <c r="O186" s="84"/>
      <c r="P186" s="84"/>
      <c r="Q186" s="84"/>
      <c r="R186" s="84"/>
      <c r="S186" s="84"/>
      <c r="T186" s="85"/>
      <c r="U186" s="38"/>
      <c r="V186" s="38"/>
      <c r="W186" s="38"/>
      <c r="X186" s="38"/>
      <c r="Y186" s="38"/>
      <c r="Z186" s="38"/>
      <c r="AA186" s="38"/>
      <c r="AB186" s="38"/>
      <c r="AC186" s="38"/>
      <c r="AD186" s="38"/>
      <c r="AE186" s="38"/>
      <c r="AT186" s="17" t="s">
        <v>196</v>
      </c>
      <c r="AU186" s="17" t="s">
        <v>84</v>
      </c>
    </row>
    <row r="187" spans="1:51" s="14" customFormat="1" ht="12">
      <c r="A187" s="14"/>
      <c r="B187" s="240"/>
      <c r="C187" s="241"/>
      <c r="D187" s="225" t="s">
        <v>198</v>
      </c>
      <c r="E187" s="242" t="s">
        <v>20</v>
      </c>
      <c r="F187" s="243" t="s">
        <v>754</v>
      </c>
      <c r="G187" s="241"/>
      <c r="H187" s="244">
        <v>14</v>
      </c>
      <c r="I187" s="245"/>
      <c r="J187" s="241"/>
      <c r="K187" s="241"/>
      <c r="L187" s="246"/>
      <c r="M187" s="247"/>
      <c r="N187" s="248"/>
      <c r="O187" s="248"/>
      <c r="P187" s="248"/>
      <c r="Q187" s="248"/>
      <c r="R187" s="248"/>
      <c r="S187" s="248"/>
      <c r="T187" s="249"/>
      <c r="U187" s="14"/>
      <c r="V187" s="14"/>
      <c r="W187" s="14"/>
      <c r="X187" s="14"/>
      <c r="Y187" s="14"/>
      <c r="Z187" s="14"/>
      <c r="AA187" s="14"/>
      <c r="AB187" s="14"/>
      <c r="AC187" s="14"/>
      <c r="AD187" s="14"/>
      <c r="AE187" s="14"/>
      <c r="AT187" s="250" t="s">
        <v>198</v>
      </c>
      <c r="AU187" s="250" t="s">
        <v>84</v>
      </c>
      <c r="AV187" s="14" t="s">
        <v>84</v>
      </c>
      <c r="AW187" s="14" t="s">
        <v>37</v>
      </c>
      <c r="AX187" s="14" t="s">
        <v>22</v>
      </c>
      <c r="AY187" s="250" t="s">
        <v>186</v>
      </c>
    </row>
    <row r="188" spans="1:65" s="2" customFormat="1" ht="24.15" customHeight="1">
      <c r="A188" s="38"/>
      <c r="B188" s="39"/>
      <c r="C188" s="212" t="s">
        <v>459</v>
      </c>
      <c r="D188" s="212" t="s">
        <v>189</v>
      </c>
      <c r="E188" s="213" t="s">
        <v>764</v>
      </c>
      <c r="F188" s="214" t="s">
        <v>765</v>
      </c>
      <c r="G188" s="215" t="s">
        <v>236</v>
      </c>
      <c r="H188" s="216">
        <v>28</v>
      </c>
      <c r="I188" s="217"/>
      <c r="J188" s="218">
        <f>ROUND(I188*H188,2)</f>
        <v>0</v>
      </c>
      <c r="K188" s="214" t="s">
        <v>193</v>
      </c>
      <c r="L188" s="44"/>
      <c r="M188" s="219" t="s">
        <v>20</v>
      </c>
      <c r="N188" s="220" t="s">
        <v>47</v>
      </c>
      <c r="O188" s="84"/>
      <c r="P188" s="221">
        <f>O188*H188</f>
        <v>0</v>
      </c>
      <c r="Q188" s="221">
        <v>0</v>
      </c>
      <c r="R188" s="221">
        <f>Q188*H188</f>
        <v>0</v>
      </c>
      <c r="S188" s="221">
        <v>0</v>
      </c>
      <c r="T188" s="222">
        <f>S188*H188</f>
        <v>0</v>
      </c>
      <c r="U188" s="38"/>
      <c r="V188" s="38"/>
      <c r="W188" s="38"/>
      <c r="X188" s="38"/>
      <c r="Y188" s="38"/>
      <c r="Z188" s="38"/>
      <c r="AA188" s="38"/>
      <c r="AB188" s="38"/>
      <c r="AC188" s="38"/>
      <c r="AD188" s="38"/>
      <c r="AE188" s="38"/>
      <c r="AR188" s="223" t="s">
        <v>620</v>
      </c>
      <c r="AT188" s="223" t="s">
        <v>189</v>
      </c>
      <c r="AU188" s="223" t="s">
        <v>84</v>
      </c>
      <c r="AY188" s="17" t="s">
        <v>186</v>
      </c>
      <c r="BE188" s="224">
        <f>IF(N188="základní",J188,0)</f>
        <v>0</v>
      </c>
      <c r="BF188" s="224">
        <f>IF(N188="snížená",J188,0)</f>
        <v>0</v>
      </c>
      <c r="BG188" s="224">
        <f>IF(N188="zákl. přenesená",J188,0)</f>
        <v>0</v>
      </c>
      <c r="BH188" s="224">
        <f>IF(N188="sníž. přenesená",J188,0)</f>
        <v>0</v>
      </c>
      <c r="BI188" s="224">
        <f>IF(N188="nulová",J188,0)</f>
        <v>0</v>
      </c>
      <c r="BJ188" s="17" t="s">
        <v>22</v>
      </c>
      <c r="BK188" s="224">
        <f>ROUND(I188*H188,2)</f>
        <v>0</v>
      </c>
      <c r="BL188" s="17" t="s">
        <v>620</v>
      </c>
      <c r="BM188" s="223" t="s">
        <v>766</v>
      </c>
    </row>
    <row r="189" spans="1:47" s="2" customFormat="1" ht="12">
      <c r="A189" s="38"/>
      <c r="B189" s="39"/>
      <c r="C189" s="40"/>
      <c r="D189" s="225" t="s">
        <v>196</v>
      </c>
      <c r="E189" s="40"/>
      <c r="F189" s="226" t="s">
        <v>767</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196</v>
      </c>
      <c r="AU189" s="17" t="s">
        <v>84</v>
      </c>
    </row>
    <row r="190" spans="1:51" s="14" customFormat="1" ht="12">
      <c r="A190" s="14"/>
      <c r="B190" s="240"/>
      <c r="C190" s="241"/>
      <c r="D190" s="225" t="s">
        <v>198</v>
      </c>
      <c r="E190" s="242" t="s">
        <v>20</v>
      </c>
      <c r="F190" s="243" t="s">
        <v>768</v>
      </c>
      <c r="G190" s="241"/>
      <c r="H190" s="244">
        <v>28</v>
      </c>
      <c r="I190" s="245"/>
      <c r="J190" s="241"/>
      <c r="K190" s="241"/>
      <c r="L190" s="246"/>
      <c r="M190" s="247"/>
      <c r="N190" s="248"/>
      <c r="O190" s="248"/>
      <c r="P190" s="248"/>
      <c r="Q190" s="248"/>
      <c r="R190" s="248"/>
      <c r="S190" s="248"/>
      <c r="T190" s="249"/>
      <c r="U190" s="14"/>
      <c r="V190" s="14"/>
      <c r="W190" s="14"/>
      <c r="X190" s="14"/>
      <c r="Y190" s="14"/>
      <c r="Z190" s="14"/>
      <c r="AA190" s="14"/>
      <c r="AB190" s="14"/>
      <c r="AC190" s="14"/>
      <c r="AD190" s="14"/>
      <c r="AE190" s="14"/>
      <c r="AT190" s="250" t="s">
        <v>198</v>
      </c>
      <c r="AU190" s="250" t="s">
        <v>84</v>
      </c>
      <c r="AV190" s="14" t="s">
        <v>84</v>
      </c>
      <c r="AW190" s="14" t="s">
        <v>37</v>
      </c>
      <c r="AX190" s="14" t="s">
        <v>22</v>
      </c>
      <c r="AY190" s="250" t="s">
        <v>186</v>
      </c>
    </row>
    <row r="191" spans="1:65" s="2" customFormat="1" ht="24.15" customHeight="1">
      <c r="A191" s="38"/>
      <c r="B191" s="39"/>
      <c r="C191" s="212" t="s">
        <v>461</v>
      </c>
      <c r="D191" s="212" t="s">
        <v>189</v>
      </c>
      <c r="E191" s="213" t="s">
        <v>769</v>
      </c>
      <c r="F191" s="214" t="s">
        <v>770</v>
      </c>
      <c r="G191" s="215" t="s">
        <v>236</v>
      </c>
      <c r="H191" s="216">
        <v>56</v>
      </c>
      <c r="I191" s="217"/>
      <c r="J191" s="218">
        <f>ROUND(I191*H191,2)</f>
        <v>0</v>
      </c>
      <c r="K191" s="214" t="s">
        <v>193</v>
      </c>
      <c r="L191" s="44"/>
      <c r="M191" s="219" t="s">
        <v>20</v>
      </c>
      <c r="N191" s="220" t="s">
        <v>47</v>
      </c>
      <c r="O191" s="84"/>
      <c r="P191" s="221">
        <f>O191*H191</f>
        <v>0</v>
      </c>
      <c r="Q191" s="221">
        <v>0</v>
      </c>
      <c r="R191" s="221">
        <f>Q191*H191</f>
        <v>0</v>
      </c>
      <c r="S191" s="221">
        <v>0</v>
      </c>
      <c r="T191" s="222">
        <f>S191*H191</f>
        <v>0</v>
      </c>
      <c r="U191" s="38"/>
      <c r="V191" s="38"/>
      <c r="W191" s="38"/>
      <c r="X191" s="38"/>
      <c r="Y191" s="38"/>
      <c r="Z191" s="38"/>
      <c r="AA191" s="38"/>
      <c r="AB191" s="38"/>
      <c r="AC191" s="38"/>
      <c r="AD191" s="38"/>
      <c r="AE191" s="38"/>
      <c r="AR191" s="223" t="s">
        <v>620</v>
      </c>
      <c r="AT191" s="223" t="s">
        <v>189</v>
      </c>
      <c r="AU191" s="223" t="s">
        <v>84</v>
      </c>
      <c r="AY191" s="17" t="s">
        <v>186</v>
      </c>
      <c r="BE191" s="224">
        <f>IF(N191="základní",J191,0)</f>
        <v>0</v>
      </c>
      <c r="BF191" s="224">
        <f>IF(N191="snížená",J191,0)</f>
        <v>0</v>
      </c>
      <c r="BG191" s="224">
        <f>IF(N191="zákl. přenesená",J191,0)</f>
        <v>0</v>
      </c>
      <c r="BH191" s="224">
        <f>IF(N191="sníž. přenesená",J191,0)</f>
        <v>0</v>
      </c>
      <c r="BI191" s="224">
        <f>IF(N191="nulová",J191,0)</f>
        <v>0</v>
      </c>
      <c r="BJ191" s="17" t="s">
        <v>22</v>
      </c>
      <c r="BK191" s="224">
        <f>ROUND(I191*H191,2)</f>
        <v>0</v>
      </c>
      <c r="BL191" s="17" t="s">
        <v>620</v>
      </c>
      <c r="BM191" s="223" t="s">
        <v>771</v>
      </c>
    </row>
    <row r="192" spans="1:47" s="2" customFormat="1" ht="12">
      <c r="A192" s="38"/>
      <c r="B192" s="39"/>
      <c r="C192" s="40"/>
      <c r="D192" s="225" t="s">
        <v>196</v>
      </c>
      <c r="E192" s="40"/>
      <c r="F192" s="226" t="s">
        <v>772</v>
      </c>
      <c r="G192" s="40"/>
      <c r="H192" s="40"/>
      <c r="I192" s="227"/>
      <c r="J192" s="40"/>
      <c r="K192" s="40"/>
      <c r="L192" s="44"/>
      <c r="M192" s="228"/>
      <c r="N192" s="229"/>
      <c r="O192" s="84"/>
      <c r="P192" s="84"/>
      <c r="Q192" s="84"/>
      <c r="R192" s="84"/>
      <c r="S192" s="84"/>
      <c r="T192" s="85"/>
      <c r="U192" s="38"/>
      <c r="V192" s="38"/>
      <c r="W192" s="38"/>
      <c r="X192" s="38"/>
      <c r="Y192" s="38"/>
      <c r="Z192" s="38"/>
      <c r="AA192" s="38"/>
      <c r="AB192" s="38"/>
      <c r="AC192" s="38"/>
      <c r="AD192" s="38"/>
      <c r="AE192" s="38"/>
      <c r="AT192" s="17" t="s">
        <v>196</v>
      </c>
      <c r="AU192" s="17" t="s">
        <v>84</v>
      </c>
    </row>
    <row r="193" spans="1:51" s="14" customFormat="1" ht="12">
      <c r="A193" s="14"/>
      <c r="B193" s="240"/>
      <c r="C193" s="241"/>
      <c r="D193" s="225" t="s">
        <v>198</v>
      </c>
      <c r="E193" s="242" t="s">
        <v>20</v>
      </c>
      <c r="F193" s="243" t="s">
        <v>759</v>
      </c>
      <c r="G193" s="241"/>
      <c r="H193" s="244">
        <v>56</v>
      </c>
      <c r="I193" s="245"/>
      <c r="J193" s="241"/>
      <c r="K193" s="241"/>
      <c r="L193" s="246"/>
      <c r="M193" s="247"/>
      <c r="N193" s="248"/>
      <c r="O193" s="248"/>
      <c r="P193" s="248"/>
      <c r="Q193" s="248"/>
      <c r="R193" s="248"/>
      <c r="S193" s="248"/>
      <c r="T193" s="249"/>
      <c r="U193" s="14"/>
      <c r="V193" s="14"/>
      <c r="W193" s="14"/>
      <c r="X193" s="14"/>
      <c r="Y193" s="14"/>
      <c r="Z193" s="14"/>
      <c r="AA193" s="14"/>
      <c r="AB193" s="14"/>
      <c r="AC193" s="14"/>
      <c r="AD193" s="14"/>
      <c r="AE193" s="14"/>
      <c r="AT193" s="250" t="s">
        <v>198</v>
      </c>
      <c r="AU193" s="250" t="s">
        <v>84</v>
      </c>
      <c r="AV193" s="14" t="s">
        <v>84</v>
      </c>
      <c r="AW193" s="14" t="s">
        <v>37</v>
      </c>
      <c r="AX193" s="14" t="s">
        <v>22</v>
      </c>
      <c r="AY193" s="250" t="s">
        <v>186</v>
      </c>
    </row>
    <row r="194" spans="1:65" s="2" customFormat="1" ht="24.15" customHeight="1">
      <c r="A194" s="38"/>
      <c r="B194" s="39"/>
      <c r="C194" s="212" t="s">
        <v>463</v>
      </c>
      <c r="D194" s="212" t="s">
        <v>189</v>
      </c>
      <c r="E194" s="213" t="s">
        <v>773</v>
      </c>
      <c r="F194" s="214" t="s">
        <v>774</v>
      </c>
      <c r="G194" s="215" t="s">
        <v>236</v>
      </c>
      <c r="H194" s="216">
        <v>532</v>
      </c>
      <c r="I194" s="217"/>
      <c r="J194" s="218">
        <f>ROUND(I194*H194,2)</f>
        <v>0</v>
      </c>
      <c r="K194" s="214" t="s">
        <v>193</v>
      </c>
      <c r="L194" s="44"/>
      <c r="M194" s="219" t="s">
        <v>20</v>
      </c>
      <c r="N194" s="220" t="s">
        <v>47</v>
      </c>
      <c r="O194" s="84"/>
      <c r="P194" s="221">
        <f>O194*H194</f>
        <v>0</v>
      </c>
      <c r="Q194" s="221">
        <v>0</v>
      </c>
      <c r="R194" s="221">
        <f>Q194*H194</f>
        <v>0</v>
      </c>
      <c r="S194" s="221">
        <v>0</v>
      </c>
      <c r="T194" s="222">
        <f>S194*H194</f>
        <v>0</v>
      </c>
      <c r="U194" s="38"/>
      <c r="V194" s="38"/>
      <c r="W194" s="38"/>
      <c r="X194" s="38"/>
      <c r="Y194" s="38"/>
      <c r="Z194" s="38"/>
      <c r="AA194" s="38"/>
      <c r="AB194" s="38"/>
      <c r="AC194" s="38"/>
      <c r="AD194" s="38"/>
      <c r="AE194" s="38"/>
      <c r="AR194" s="223" t="s">
        <v>620</v>
      </c>
      <c r="AT194" s="223" t="s">
        <v>189</v>
      </c>
      <c r="AU194" s="223" t="s">
        <v>84</v>
      </c>
      <c r="AY194" s="17" t="s">
        <v>186</v>
      </c>
      <c r="BE194" s="224">
        <f>IF(N194="základní",J194,0)</f>
        <v>0</v>
      </c>
      <c r="BF194" s="224">
        <f>IF(N194="snížená",J194,0)</f>
        <v>0</v>
      </c>
      <c r="BG194" s="224">
        <f>IF(N194="zákl. přenesená",J194,0)</f>
        <v>0</v>
      </c>
      <c r="BH194" s="224">
        <f>IF(N194="sníž. přenesená",J194,0)</f>
        <v>0</v>
      </c>
      <c r="BI194" s="224">
        <f>IF(N194="nulová",J194,0)</f>
        <v>0</v>
      </c>
      <c r="BJ194" s="17" t="s">
        <v>22</v>
      </c>
      <c r="BK194" s="224">
        <f>ROUND(I194*H194,2)</f>
        <v>0</v>
      </c>
      <c r="BL194" s="17" t="s">
        <v>620</v>
      </c>
      <c r="BM194" s="223" t="s">
        <v>775</v>
      </c>
    </row>
    <row r="195" spans="1:47" s="2" customFormat="1" ht="12">
      <c r="A195" s="38"/>
      <c r="B195" s="39"/>
      <c r="C195" s="40"/>
      <c r="D195" s="225" t="s">
        <v>196</v>
      </c>
      <c r="E195" s="40"/>
      <c r="F195" s="226" t="s">
        <v>776</v>
      </c>
      <c r="G195" s="40"/>
      <c r="H195" s="40"/>
      <c r="I195" s="227"/>
      <c r="J195" s="40"/>
      <c r="K195" s="40"/>
      <c r="L195" s="44"/>
      <c r="M195" s="228"/>
      <c r="N195" s="229"/>
      <c r="O195" s="84"/>
      <c r="P195" s="84"/>
      <c r="Q195" s="84"/>
      <c r="R195" s="84"/>
      <c r="S195" s="84"/>
      <c r="T195" s="85"/>
      <c r="U195" s="38"/>
      <c r="V195" s="38"/>
      <c r="W195" s="38"/>
      <c r="X195" s="38"/>
      <c r="Y195" s="38"/>
      <c r="Z195" s="38"/>
      <c r="AA195" s="38"/>
      <c r="AB195" s="38"/>
      <c r="AC195" s="38"/>
      <c r="AD195" s="38"/>
      <c r="AE195" s="38"/>
      <c r="AT195" s="17" t="s">
        <v>196</v>
      </c>
      <c r="AU195" s="17" t="s">
        <v>84</v>
      </c>
    </row>
    <row r="196" spans="1:51" s="14" customFormat="1" ht="12">
      <c r="A196" s="14"/>
      <c r="B196" s="240"/>
      <c r="C196" s="241"/>
      <c r="D196" s="225" t="s">
        <v>198</v>
      </c>
      <c r="E196" s="242" t="s">
        <v>20</v>
      </c>
      <c r="F196" s="243" t="s">
        <v>777</v>
      </c>
      <c r="G196" s="241"/>
      <c r="H196" s="244">
        <v>532</v>
      </c>
      <c r="I196" s="245"/>
      <c r="J196" s="241"/>
      <c r="K196" s="241"/>
      <c r="L196" s="246"/>
      <c r="M196" s="247"/>
      <c r="N196" s="248"/>
      <c r="O196" s="248"/>
      <c r="P196" s="248"/>
      <c r="Q196" s="248"/>
      <c r="R196" s="248"/>
      <c r="S196" s="248"/>
      <c r="T196" s="249"/>
      <c r="U196" s="14"/>
      <c r="V196" s="14"/>
      <c r="W196" s="14"/>
      <c r="X196" s="14"/>
      <c r="Y196" s="14"/>
      <c r="Z196" s="14"/>
      <c r="AA196" s="14"/>
      <c r="AB196" s="14"/>
      <c r="AC196" s="14"/>
      <c r="AD196" s="14"/>
      <c r="AE196" s="14"/>
      <c r="AT196" s="250" t="s">
        <v>198</v>
      </c>
      <c r="AU196" s="250" t="s">
        <v>84</v>
      </c>
      <c r="AV196" s="14" t="s">
        <v>84</v>
      </c>
      <c r="AW196" s="14" t="s">
        <v>37</v>
      </c>
      <c r="AX196" s="14" t="s">
        <v>22</v>
      </c>
      <c r="AY196" s="250" t="s">
        <v>186</v>
      </c>
    </row>
    <row r="197" spans="1:65" s="2" customFormat="1" ht="24.15" customHeight="1">
      <c r="A197" s="38"/>
      <c r="B197" s="39"/>
      <c r="C197" s="212" t="s">
        <v>469</v>
      </c>
      <c r="D197" s="212" t="s">
        <v>189</v>
      </c>
      <c r="E197" s="213" t="s">
        <v>778</v>
      </c>
      <c r="F197" s="214" t="s">
        <v>779</v>
      </c>
      <c r="G197" s="215" t="s">
        <v>236</v>
      </c>
      <c r="H197" s="216">
        <v>154</v>
      </c>
      <c r="I197" s="217"/>
      <c r="J197" s="218">
        <f>ROUND(I197*H197,2)</f>
        <v>0</v>
      </c>
      <c r="K197" s="214" t="s">
        <v>193</v>
      </c>
      <c r="L197" s="44"/>
      <c r="M197" s="219" t="s">
        <v>20</v>
      </c>
      <c r="N197" s="220" t="s">
        <v>47</v>
      </c>
      <c r="O197" s="84"/>
      <c r="P197" s="221">
        <f>O197*H197</f>
        <v>0</v>
      </c>
      <c r="Q197" s="221">
        <v>0</v>
      </c>
      <c r="R197" s="221">
        <f>Q197*H197</f>
        <v>0</v>
      </c>
      <c r="S197" s="221">
        <v>0</v>
      </c>
      <c r="T197" s="222">
        <f>S197*H197</f>
        <v>0</v>
      </c>
      <c r="U197" s="38"/>
      <c r="V197" s="38"/>
      <c r="W197" s="38"/>
      <c r="X197" s="38"/>
      <c r="Y197" s="38"/>
      <c r="Z197" s="38"/>
      <c r="AA197" s="38"/>
      <c r="AB197" s="38"/>
      <c r="AC197" s="38"/>
      <c r="AD197" s="38"/>
      <c r="AE197" s="38"/>
      <c r="AR197" s="223" t="s">
        <v>620</v>
      </c>
      <c r="AT197" s="223" t="s">
        <v>189</v>
      </c>
      <c r="AU197" s="223" t="s">
        <v>84</v>
      </c>
      <c r="AY197" s="17" t="s">
        <v>186</v>
      </c>
      <c r="BE197" s="224">
        <f>IF(N197="základní",J197,0)</f>
        <v>0</v>
      </c>
      <c r="BF197" s="224">
        <f>IF(N197="snížená",J197,0)</f>
        <v>0</v>
      </c>
      <c r="BG197" s="224">
        <f>IF(N197="zákl. přenesená",J197,0)</f>
        <v>0</v>
      </c>
      <c r="BH197" s="224">
        <f>IF(N197="sníž. přenesená",J197,0)</f>
        <v>0</v>
      </c>
      <c r="BI197" s="224">
        <f>IF(N197="nulová",J197,0)</f>
        <v>0</v>
      </c>
      <c r="BJ197" s="17" t="s">
        <v>22</v>
      </c>
      <c r="BK197" s="224">
        <f>ROUND(I197*H197,2)</f>
        <v>0</v>
      </c>
      <c r="BL197" s="17" t="s">
        <v>620</v>
      </c>
      <c r="BM197" s="223" t="s">
        <v>780</v>
      </c>
    </row>
    <row r="198" spans="1:47" s="2" customFormat="1" ht="12">
      <c r="A198" s="38"/>
      <c r="B198" s="39"/>
      <c r="C198" s="40"/>
      <c r="D198" s="225" t="s">
        <v>196</v>
      </c>
      <c r="E198" s="40"/>
      <c r="F198" s="226" t="s">
        <v>781</v>
      </c>
      <c r="G198" s="40"/>
      <c r="H198" s="40"/>
      <c r="I198" s="227"/>
      <c r="J198" s="40"/>
      <c r="K198" s="40"/>
      <c r="L198" s="44"/>
      <c r="M198" s="228"/>
      <c r="N198" s="229"/>
      <c r="O198" s="84"/>
      <c r="P198" s="84"/>
      <c r="Q198" s="84"/>
      <c r="R198" s="84"/>
      <c r="S198" s="84"/>
      <c r="T198" s="85"/>
      <c r="U198" s="38"/>
      <c r="V198" s="38"/>
      <c r="W198" s="38"/>
      <c r="X198" s="38"/>
      <c r="Y198" s="38"/>
      <c r="Z198" s="38"/>
      <c r="AA198" s="38"/>
      <c r="AB198" s="38"/>
      <c r="AC198" s="38"/>
      <c r="AD198" s="38"/>
      <c r="AE198" s="38"/>
      <c r="AT198" s="17" t="s">
        <v>196</v>
      </c>
      <c r="AU198" s="17" t="s">
        <v>84</v>
      </c>
    </row>
    <row r="199" spans="1:51" s="14" customFormat="1" ht="12">
      <c r="A199" s="14"/>
      <c r="B199" s="240"/>
      <c r="C199" s="241"/>
      <c r="D199" s="225" t="s">
        <v>198</v>
      </c>
      <c r="E199" s="242" t="s">
        <v>20</v>
      </c>
      <c r="F199" s="243" t="s">
        <v>782</v>
      </c>
      <c r="G199" s="241"/>
      <c r="H199" s="244">
        <v>154</v>
      </c>
      <c r="I199" s="245"/>
      <c r="J199" s="241"/>
      <c r="K199" s="241"/>
      <c r="L199" s="246"/>
      <c r="M199" s="247"/>
      <c r="N199" s="248"/>
      <c r="O199" s="248"/>
      <c r="P199" s="248"/>
      <c r="Q199" s="248"/>
      <c r="R199" s="248"/>
      <c r="S199" s="248"/>
      <c r="T199" s="249"/>
      <c r="U199" s="14"/>
      <c r="V199" s="14"/>
      <c r="W199" s="14"/>
      <c r="X199" s="14"/>
      <c r="Y199" s="14"/>
      <c r="Z199" s="14"/>
      <c r="AA199" s="14"/>
      <c r="AB199" s="14"/>
      <c r="AC199" s="14"/>
      <c r="AD199" s="14"/>
      <c r="AE199" s="14"/>
      <c r="AT199" s="250" t="s">
        <v>198</v>
      </c>
      <c r="AU199" s="250" t="s">
        <v>84</v>
      </c>
      <c r="AV199" s="14" t="s">
        <v>84</v>
      </c>
      <c r="AW199" s="14" t="s">
        <v>37</v>
      </c>
      <c r="AX199" s="14" t="s">
        <v>22</v>
      </c>
      <c r="AY199" s="250" t="s">
        <v>186</v>
      </c>
    </row>
    <row r="200" spans="1:65" s="2" customFormat="1" ht="24.15" customHeight="1">
      <c r="A200" s="38"/>
      <c r="B200" s="39"/>
      <c r="C200" s="212" t="s">
        <v>783</v>
      </c>
      <c r="D200" s="212" t="s">
        <v>189</v>
      </c>
      <c r="E200" s="213" t="s">
        <v>784</v>
      </c>
      <c r="F200" s="214" t="s">
        <v>785</v>
      </c>
      <c r="G200" s="215" t="s">
        <v>236</v>
      </c>
      <c r="H200" s="216">
        <v>14</v>
      </c>
      <c r="I200" s="217"/>
      <c r="J200" s="218">
        <f>ROUND(I200*H200,2)</f>
        <v>0</v>
      </c>
      <c r="K200" s="214" t="s">
        <v>193</v>
      </c>
      <c r="L200" s="44"/>
      <c r="M200" s="219" t="s">
        <v>20</v>
      </c>
      <c r="N200" s="220" t="s">
        <v>47</v>
      </c>
      <c r="O200" s="84"/>
      <c r="P200" s="221">
        <f>O200*H200</f>
        <v>0</v>
      </c>
      <c r="Q200" s="221">
        <v>0</v>
      </c>
      <c r="R200" s="221">
        <f>Q200*H200</f>
        <v>0</v>
      </c>
      <c r="S200" s="221">
        <v>0</v>
      </c>
      <c r="T200" s="222">
        <f>S200*H200</f>
        <v>0</v>
      </c>
      <c r="U200" s="38"/>
      <c r="V200" s="38"/>
      <c r="W200" s="38"/>
      <c r="X200" s="38"/>
      <c r="Y200" s="38"/>
      <c r="Z200" s="38"/>
      <c r="AA200" s="38"/>
      <c r="AB200" s="38"/>
      <c r="AC200" s="38"/>
      <c r="AD200" s="38"/>
      <c r="AE200" s="38"/>
      <c r="AR200" s="223" t="s">
        <v>620</v>
      </c>
      <c r="AT200" s="223" t="s">
        <v>189</v>
      </c>
      <c r="AU200" s="223" t="s">
        <v>84</v>
      </c>
      <c r="AY200" s="17" t="s">
        <v>186</v>
      </c>
      <c r="BE200" s="224">
        <f>IF(N200="základní",J200,0)</f>
        <v>0</v>
      </c>
      <c r="BF200" s="224">
        <f>IF(N200="snížená",J200,0)</f>
        <v>0</v>
      </c>
      <c r="BG200" s="224">
        <f>IF(N200="zákl. přenesená",J200,0)</f>
        <v>0</v>
      </c>
      <c r="BH200" s="224">
        <f>IF(N200="sníž. přenesená",J200,0)</f>
        <v>0</v>
      </c>
      <c r="BI200" s="224">
        <f>IF(N200="nulová",J200,0)</f>
        <v>0</v>
      </c>
      <c r="BJ200" s="17" t="s">
        <v>22</v>
      </c>
      <c r="BK200" s="224">
        <f>ROUND(I200*H200,2)</f>
        <v>0</v>
      </c>
      <c r="BL200" s="17" t="s">
        <v>620</v>
      </c>
      <c r="BM200" s="223" t="s">
        <v>786</v>
      </c>
    </row>
    <row r="201" spans="1:47" s="2" customFormat="1" ht="12">
      <c r="A201" s="38"/>
      <c r="B201" s="39"/>
      <c r="C201" s="40"/>
      <c r="D201" s="225" t="s">
        <v>196</v>
      </c>
      <c r="E201" s="40"/>
      <c r="F201" s="226" t="s">
        <v>787</v>
      </c>
      <c r="G201" s="40"/>
      <c r="H201" s="40"/>
      <c r="I201" s="227"/>
      <c r="J201" s="40"/>
      <c r="K201" s="40"/>
      <c r="L201" s="44"/>
      <c r="M201" s="228"/>
      <c r="N201" s="229"/>
      <c r="O201" s="84"/>
      <c r="P201" s="84"/>
      <c r="Q201" s="84"/>
      <c r="R201" s="84"/>
      <c r="S201" s="84"/>
      <c r="T201" s="85"/>
      <c r="U201" s="38"/>
      <c r="V201" s="38"/>
      <c r="W201" s="38"/>
      <c r="X201" s="38"/>
      <c r="Y201" s="38"/>
      <c r="Z201" s="38"/>
      <c r="AA201" s="38"/>
      <c r="AB201" s="38"/>
      <c r="AC201" s="38"/>
      <c r="AD201" s="38"/>
      <c r="AE201" s="38"/>
      <c r="AT201" s="17" t="s">
        <v>196</v>
      </c>
      <c r="AU201" s="17" t="s">
        <v>84</v>
      </c>
    </row>
    <row r="202" spans="1:51" s="14" customFormat="1" ht="12">
      <c r="A202" s="14"/>
      <c r="B202" s="240"/>
      <c r="C202" s="241"/>
      <c r="D202" s="225" t="s">
        <v>198</v>
      </c>
      <c r="E202" s="242" t="s">
        <v>20</v>
      </c>
      <c r="F202" s="243" t="s">
        <v>754</v>
      </c>
      <c r="G202" s="241"/>
      <c r="H202" s="244">
        <v>14</v>
      </c>
      <c r="I202" s="245"/>
      <c r="J202" s="241"/>
      <c r="K202" s="241"/>
      <c r="L202" s="246"/>
      <c r="M202" s="247"/>
      <c r="N202" s="248"/>
      <c r="O202" s="248"/>
      <c r="P202" s="248"/>
      <c r="Q202" s="248"/>
      <c r="R202" s="248"/>
      <c r="S202" s="248"/>
      <c r="T202" s="249"/>
      <c r="U202" s="14"/>
      <c r="V202" s="14"/>
      <c r="W202" s="14"/>
      <c r="X202" s="14"/>
      <c r="Y202" s="14"/>
      <c r="Z202" s="14"/>
      <c r="AA202" s="14"/>
      <c r="AB202" s="14"/>
      <c r="AC202" s="14"/>
      <c r="AD202" s="14"/>
      <c r="AE202" s="14"/>
      <c r="AT202" s="250" t="s">
        <v>198</v>
      </c>
      <c r="AU202" s="250" t="s">
        <v>84</v>
      </c>
      <c r="AV202" s="14" t="s">
        <v>84</v>
      </c>
      <c r="AW202" s="14" t="s">
        <v>37</v>
      </c>
      <c r="AX202" s="14" t="s">
        <v>22</v>
      </c>
      <c r="AY202" s="250" t="s">
        <v>186</v>
      </c>
    </row>
    <row r="203" spans="1:65" s="2" customFormat="1" ht="24.15" customHeight="1">
      <c r="A203" s="38"/>
      <c r="B203" s="39"/>
      <c r="C203" s="212" t="s">
        <v>788</v>
      </c>
      <c r="D203" s="212" t="s">
        <v>189</v>
      </c>
      <c r="E203" s="213" t="s">
        <v>789</v>
      </c>
      <c r="F203" s="214" t="s">
        <v>790</v>
      </c>
      <c r="G203" s="215" t="s">
        <v>236</v>
      </c>
      <c r="H203" s="216">
        <v>56</v>
      </c>
      <c r="I203" s="217"/>
      <c r="J203" s="218">
        <f>ROUND(I203*H203,2)</f>
        <v>0</v>
      </c>
      <c r="K203" s="214" t="s">
        <v>193</v>
      </c>
      <c r="L203" s="44"/>
      <c r="M203" s="219" t="s">
        <v>20</v>
      </c>
      <c r="N203" s="220" t="s">
        <v>47</v>
      </c>
      <c r="O203" s="84"/>
      <c r="P203" s="221">
        <f>O203*H203</f>
        <v>0</v>
      </c>
      <c r="Q203" s="221">
        <v>0</v>
      </c>
      <c r="R203" s="221">
        <f>Q203*H203</f>
        <v>0</v>
      </c>
      <c r="S203" s="221">
        <v>0</v>
      </c>
      <c r="T203" s="222">
        <f>S203*H203</f>
        <v>0</v>
      </c>
      <c r="U203" s="38"/>
      <c r="V203" s="38"/>
      <c r="W203" s="38"/>
      <c r="X203" s="38"/>
      <c r="Y203" s="38"/>
      <c r="Z203" s="38"/>
      <c r="AA203" s="38"/>
      <c r="AB203" s="38"/>
      <c r="AC203" s="38"/>
      <c r="AD203" s="38"/>
      <c r="AE203" s="38"/>
      <c r="AR203" s="223" t="s">
        <v>620</v>
      </c>
      <c r="AT203" s="223" t="s">
        <v>189</v>
      </c>
      <c r="AU203" s="223" t="s">
        <v>84</v>
      </c>
      <c r="AY203" s="17" t="s">
        <v>186</v>
      </c>
      <c r="BE203" s="224">
        <f>IF(N203="základní",J203,0)</f>
        <v>0</v>
      </c>
      <c r="BF203" s="224">
        <f>IF(N203="snížená",J203,0)</f>
        <v>0</v>
      </c>
      <c r="BG203" s="224">
        <f>IF(N203="zákl. přenesená",J203,0)</f>
        <v>0</v>
      </c>
      <c r="BH203" s="224">
        <f>IF(N203="sníž. přenesená",J203,0)</f>
        <v>0</v>
      </c>
      <c r="BI203" s="224">
        <f>IF(N203="nulová",J203,0)</f>
        <v>0</v>
      </c>
      <c r="BJ203" s="17" t="s">
        <v>22</v>
      </c>
      <c r="BK203" s="224">
        <f>ROUND(I203*H203,2)</f>
        <v>0</v>
      </c>
      <c r="BL203" s="17" t="s">
        <v>620</v>
      </c>
      <c r="BM203" s="223" t="s">
        <v>791</v>
      </c>
    </row>
    <row r="204" spans="1:47" s="2" customFormat="1" ht="12">
      <c r="A204" s="38"/>
      <c r="B204" s="39"/>
      <c r="C204" s="40"/>
      <c r="D204" s="225" t="s">
        <v>196</v>
      </c>
      <c r="E204" s="40"/>
      <c r="F204" s="226" t="s">
        <v>792</v>
      </c>
      <c r="G204" s="40"/>
      <c r="H204" s="40"/>
      <c r="I204" s="227"/>
      <c r="J204" s="40"/>
      <c r="K204" s="40"/>
      <c r="L204" s="44"/>
      <c r="M204" s="228"/>
      <c r="N204" s="229"/>
      <c r="O204" s="84"/>
      <c r="P204" s="84"/>
      <c r="Q204" s="84"/>
      <c r="R204" s="84"/>
      <c r="S204" s="84"/>
      <c r="T204" s="85"/>
      <c r="U204" s="38"/>
      <c r="V204" s="38"/>
      <c r="W204" s="38"/>
      <c r="X204" s="38"/>
      <c r="Y204" s="38"/>
      <c r="Z204" s="38"/>
      <c r="AA204" s="38"/>
      <c r="AB204" s="38"/>
      <c r="AC204" s="38"/>
      <c r="AD204" s="38"/>
      <c r="AE204" s="38"/>
      <c r="AT204" s="17" t="s">
        <v>196</v>
      </c>
      <c r="AU204" s="17" t="s">
        <v>84</v>
      </c>
    </row>
    <row r="205" spans="1:51" s="14" customFormat="1" ht="12">
      <c r="A205" s="14"/>
      <c r="B205" s="240"/>
      <c r="C205" s="241"/>
      <c r="D205" s="225" t="s">
        <v>198</v>
      </c>
      <c r="E205" s="242" t="s">
        <v>20</v>
      </c>
      <c r="F205" s="243" t="s">
        <v>793</v>
      </c>
      <c r="G205" s="241"/>
      <c r="H205" s="244">
        <v>56</v>
      </c>
      <c r="I205" s="245"/>
      <c r="J205" s="241"/>
      <c r="K205" s="241"/>
      <c r="L205" s="246"/>
      <c r="M205" s="247"/>
      <c r="N205" s="248"/>
      <c r="O205" s="248"/>
      <c r="P205" s="248"/>
      <c r="Q205" s="248"/>
      <c r="R205" s="248"/>
      <c r="S205" s="248"/>
      <c r="T205" s="249"/>
      <c r="U205" s="14"/>
      <c r="V205" s="14"/>
      <c r="W205" s="14"/>
      <c r="X205" s="14"/>
      <c r="Y205" s="14"/>
      <c r="Z205" s="14"/>
      <c r="AA205" s="14"/>
      <c r="AB205" s="14"/>
      <c r="AC205" s="14"/>
      <c r="AD205" s="14"/>
      <c r="AE205" s="14"/>
      <c r="AT205" s="250" t="s">
        <v>198</v>
      </c>
      <c r="AU205" s="250" t="s">
        <v>84</v>
      </c>
      <c r="AV205" s="14" t="s">
        <v>84</v>
      </c>
      <c r="AW205" s="14" t="s">
        <v>37</v>
      </c>
      <c r="AX205" s="14" t="s">
        <v>22</v>
      </c>
      <c r="AY205" s="250" t="s">
        <v>186</v>
      </c>
    </row>
    <row r="206" spans="1:65" s="2" customFormat="1" ht="24.15" customHeight="1">
      <c r="A206" s="38"/>
      <c r="B206" s="39"/>
      <c r="C206" s="212" t="s">
        <v>794</v>
      </c>
      <c r="D206" s="212" t="s">
        <v>189</v>
      </c>
      <c r="E206" s="213" t="s">
        <v>795</v>
      </c>
      <c r="F206" s="214" t="s">
        <v>796</v>
      </c>
      <c r="G206" s="215" t="s">
        <v>236</v>
      </c>
      <c r="H206" s="216">
        <v>14</v>
      </c>
      <c r="I206" s="217"/>
      <c r="J206" s="218">
        <f>ROUND(I206*H206,2)</f>
        <v>0</v>
      </c>
      <c r="K206" s="214" t="s">
        <v>193</v>
      </c>
      <c r="L206" s="44"/>
      <c r="M206" s="219" t="s">
        <v>20</v>
      </c>
      <c r="N206" s="220" t="s">
        <v>47</v>
      </c>
      <c r="O206" s="84"/>
      <c r="P206" s="221">
        <f>O206*H206</f>
        <v>0</v>
      </c>
      <c r="Q206" s="221">
        <v>0</v>
      </c>
      <c r="R206" s="221">
        <f>Q206*H206</f>
        <v>0</v>
      </c>
      <c r="S206" s="221">
        <v>0</v>
      </c>
      <c r="T206" s="222">
        <f>S206*H206</f>
        <v>0</v>
      </c>
      <c r="U206" s="38"/>
      <c r="V206" s="38"/>
      <c r="W206" s="38"/>
      <c r="X206" s="38"/>
      <c r="Y206" s="38"/>
      <c r="Z206" s="38"/>
      <c r="AA206" s="38"/>
      <c r="AB206" s="38"/>
      <c r="AC206" s="38"/>
      <c r="AD206" s="38"/>
      <c r="AE206" s="38"/>
      <c r="AR206" s="223" t="s">
        <v>620</v>
      </c>
      <c r="AT206" s="223" t="s">
        <v>189</v>
      </c>
      <c r="AU206" s="223" t="s">
        <v>84</v>
      </c>
      <c r="AY206" s="17" t="s">
        <v>186</v>
      </c>
      <c r="BE206" s="224">
        <f>IF(N206="základní",J206,0)</f>
        <v>0</v>
      </c>
      <c r="BF206" s="224">
        <f>IF(N206="snížená",J206,0)</f>
        <v>0</v>
      </c>
      <c r="BG206" s="224">
        <f>IF(N206="zákl. přenesená",J206,0)</f>
        <v>0</v>
      </c>
      <c r="BH206" s="224">
        <f>IF(N206="sníž. přenesená",J206,0)</f>
        <v>0</v>
      </c>
      <c r="BI206" s="224">
        <f>IF(N206="nulová",J206,0)</f>
        <v>0</v>
      </c>
      <c r="BJ206" s="17" t="s">
        <v>22</v>
      </c>
      <c r="BK206" s="224">
        <f>ROUND(I206*H206,2)</f>
        <v>0</v>
      </c>
      <c r="BL206" s="17" t="s">
        <v>620</v>
      </c>
      <c r="BM206" s="223" t="s">
        <v>797</v>
      </c>
    </row>
    <row r="207" spans="1:47" s="2" customFormat="1" ht="12">
      <c r="A207" s="38"/>
      <c r="B207" s="39"/>
      <c r="C207" s="40"/>
      <c r="D207" s="225" t="s">
        <v>196</v>
      </c>
      <c r="E207" s="40"/>
      <c r="F207" s="226" t="s">
        <v>798</v>
      </c>
      <c r="G207" s="40"/>
      <c r="H207" s="40"/>
      <c r="I207" s="227"/>
      <c r="J207" s="40"/>
      <c r="K207" s="40"/>
      <c r="L207" s="44"/>
      <c r="M207" s="228"/>
      <c r="N207" s="229"/>
      <c r="O207" s="84"/>
      <c r="P207" s="84"/>
      <c r="Q207" s="84"/>
      <c r="R207" s="84"/>
      <c r="S207" s="84"/>
      <c r="T207" s="85"/>
      <c r="U207" s="38"/>
      <c r="V207" s="38"/>
      <c r="W207" s="38"/>
      <c r="X207" s="38"/>
      <c r="Y207" s="38"/>
      <c r="Z207" s="38"/>
      <c r="AA207" s="38"/>
      <c r="AB207" s="38"/>
      <c r="AC207" s="38"/>
      <c r="AD207" s="38"/>
      <c r="AE207" s="38"/>
      <c r="AT207" s="17" t="s">
        <v>196</v>
      </c>
      <c r="AU207" s="17" t="s">
        <v>84</v>
      </c>
    </row>
    <row r="208" spans="1:51" s="14" customFormat="1" ht="12">
      <c r="A208" s="14"/>
      <c r="B208" s="240"/>
      <c r="C208" s="241"/>
      <c r="D208" s="225" t="s">
        <v>198</v>
      </c>
      <c r="E208" s="242" t="s">
        <v>20</v>
      </c>
      <c r="F208" s="243" t="s">
        <v>754</v>
      </c>
      <c r="G208" s="241"/>
      <c r="H208" s="244">
        <v>14</v>
      </c>
      <c r="I208" s="245"/>
      <c r="J208" s="241"/>
      <c r="K208" s="241"/>
      <c r="L208" s="246"/>
      <c r="M208" s="247"/>
      <c r="N208" s="248"/>
      <c r="O208" s="248"/>
      <c r="P208" s="248"/>
      <c r="Q208" s="248"/>
      <c r="R208" s="248"/>
      <c r="S208" s="248"/>
      <c r="T208" s="249"/>
      <c r="U208" s="14"/>
      <c r="V208" s="14"/>
      <c r="W208" s="14"/>
      <c r="X208" s="14"/>
      <c r="Y208" s="14"/>
      <c r="Z208" s="14"/>
      <c r="AA208" s="14"/>
      <c r="AB208" s="14"/>
      <c r="AC208" s="14"/>
      <c r="AD208" s="14"/>
      <c r="AE208" s="14"/>
      <c r="AT208" s="250" t="s">
        <v>198</v>
      </c>
      <c r="AU208" s="250" t="s">
        <v>84</v>
      </c>
      <c r="AV208" s="14" t="s">
        <v>84</v>
      </c>
      <c r="AW208" s="14" t="s">
        <v>37</v>
      </c>
      <c r="AX208" s="14" t="s">
        <v>22</v>
      </c>
      <c r="AY208" s="250" t="s">
        <v>186</v>
      </c>
    </row>
    <row r="209" spans="1:65" s="2" customFormat="1" ht="24.15" customHeight="1">
      <c r="A209" s="38"/>
      <c r="B209" s="39"/>
      <c r="C209" s="212" t="s">
        <v>799</v>
      </c>
      <c r="D209" s="212" t="s">
        <v>189</v>
      </c>
      <c r="E209" s="213" t="s">
        <v>800</v>
      </c>
      <c r="F209" s="214" t="s">
        <v>801</v>
      </c>
      <c r="G209" s="215" t="s">
        <v>236</v>
      </c>
      <c r="H209" s="216">
        <v>28</v>
      </c>
      <c r="I209" s="217"/>
      <c r="J209" s="218">
        <f>ROUND(I209*H209,2)</f>
        <v>0</v>
      </c>
      <c r="K209" s="214" t="s">
        <v>193</v>
      </c>
      <c r="L209" s="44"/>
      <c r="M209" s="219" t="s">
        <v>20</v>
      </c>
      <c r="N209" s="220" t="s">
        <v>47</v>
      </c>
      <c r="O209" s="84"/>
      <c r="P209" s="221">
        <f>O209*H209</f>
        <v>0</v>
      </c>
      <c r="Q209" s="221">
        <v>0</v>
      </c>
      <c r="R209" s="221">
        <f>Q209*H209</f>
        <v>0</v>
      </c>
      <c r="S209" s="221">
        <v>0</v>
      </c>
      <c r="T209" s="222">
        <f>S209*H209</f>
        <v>0</v>
      </c>
      <c r="U209" s="38"/>
      <c r="V209" s="38"/>
      <c r="W209" s="38"/>
      <c r="X209" s="38"/>
      <c r="Y209" s="38"/>
      <c r="Z209" s="38"/>
      <c r="AA209" s="38"/>
      <c r="AB209" s="38"/>
      <c r="AC209" s="38"/>
      <c r="AD209" s="38"/>
      <c r="AE209" s="38"/>
      <c r="AR209" s="223" t="s">
        <v>620</v>
      </c>
      <c r="AT209" s="223" t="s">
        <v>189</v>
      </c>
      <c r="AU209" s="223" t="s">
        <v>84</v>
      </c>
      <c r="AY209" s="17" t="s">
        <v>186</v>
      </c>
      <c r="BE209" s="224">
        <f>IF(N209="základní",J209,0)</f>
        <v>0</v>
      </c>
      <c r="BF209" s="224">
        <f>IF(N209="snížená",J209,0)</f>
        <v>0</v>
      </c>
      <c r="BG209" s="224">
        <f>IF(N209="zákl. přenesená",J209,0)</f>
        <v>0</v>
      </c>
      <c r="BH209" s="224">
        <f>IF(N209="sníž. přenesená",J209,0)</f>
        <v>0</v>
      </c>
      <c r="BI209" s="224">
        <f>IF(N209="nulová",J209,0)</f>
        <v>0</v>
      </c>
      <c r="BJ209" s="17" t="s">
        <v>22</v>
      </c>
      <c r="BK209" s="224">
        <f>ROUND(I209*H209,2)</f>
        <v>0</v>
      </c>
      <c r="BL209" s="17" t="s">
        <v>620</v>
      </c>
      <c r="BM209" s="223" t="s">
        <v>802</v>
      </c>
    </row>
    <row r="210" spans="1:47" s="2" customFormat="1" ht="12">
      <c r="A210" s="38"/>
      <c r="B210" s="39"/>
      <c r="C210" s="40"/>
      <c r="D210" s="225" t="s">
        <v>196</v>
      </c>
      <c r="E210" s="40"/>
      <c r="F210" s="226" t="s">
        <v>803</v>
      </c>
      <c r="G210" s="40"/>
      <c r="H210" s="40"/>
      <c r="I210" s="227"/>
      <c r="J210" s="40"/>
      <c r="K210" s="40"/>
      <c r="L210" s="44"/>
      <c r="M210" s="228"/>
      <c r="N210" s="229"/>
      <c r="O210" s="84"/>
      <c r="P210" s="84"/>
      <c r="Q210" s="84"/>
      <c r="R210" s="84"/>
      <c r="S210" s="84"/>
      <c r="T210" s="85"/>
      <c r="U210" s="38"/>
      <c r="V210" s="38"/>
      <c r="W210" s="38"/>
      <c r="X210" s="38"/>
      <c r="Y210" s="38"/>
      <c r="Z210" s="38"/>
      <c r="AA210" s="38"/>
      <c r="AB210" s="38"/>
      <c r="AC210" s="38"/>
      <c r="AD210" s="38"/>
      <c r="AE210" s="38"/>
      <c r="AT210" s="17" t="s">
        <v>196</v>
      </c>
      <c r="AU210" s="17" t="s">
        <v>84</v>
      </c>
    </row>
    <row r="211" spans="1:51" s="14" customFormat="1" ht="12">
      <c r="A211" s="14"/>
      <c r="B211" s="240"/>
      <c r="C211" s="241"/>
      <c r="D211" s="225" t="s">
        <v>198</v>
      </c>
      <c r="E211" s="242" t="s">
        <v>20</v>
      </c>
      <c r="F211" s="243" t="s">
        <v>804</v>
      </c>
      <c r="G211" s="241"/>
      <c r="H211" s="244">
        <v>28</v>
      </c>
      <c r="I211" s="245"/>
      <c r="J211" s="241"/>
      <c r="K211" s="241"/>
      <c r="L211" s="246"/>
      <c r="M211" s="247"/>
      <c r="N211" s="248"/>
      <c r="O211" s="248"/>
      <c r="P211" s="248"/>
      <c r="Q211" s="248"/>
      <c r="R211" s="248"/>
      <c r="S211" s="248"/>
      <c r="T211" s="249"/>
      <c r="U211" s="14"/>
      <c r="V211" s="14"/>
      <c r="W211" s="14"/>
      <c r="X211" s="14"/>
      <c r="Y211" s="14"/>
      <c r="Z211" s="14"/>
      <c r="AA211" s="14"/>
      <c r="AB211" s="14"/>
      <c r="AC211" s="14"/>
      <c r="AD211" s="14"/>
      <c r="AE211" s="14"/>
      <c r="AT211" s="250" t="s">
        <v>198</v>
      </c>
      <c r="AU211" s="250" t="s">
        <v>84</v>
      </c>
      <c r="AV211" s="14" t="s">
        <v>84</v>
      </c>
      <c r="AW211" s="14" t="s">
        <v>37</v>
      </c>
      <c r="AX211" s="14" t="s">
        <v>22</v>
      </c>
      <c r="AY211" s="250" t="s">
        <v>186</v>
      </c>
    </row>
    <row r="212" spans="1:65" s="2" customFormat="1" ht="24.15" customHeight="1">
      <c r="A212" s="38"/>
      <c r="B212" s="39"/>
      <c r="C212" s="212" t="s">
        <v>805</v>
      </c>
      <c r="D212" s="212" t="s">
        <v>189</v>
      </c>
      <c r="E212" s="213" t="s">
        <v>806</v>
      </c>
      <c r="F212" s="214" t="s">
        <v>807</v>
      </c>
      <c r="G212" s="215" t="s">
        <v>236</v>
      </c>
      <c r="H212" s="216">
        <v>56</v>
      </c>
      <c r="I212" s="217"/>
      <c r="J212" s="218">
        <f>ROUND(I212*H212,2)</f>
        <v>0</v>
      </c>
      <c r="K212" s="214" t="s">
        <v>193</v>
      </c>
      <c r="L212" s="44"/>
      <c r="M212" s="219" t="s">
        <v>20</v>
      </c>
      <c r="N212" s="220" t="s">
        <v>47</v>
      </c>
      <c r="O212" s="84"/>
      <c r="P212" s="221">
        <f>O212*H212</f>
        <v>0</v>
      </c>
      <c r="Q212" s="221">
        <v>0</v>
      </c>
      <c r="R212" s="221">
        <f>Q212*H212</f>
        <v>0</v>
      </c>
      <c r="S212" s="221">
        <v>0</v>
      </c>
      <c r="T212" s="222">
        <f>S212*H212</f>
        <v>0</v>
      </c>
      <c r="U212" s="38"/>
      <c r="V212" s="38"/>
      <c r="W212" s="38"/>
      <c r="X212" s="38"/>
      <c r="Y212" s="38"/>
      <c r="Z212" s="38"/>
      <c r="AA212" s="38"/>
      <c r="AB212" s="38"/>
      <c r="AC212" s="38"/>
      <c r="AD212" s="38"/>
      <c r="AE212" s="38"/>
      <c r="AR212" s="223" t="s">
        <v>620</v>
      </c>
      <c r="AT212" s="223" t="s">
        <v>189</v>
      </c>
      <c r="AU212" s="223" t="s">
        <v>84</v>
      </c>
      <c r="AY212" s="17" t="s">
        <v>186</v>
      </c>
      <c r="BE212" s="224">
        <f>IF(N212="základní",J212,0)</f>
        <v>0</v>
      </c>
      <c r="BF212" s="224">
        <f>IF(N212="snížená",J212,0)</f>
        <v>0</v>
      </c>
      <c r="BG212" s="224">
        <f>IF(N212="zákl. přenesená",J212,0)</f>
        <v>0</v>
      </c>
      <c r="BH212" s="224">
        <f>IF(N212="sníž. přenesená",J212,0)</f>
        <v>0</v>
      </c>
      <c r="BI212" s="224">
        <f>IF(N212="nulová",J212,0)</f>
        <v>0</v>
      </c>
      <c r="BJ212" s="17" t="s">
        <v>22</v>
      </c>
      <c r="BK212" s="224">
        <f>ROUND(I212*H212,2)</f>
        <v>0</v>
      </c>
      <c r="BL212" s="17" t="s">
        <v>620</v>
      </c>
      <c r="BM212" s="223" t="s">
        <v>808</v>
      </c>
    </row>
    <row r="213" spans="1:47" s="2" customFormat="1" ht="12">
      <c r="A213" s="38"/>
      <c r="B213" s="39"/>
      <c r="C213" s="40"/>
      <c r="D213" s="225" t="s">
        <v>196</v>
      </c>
      <c r="E213" s="40"/>
      <c r="F213" s="226" t="s">
        <v>809</v>
      </c>
      <c r="G213" s="40"/>
      <c r="H213" s="40"/>
      <c r="I213" s="227"/>
      <c r="J213" s="40"/>
      <c r="K213" s="40"/>
      <c r="L213" s="44"/>
      <c r="M213" s="228"/>
      <c r="N213" s="229"/>
      <c r="O213" s="84"/>
      <c r="P213" s="84"/>
      <c r="Q213" s="84"/>
      <c r="R213" s="84"/>
      <c r="S213" s="84"/>
      <c r="T213" s="85"/>
      <c r="U213" s="38"/>
      <c r="V213" s="38"/>
      <c r="W213" s="38"/>
      <c r="X213" s="38"/>
      <c r="Y213" s="38"/>
      <c r="Z213" s="38"/>
      <c r="AA213" s="38"/>
      <c r="AB213" s="38"/>
      <c r="AC213" s="38"/>
      <c r="AD213" s="38"/>
      <c r="AE213" s="38"/>
      <c r="AT213" s="17" t="s">
        <v>196</v>
      </c>
      <c r="AU213" s="17" t="s">
        <v>84</v>
      </c>
    </row>
    <row r="214" spans="1:51" s="14" customFormat="1" ht="12">
      <c r="A214" s="14"/>
      <c r="B214" s="240"/>
      <c r="C214" s="241"/>
      <c r="D214" s="225" t="s">
        <v>198</v>
      </c>
      <c r="E214" s="242" t="s">
        <v>20</v>
      </c>
      <c r="F214" s="243" t="s">
        <v>810</v>
      </c>
      <c r="G214" s="241"/>
      <c r="H214" s="244">
        <v>56</v>
      </c>
      <c r="I214" s="245"/>
      <c r="J214" s="241"/>
      <c r="K214" s="241"/>
      <c r="L214" s="246"/>
      <c r="M214" s="247"/>
      <c r="N214" s="248"/>
      <c r="O214" s="248"/>
      <c r="P214" s="248"/>
      <c r="Q214" s="248"/>
      <c r="R214" s="248"/>
      <c r="S214" s="248"/>
      <c r="T214" s="249"/>
      <c r="U214" s="14"/>
      <c r="V214" s="14"/>
      <c r="W214" s="14"/>
      <c r="X214" s="14"/>
      <c r="Y214" s="14"/>
      <c r="Z214" s="14"/>
      <c r="AA214" s="14"/>
      <c r="AB214" s="14"/>
      <c r="AC214" s="14"/>
      <c r="AD214" s="14"/>
      <c r="AE214" s="14"/>
      <c r="AT214" s="250" t="s">
        <v>198</v>
      </c>
      <c r="AU214" s="250" t="s">
        <v>84</v>
      </c>
      <c r="AV214" s="14" t="s">
        <v>84</v>
      </c>
      <c r="AW214" s="14" t="s">
        <v>37</v>
      </c>
      <c r="AX214" s="14" t="s">
        <v>22</v>
      </c>
      <c r="AY214" s="250" t="s">
        <v>186</v>
      </c>
    </row>
    <row r="215" spans="1:65" s="2" customFormat="1" ht="14.4" customHeight="1">
      <c r="A215" s="38"/>
      <c r="B215" s="39"/>
      <c r="C215" s="212" t="s">
        <v>811</v>
      </c>
      <c r="D215" s="212" t="s">
        <v>189</v>
      </c>
      <c r="E215" s="213" t="s">
        <v>334</v>
      </c>
      <c r="F215" s="214" t="s">
        <v>335</v>
      </c>
      <c r="G215" s="215" t="s">
        <v>236</v>
      </c>
      <c r="H215" s="216">
        <v>38</v>
      </c>
      <c r="I215" s="217"/>
      <c r="J215" s="218">
        <f>ROUND(I215*H215,2)</f>
        <v>0</v>
      </c>
      <c r="K215" s="214" t="s">
        <v>193</v>
      </c>
      <c r="L215" s="44"/>
      <c r="M215" s="219" t="s">
        <v>20</v>
      </c>
      <c r="N215" s="220" t="s">
        <v>47</v>
      </c>
      <c r="O215" s="84"/>
      <c r="P215" s="221">
        <f>O215*H215</f>
        <v>0</v>
      </c>
      <c r="Q215" s="221">
        <v>0</v>
      </c>
      <c r="R215" s="221">
        <f>Q215*H215</f>
        <v>0</v>
      </c>
      <c r="S215" s="221">
        <v>0</v>
      </c>
      <c r="T215" s="222">
        <f>S215*H215</f>
        <v>0</v>
      </c>
      <c r="U215" s="38"/>
      <c r="V215" s="38"/>
      <c r="W215" s="38"/>
      <c r="X215" s="38"/>
      <c r="Y215" s="38"/>
      <c r="Z215" s="38"/>
      <c r="AA215" s="38"/>
      <c r="AB215" s="38"/>
      <c r="AC215" s="38"/>
      <c r="AD215" s="38"/>
      <c r="AE215" s="38"/>
      <c r="AR215" s="223" t="s">
        <v>620</v>
      </c>
      <c r="AT215" s="223" t="s">
        <v>189</v>
      </c>
      <c r="AU215" s="223" t="s">
        <v>84</v>
      </c>
      <c r="AY215" s="17" t="s">
        <v>186</v>
      </c>
      <c r="BE215" s="224">
        <f>IF(N215="základní",J215,0)</f>
        <v>0</v>
      </c>
      <c r="BF215" s="224">
        <f>IF(N215="snížená",J215,0)</f>
        <v>0</v>
      </c>
      <c r="BG215" s="224">
        <f>IF(N215="zákl. přenesená",J215,0)</f>
        <v>0</v>
      </c>
      <c r="BH215" s="224">
        <f>IF(N215="sníž. přenesená",J215,0)</f>
        <v>0</v>
      </c>
      <c r="BI215" s="224">
        <f>IF(N215="nulová",J215,0)</f>
        <v>0</v>
      </c>
      <c r="BJ215" s="17" t="s">
        <v>22</v>
      </c>
      <c r="BK215" s="224">
        <f>ROUND(I215*H215,2)</f>
        <v>0</v>
      </c>
      <c r="BL215" s="17" t="s">
        <v>620</v>
      </c>
      <c r="BM215" s="223" t="s">
        <v>812</v>
      </c>
    </row>
    <row r="216" spans="1:47" s="2" customFormat="1" ht="12">
      <c r="A216" s="38"/>
      <c r="B216" s="39"/>
      <c r="C216" s="40"/>
      <c r="D216" s="225" t="s">
        <v>196</v>
      </c>
      <c r="E216" s="40"/>
      <c r="F216" s="226" t="s">
        <v>337</v>
      </c>
      <c r="G216" s="40"/>
      <c r="H216" s="40"/>
      <c r="I216" s="227"/>
      <c r="J216" s="40"/>
      <c r="K216" s="40"/>
      <c r="L216" s="44"/>
      <c r="M216" s="228"/>
      <c r="N216" s="229"/>
      <c r="O216" s="84"/>
      <c r="P216" s="84"/>
      <c r="Q216" s="84"/>
      <c r="R216" s="84"/>
      <c r="S216" s="84"/>
      <c r="T216" s="85"/>
      <c r="U216" s="38"/>
      <c r="V216" s="38"/>
      <c r="W216" s="38"/>
      <c r="X216" s="38"/>
      <c r="Y216" s="38"/>
      <c r="Z216" s="38"/>
      <c r="AA216" s="38"/>
      <c r="AB216" s="38"/>
      <c r="AC216" s="38"/>
      <c r="AD216" s="38"/>
      <c r="AE216" s="38"/>
      <c r="AT216" s="17" t="s">
        <v>196</v>
      </c>
      <c r="AU216" s="17" t="s">
        <v>84</v>
      </c>
    </row>
    <row r="217" spans="1:51" s="14" customFormat="1" ht="12">
      <c r="A217" s="14"/>
      <c r="B217" s="240"/>
      <c r="C217" s="241"/>
      <c r="D217" s="225" t="s">
        <v>198</v>
      </c>
      <c r="E217" s="242" t="s">
        <v>20</v>
      </c>
      <c r="F217" s="243" t="s">
        <v>633</v>
      </c>
      <c r="G217" s="241"/>
      <c r="H217" s="244">
        <v>38</v>
      </c>
      <c r="I217" s="245"/>
      <c r="J217" s="241"/>
      <c r="K217" s="241"/>
      <c r="L217" s="246"/>
      <c r="M217" s="247"/>
      <c r="N217" s="248"/>
      <c r="O217" s="248"/>
      <c r="P217" s="248"/>
      <c r="Q217" s="248"/>
      <c r="R217" s="248"/>
      <c r="S217" s="248"/>
      <c r="T217" s="249"/>
      <c r="U217" s="14"/>
      <c r="V217" s="14"/>
      <c r="W217" s="14"/>
      <c r="X217" s="14"/>
      <c r="Y217" s="14"/>
      <c r="Z217" s="14"/>
      <c r="AA217" s="14"/>
      <c r="AB217" s="14"/>
      <c r="AC217" s="14"/>
      <c r="AD217" s="14"/>
      <c r="AE217" s="14"/>
      <c r="AT217" s="250" t="s">
        <v>198</v>
      </c>
      <c r="AU217" s="250" t="s">
        <v>84</v>
      </c>
      <c r="AV217" s="14" t="s">
        <v>84</v>
      </c>
      <c r="AW217" s="14" t="s">
        <v>37</v>
      </c>
      <c r="AX217" s="14" t="s">
        <v>22</v>
      </c>
      <c r="AY217" s="250" t="s">
        <v>186</v>
      </c>
    </row>
    <row r="218" spans="1:65" s="2" customFormat="1" ht="14.4" customHeight="1">
      <c r="A218" s="38"/>
      <c r="B218" s="39"/>
      <c r="C218" s="212" t="s">
        <v>813</v>
      </c>
      <c r="D218" s="212" t="s">
        <v>189</v>
      </c>
      <c r="E218" s="213" t="s">
        <v>814</v>
      </c>
      <c r="F218" s="214" t="s">
        <v>815</v>
      </c>
      <c r="G218" s="215" t="s">
        <v>236</v>
      </c>
      <c r="H218" s="216">
        <v>11</v>
      </c>
      <c r="I218" s="217"/>
      <c r="J218" s="218">
        <f>ROUND(I218*H218,2)</f>
        <v>0</v>
      </c>
      <c r="K218" s="214" t="s">
        <v>193</v>
      </c>
      <c r="L218" s="44"/>
      <c r="M218" s="219" t="s">
        <v>20</v>
      </c>
      <c r="N218" s="220" t="s">
        <v>47</v>
      </c>
      <c r="O218" s="84"/>
      <c r="P218" s="221">
        <f>O218*H218</f>
        <v>0</v>
      </c>
      <c r="Q218" s="221">
        <v>0</v>
      </c>
      <c r="R218" s="221">
        <f>Q218*H218</f>
        <v>0</v>
      </c>
      <c r="S218" s="221">
        <v>0</v>
      </c>
      <c r="T218" s="222">
        <f>S218*H218</f>
        <v>0</v>
      </c>
      <c r="U218" s="38"/>
      <c r="V218" s="38"/>
      <c r="W218" s="38"/>
      <c r="X218" s="38"/>
      <c r="Y218" s="38"/>
      <c r="Z218" s="38"/>
      <c r="AA218" s="38"/>
      <c r="AB218" s="38"/>
      <c r="AC218" s="38"/>
      <c r="AD218" s="38"/>
      <c r="AE218" s="38"/>
      <c r="AR218" s="223" t="s">
        <v>620</v>
      </c>
      <c r="AT218" s="223" t="s">
        <v>189</v>
      </c>
      <c r="AU218" s="223" t="s">
        <v>84</v>
      </c>
      <c r="AY218" s="17" t="s">
        <v>186</v>
      </c>
      <c r="BE218" s="224">
        <f>IF(N218="základní",J218,0)</f>
        <v>0</v>
      </c>
      <c r="BF218" s="224">
        <f>IF(N218="snížená",J218,0)</f>
        <v>0</v>
      </c>
      <c r="BG218" s="224">
        <f>IF(N218="zákl. přenesená",J218,0)</f>
        <v>0</v>
      </c>
      <c r="BH218" s="224">
        <f>IF(N218="sníž. přenesená",J218,0)</f>
        <v>0</v>
      </c>
      <c r="BI218" s="224">
        <f>IF(N218="nulová",J218,0)</f>
        <v>0</v>
      </c>
      <c r="BJ218" s="17" t="s">
        <v>22</v>
      </c>
      <c r="BK218" s="224">
        <f>ROUND(I218*H218,2)</f>
        <v>0</v>
      </c>
      <c r="BL218" s="17" t="s">
        <v>620</v>
      </c>
      <c r="BM218" s="223" t="s">
        <v>816</v>
      </c>
    </row>
    <row r="219" spans="1:47" s="2" customFormat="1" ht="12">
      <c r="A219" s="38"/>
      <c r="B219" s="39"/>
      <c r="C219" s="40"/>
      <c r="D219" s="225" t="s">
        <v>196</v>
      </c>
      <c r="E219" s="40"/>
      <c r="F219" s="226" t="s">
        <v>817</v>
      </c>
      <c r="G219" s="40"/>
      <c r="H219" s="40"/>
      <c r="I219" s="227"/>
      <c r="J219" s="40"/>
      <c r="K219" s="40"/>
      <c r="L219" s="44"/>
      <c r="M219" s="228"/>
      <c r="N219" s="229"/>
      <c r="O219" s="84"/>
      <c r="P219" s="84"/>
      <c r="Q219" s="84"/>
      <c r="R219" s="84"/>
      <c r="S219" s="84"/>
      <c r="T219" s="85"/>
      <c r="U219" s="38"/>
      <c r="V219" s="38"/>
      <c r="W219" s="38"/>
      <c r="X219" s="38"/>
      <c r="Y219" s="38"/>
      <c r="Z219" s="38"/>
      <c r="AA219" s="38"/>
      <c r="AB219" s="38"/>
      <c r="AC219" s="38"/>
      <c r="AD219" s="38"/>
      <c r="AE219" s="38"/>
      <c r="AT219" s="17" t="s">
        <v>196</v>
      </c>
      <c r="AU219" s="17" t="s">
        <v>84</v>
      </c>
    </row>
    <row r="220" spans="1:51" s="14" customFormat="1" ht="12">
      <c r="A220" s="14"/>
      <c r="B220" s="240"/>
      <c r="C220" s="241"/>
      <c r="D220" s="225" t="s">
        <v>198</v>
      </c>
      <c r="E220" s="242" t="s">
        <v>20</v>
      </c>
      <c r="F220" s="243" t="s">
        <v>638</v>
      </c>
      <c r="G220" s="241"/>
      <c r="H220" s="244">
        <v>11</v>
      </c>
      <c r="I220" s="245"/>
      <c r="J220" s="241"/>
      <c r="K220" s="241"/>
      <c r="L220" s="246"/>
      <c r="M220" s="247"/>
      <c r="N220" s="248"/>
      <c r="O220" s="248"/>
      <c r="P220" s="248"/>
      <c r="Q220" s="248"/>
      <c r="R220" s="248"/>
      <c r="S220" s="248"/>
      <c r="T220" s="249"/>
      <c r="U220" s="14"/>
      <c r="V220" s="14"/>
      <c r="W220" s="14"/>
      <c r="X220" s="14"/>
      <c r="Y220" s="14"/>
      <c r="Z220" s="14"/>
      <c r="AA220" s="14"/>
      <c r="AB220" s="14"/>
      <c r="AC220" s="14"/>
      <c r="AD220" s="14"/>
      <c r="AE220" s="14"/>
      <c r="AT220" s="250" t="s">
        <v>198</v>
      </c>
      <c r="AU220" s="250" t="s">
        <v>84</v>
      </c>
      <c r="AV220" s="14" t="s">
        <v>84</v>
      </c>
      <c r="AW220" s="14" t="s">
        <v>37</v>
      </c>
      <c r="AX220" s="14" t="s">
        <v>22</v>
      </c>
      <c r="AY220" s="250" t="s">
        <v>186</v>
      </c>
    </row>
    <row r="221" spans="1:65" s="2" customFormat="1" ht="14.4" customHeight="1">
      <c r="A221" s="38"/>
      <c r="B221" s="39"/>
      <c r="C221" s="212" t="s">
        <v>818</v>
      </c>
      <c r="D221" s="212" t="s">
        <v>189</v>
      </c>
      <c r="E221" s="213" t="s">
        <v>819</v>
      </c>
      <c r="F221" s="214" t="s">
        <v>820</v>
      </c>
      <c r="G221" s="215" t="s">
        <v>236</v>
      </c>
      <c r="H221" s="216">
        <v>1</v>
      </c>
      <c r="I221" s="217"/>
      <c r="J221" s="218">
        <f>ROUND(I221*H221,2)</f>
        <v>0</v>
      </c>
      <c r="K221" s="214" t="s">
        <v>193</v>
      </c>
      <c r="L221" s="44"/>
      <c r="M221" s="219" t="s">
        <v>20</v>
      </c>
      <c r="N221" s="220" t="s">
        <v>47</v>
      </c>
      <c r="O221" s="84"/>
      <c r="P221" s="221">
        <f>O221*H221</f>
        <v>0</v>
      </c>
      <c r="Q221" s="221">
        <v>0</v>
      </c>
      <c r="R221" s="221">
        <f>Q221*H221</f>
        <v>0</v>
      </c>
      <c r="S221" s="221">
        <v>0</v>
      </c>
      <c r="T221" s="222">
        <f>S221*H221</f>
        <v>0</v>
      </c>
      <c r="U221" s="38"/>
      <c r="V221" s="38"/>
      <c r="W221" s="38"/>
      <c r="X221" s="38"/>
      <c r="Y221" s="38"/>
      <c r="Z221" s="38"/>
      <c r="AA221" s="38"/>
      <c r="AB221" s="38"/>
      <c r="AC221" s="38"/>
      <c r="AD221" s="38"/>
      <c r="AE221" s="38"/>
      <c r="AR221" s="223" t="s">
        <v>620</v>
      </c>
      <c r="AT221" s="223" t="s">
        <v>189</v>
      </c>
      <c r="AU221" s="223" t="s">
        <v>84</v>
      </c>
      <c r="AY221" s="17" t="s">
        <v>186</v>
      </c>
      <c r="BE221" s="224">
        <f>IF(N221="základní",J221,0)</f>
        <v>0</v>
      </c>
      <c r="BF221" s="224">
        <f>IF(N221="snížená",J221,0)</f>
        <v>0</v>
      </c>
      <c r="BG221" s="224">
        <f>IF(N221="zákl. přenesená",J221,0)</f>
        <v>0</v>
      </c>
      <c r="BH221" s="224">
        <f>IF(N221="sníž. přenesená",J221,0)</f>
        <v>0</v>
      </c>
      <c r="BI221" s="224">
        <f>IF(N221="nulová",J221,0)</f>
        <v>0</v>
      </c>
      <c r="BJ221" s="17" t="s">
        <v>22</v>
      </c>
      <c r="BK221" s="224">
        <f>ROUND(I221*H221,2)</f>
        <v>0</v>
      </c>
      <c r="BL221" s="17" t="s">
        <v>620</v>
      </c>
      <c r="BM221" s="223" t="s">
        <v>821</v>
      </c>
    </row>
    <row r="222" spans="1:47" s="2" customFormat="1" ht="12">
      <c r="A222" s="38"/>
      <c r="B222" s="39"/>
      <c r="C222" s="40"/>
      <c r="D222" s="225" t="s">
        <v>196</v>
      </c>
      <c r="E222" s="40"/>
      <c r="F222" s="226" t="s">
        <v>822</v>
      </c>
      <c r="G222" s="40"/>
      <c r="H222" s="40"/>
      <c r="I222" s="227"/>
      <c r="J222" s="40"/>
      <c r="K222" s="40"/>
      <c r="L222" s="44"/>
      <c r="M222" s="228"/>
      <c r="N222" s="229"/>
      <c r="O222" s="84"/>
      <c r="P222" s="84"/>
      <c r="Q222" s="84"/>
      <c r="R222" s="84"/>
      <c r="S222" s="84"/>
      <c r="T222" s="85"/>
      <c r="U222" s="38"/>
      <c r="V222" s="38"/>
      <c r="W222" s="38"/>
      <c r="X222" s="38"/>
      <c r="Y222" s="38"/>
      <c r="Z222" s="38"/>
      <c r="AA222" s="38"/>
      <c r="AB222" s="38"/>
      <c r="AC222" s="38"/>
      <c r="AD222" s="38"/>
      <c r="AE222" s="38"/>
      <c r="AT222" s="17" t="s">
        <v>196</v>
      </c>
      <c r="AU222" s="17" t="s">
        <v>84</v>
      </c>
    </row>
    <row r="223" spans="1:65" s="2" customFormat="1" ht="14.4" customHeight="1">
      <c r="A223" s="38"/>
      <c r="B223" s="39"/>
      <c r="C223" s="212" t="s">
        <v>823</v>
      </c>
      <c r="D223" s="212" t="s">
        <v>189</v>
      </c>
      <c r="E223" s="213" t="s">
        <v>824</v>
      </c>
      <c r="F223" s="214" t="s">
        <v>825</v>
      </c>
      <c r="G223" s="215" t="s">
        <v>236</v>
      </c>
      <c r="H223" s="216">
        <v>4</v>
      </c>
      <c r="I223" s="217"/>
      <c r="J223" s="218">
        <f>ROUND(I223*H223,2)</f>
        <v>0</v>
      </c>
      <c r="K223" s="214" t="s">
        <v>193</v>
      </c>
      <c r="L223" s="44"/>
      <c r="M223" s="219" t="s">
        <v>20</v>
      </c>
      <c r="N223" s="220" t="s">
        <v>47</v>
      </c>
      <c r="O223" s="84"/>
      <c r="P223" s="221">
        <f>O223*H223</f>
        <v>0</v>
      </c>
      <c r="Q223" s="221">
        <v>0</v>
      </c>
      <c r="R223" s="221">
        <f>Q223*H223</f>
        <v>0</v>
      </c>
      <c r="S223" s="221">
        <v>0</v>
      </c>
      <c r="T223" s="222">
        <f>S223*H223</f>
        <v>0</v>
      </c>
      <c r="U223" s="38"/>
      <c r="V223" s="38"/>
      <c r="W223" s="38"/>
      <c r="X223" s="38"/>
      <c r="Y223" s="38"/>
      <c r="Z223" s="38"/>
      <c r="AA223" s="38"/>
      <c r="AB223" s="38"/>
      <c r="AC223" s="38"/>
      <c r="AD223" s="38"/>
      <c r="AE223" s="38"/>
      <c r="AR223" s="223" t="s">
        <v>620</v>
      </c>
      <c r="AT223" s="223" t="s">
        <v>189</v>
      </c>
      <c r="AU223" s="223" t="s">
        <v>84</v>
      </c>
      <c r="AY223" s="17" t="s">
        <v>186</v>
      </c>
      <c r="BE223" s="224">
        <f>IF(N223="základní",J223,0)</f>
        <v>0</v>
      </c>
      <c r="BF223" s="224">
        <f>IF(N223="snížená",J223,0)</f>
        <v>0</v>
      </c>
      <c r="BG223" s="224">
        <f>IF(N223="zákl. přenesená",J223,0)</f>
        <v>0</v>
      </c>
      <c r="BH223" s="224">
        <f>IF(N223="sníž. přenesená",J223,0)</f>
        <v>0</v>
      </c>
      <c r="BI223" s="224">
        <f>IF(N223="nulová",J223,0)</f>
        <v>0</v>
      </c>
      <c r="BJ223" s="17" t="s">
        <v>22</v>
      </c>
      <c r="BK223" s="224">
        <f>ROUND(I223*H223,2)</f>
        <v>0</v>
      </c>
      <c r="BL223" s="17" t="s">
        <v>620</v>
      </c>
      <c r="BM223" s="223" t="s">
        <v>826</v>
      </c>
    </row>
    <row r="224" spans="1:47" s="2" customFormat="1" ht="12">
      <c r="A224" s="38"/>
      <c r="B224" s="39"/>
      <c r="C224" s="40"/>
      <c r="D224" s="225" t="s">
        <v>196</v>
      </c>
      <c r="E224" s="40"/>
      <c r="F224" s="226" t="s">
        <v>827</v>
      </c>
      <c r="G224" s="40"/>
      <c r="H224" s="40"/>
      <c r="I224" s="227"/>
      <c r="J224" s="40"/>
      <c r="K224" s="40"/>
      <c r="L224" s="44"/>
      <c r="M224" s="228"/>
      <c r="N224" s="229"/>
      <c r="O224" s="84"/>
      <c r="P224" s="84"/>
      <c r="Q224" s="84"/>
      <c r="R224" s="84"/>
      <c r="S224" s="84"/>
      <c r="T224" s="85"/>
      <c r="U224" s="38"/>
      <c r="V224" s="38"/>
      <c r="W224" s="38"/>
      <c r="X224" s="38"/>
      <c r="Y224" s="38"/>
      <c r="Z224" s="38"/>
      <c r="AA224" s="38"/>
      <c r="AB224" s="38"/>
      <c r="AC224" s="38"/>
      <c r="AD224" s="38"/>
      <c r="AE224" s="38"/>
      <c r="AT224" s="17" t="s">
        <v>196</v>
      </c>
      <c r="AU224" s="17" t="s">
        <v>84</v>
      </c>
    </row>
    <row r="225" spans="1:51" s="14" customFormat="1" ht="12">
      <c r="A225" s="14"/>
      <c r="B225" s="240"/>
      <c r="C225" s="241"/>
      <c r="D225" s="225" t="s">
        <v>198</v>
      </c>
      <c r="E225" s="242" t="s">
        <v>20</v>
      </c>
      <c r="F225" s="243" t="s">
        <v>647</v>
      </c>
      <c r="G225" s="241"/>
      <c r="H225" s="244">
        <v>4</v>
      </c>
      <c r="I225" s="245"/>
      <c r="J225" s="241"/>
      <c r="K225" s="241"/>
      <c r="L225" s="246"/>
      <c r="M225" s="247"/>
      <c r="N225" s="248"/>
      <c r="O225" s="248"/>
      <c r="P225" s="248"/>
      <c r="Q225" s="248"/>
      <c r="R225" s="248"/>
      <c r="S225" s="248"/>
      <c r="T225" s="249"/>
      <c r="U225" s="14"/>
      <c r="V225" s="14"/>
      <c r="W225" s="14"/>
      <c r="X225" s="14"/>
      <c r="Y225" s="14"/>
      <c r="Z225" s="14"/>
      <c r="AA225" s="14"/>
      <c r="AB225" s="14"/>
      <c r="AC225" s="14"/>
      <c r="AD225" s="14"/>
      <c r="AE225" s="14"/>
      <c r="AT225" s="250" t="s">
        <v>198</v>
      </c>
      <c r="AU225" s="250" t="s">
        <v>84</v>
      </c>
      <c r="AV225" s="14" t="s">
        <v>84</v>
      </c>
      <c r="AW225" s="14" t="s">
        <v>37</v>
      </c>
      <c r="AX225" s="14" t="s">
        <v>22</v>
      </c>
      <c r="AY225" s="250" t="s">
        <v>186</v>
      </c>
    </row>
    <row r="226" spans="1:65" s="2" customFormat="1" ht="14.4" customHeight="1">
      <c r="A226" s="38"/>
      <c r="B226" s="39"/>
      <c r="C226" s="212" t="s">
        <v>828</v>
      </c>
      <c r="D226" s="212" t="s">
        <v>189</v>
      </c>
      <c r="E226" s="213" t="s">
        <v>829</v>
      </c>
      <c r="F226" s="214" t="s">
        <v>830</v>
      </c>
      <c r="G226" s="215" t="s">
        <v>236</v>
      </c>
      <c r="H226" s="216">
        <v>1</v>
      </c>
      <c r="I226" s="217"/>
      <c r="J226" s="218">
        <f>ROUND(I226*H226,2)</f>
        <v>0</v>
      </c>
      <c r="K226" s="214" t="s">
        <v>193</v>
      </c>
      <c r="L226" s="44"/>
      <c r="M226" s="219" t="s">
        <v>20</v>
      </c>
      <c r="N226" s="220" t="s">
        <v>47</v>
      </c>
      <c r="O226" s="84"/>
      <c r="P226" s="221">
        <f>O226*H226</f>
        <v>0</v>
      </c>
      <c r="Q226" s="221">
        <v>0</v>
      </c>
      <c r="R226" s="221">
        <f>Q226*H226</f>
        <v>0</v>
      </c>
      <c r="S226" s="221">
        <v>0</v>
      </c>
      <c r="T226" s="222">
        <f>S226*H226</f>
        <v>0</v>
      </c>
      <c r="U226" s="38"/>
      <c r="V226" s="38"/>
      <c r="W226" s="38"/>
      <c r="X226" s="38"/>
      <c r="Y226" s="38"/>
      <c r="Z226" s="38"/>
      <c r="AA226" s="38"/>
      <c r="AB226" s="38"/>
      <c r="AC226" s="38"/>
      <c r="AD226" s="38"/>
      <c r="AE226" s="38"/>
      <c r="AR226" s="223" t="s">
        <v>620</v>
      </c>
      <c r="AT226" s="223" t="s">
        <v>189</v>
      </c>
      <c r="AU226" s="223" t="s">
        <v>84</v>
      </c>
      <c r="AY226" s="17" t="s">
        <v>186</v>
      </c>
      <c r="BE226" s="224">
        <f>IF(N226="základní",J226,0)</f>
        <v>0</v>
      </c>
      <c r="BF226" s="224">
        <f>IF(N226="snížená",J226,0)</f>
        <v>0</v>
      </c>
      <c r="BG226" s="224">
        <f>IF(N226="zákl. přenesená",J226,0)</f>
        <v>0</v>
      </c>
      <c r="BH226" s="224">
        <f>IF(N226="sníž. přenesená",J226,0)</f>
        <v>0</v>
      </c>
      <c r="BI226" s="224">
        <f>IF(N226="nulová",J226,0)</f>
        <v>0</v>
      </c>
      <c r="BJ226" s="17" t="s">
        <v>22</v>
      </c>
      <c r="BK226" s="224">
        <f>ROUND(I226*H226,2)</f>
        <v>0</v>
      </c>
      <c r="BL226" s="17" t="s">
        <v>620</v>
      </c>
      <c r="BM226" s="223" t="s">
        <v>831</v>
      </c>
    </row>
    <row r="227" spans="1:47" s="2" customFormat="1" ht="12">
      <c r="A227" s="38"/>
      <c r="B227" s="39"/>
      <c r="C227" s="40"/>
      <c r="D227" s="225" t="s">
        <v>196</v>
      </c>
      <c r="E227" s="40"/>
      <c r="F227" s="226" t="s">
        <v>832</v>
      </c>
      <c r="G227" s="40"/>
      <c r="H227" s="40"/>
      <c r="I227" s="227"/>
      <c r="J227" s="40"/>
      <c r="K227" s="40"/>
      <c r="L227" s="44"/>
      <c r="M227" s="228"/>
      <c r="N227" s="229"/>
      <c r="O227" s="84"/>
      <c r="P227" s="84"/>
      <c r="Q227" s="84"/>
      <c r="R227" s="84"/>
      <c r="S227" s="84"/>
      <c r="T227" s="85"/>
      <c r="U227" s="38"/>
      <c r="V227" s="38"/>
      <c r="W227" s="38"/>
      <c r="X227" s="38"/>
      <c r="Y227" s="38"/>
      <c r="Z227" s="38"/>
      <c r="AA227" s="38"/>
      <c r="AB227" s="38"/>
      <c r="AC227" s="38"/>
      <c r="AD227" s="38"/>
      <c r="AE227" s="38"/>
      <c r="AT227" s="17" t="s">
        <v>196</v>
      </c>
      <c r="AU227" s="17" t="s">
        <v>84</v>
      </c>
    </row>
    <row r="228" spans="1:65" s="2" customFormat="1" ht="14.4" customHeight="1">
      <c r="A228" s="38"/>
      <c r="B228" s="39"/>
      <c r="C228" s="212" t="s">
        <v>833</v>
      </c>
      <c r="D228" s="212" t="s">
        <v>189</v>
      </c>
      <c r="E228" s="213" t="s">
        <v>834</v>
      </c>
      <c r="F228" s="214" t="s">
        <v>835</v>
      </c>
      <c r="G228" s="215" t="s">
        <v>236</v>
      </c>
      <c r="H228" s="216">
        <v>2</v>
      </c>
      <c r="I228" s="217"/>
      <c r="J228" s="218">
        <f>ROUND(I228*H228,2)</f>
        <v>0</v>
      </c>
      <c r="K228" s="214" t="s">
        <v>193</v>
      </c>
      <c r="L228" s="44"/>
      <c r="M228" s="219" t="s">
        <v>20</v>
      </c>
      <c r="N228" s="220" t="s">
        <v>47</v>
      </c>
      <c r="O228" s="84"/>
      <c r="P228" s="221">
        <f>O228*H228</f>
        <v>0</v>
      </c>
      <c r="Q228" s="221">
        <v>0</v>
      </c>
      <c r="R228" s="221">
        <f>Q228*H228</f>
        <v>0</v>
      </c>
      <c r="S228" s="221">
        <v>0</v>
      </c>
      <c r="T228" s="222">
        <f>S228*H228</f>
        <v>0</v>
      </c>
      <c r="U228" s="38"/>
      <c r="V228" s="38"/>
      <c r="W228" s="38"/>
      <c r="X228" s="38"/>
      <c r="Y228" s="38"/>
      <c r="Z228" s="38"/>
      <c r="AA228" s="38"/>
      <c r="AB228" s="38"/>
      <c r="AC228" s="38"/>
      <c r="AD228" s="38"/>
      <c r="AE228" s="38"/>
      <c r="AR228" s="223" t="s">
        <v>620</v>
      </c>
      <c r="AT228" s="223" t="s">
        <v>189</v>
      </c>
      <c r="AU228" s="223" t="s">
        <v>84</v>
      </c>
      <c r="AY228" s="17" t="s">
        <v>186</v>
      </c>
      <c r="BE228" s="224">
        <f>IF(N228="základní",J228,0)</f>
        <v>0</v>
      </c>
      <c r="BF228" s="224">
        <f>IF(N228="snížená",J228,0)</f>
        <v>0</v>
      </c>
      <c r="BG228" s="224">
        <f>IF(N228="zákl. přenesená",J228,0)</f>
        <v>0</v>
      </c>
      <c r="BH228" s="224">
        <f>IF(N228="sníž. přenesená",J228,0)</f>
        <v>0</v>
      </c>
      <c r="BI228" s="224">
        <f>IF(N228="nulová",J228,0)</f>
        <v>0</v>
      </c>
      <c r="BJ228" s="17" t="s">
        <v>22</v>
      </c>
      <c r="BK228" s="224">
        <f>ROUND(I228*H228,2)</f>
        <v>0</v>
      </c>
      <c r="BL228" s="17" t="s">
        <v>620</v>
      </c>
      <c r="BM228" s="223" t="s">
        <v>836</v>
      </c>
    </row>
    <row r="229" spans="1:47" s="2" customFormat="1" ht="12">
      <c r="A229" s="38"/>
      <c r="B229" s="39"/>
      <c r="C229" s="40"/>
      <c r="D229" s="225" t="s">
        <v>196</v>
      </c>
      <c r="E229" s="40"/>
      <c r="F229" s="226" t="s">
        <v>837</v>
      </c>
      <c r="G229" s="40"/>
      <c r="H229" s="40"/>
      <c r="I229" s="227"/>
      <c r="J229" s="40"/>
      <c r="K229" s="40"/>
      <c r="L229" s="44"/>
      <c r="M229" s="228"/>
      <c r="N229" s="229"/>
      <c r="O229" s="84"/>
      <c r="P229" s="84"/>
      <c r="Q229" s="84"/>
      <c r="R229" s="84"/>
      <c r="S229" s="84"/>
      <c r="T229" s="85"/>
      <c r="U229" s="38"/>
      <c r="V229" s="38"/>
      <c r="W229" s="38"/>
      <c r="X229" s="38"/>
      <c r="Y229" s="38"/>
      <c r="Z229" s="38"/>
      <c r="AA229" s="38"/>
      <c r="AB229" s="38"/>
      <c r="AC229" s="38"/>
      <c r="AD229" s="38"/>
      <c r="AE229" s="38"/>
      <c r="AT229" s="17" t="s">
        <v>196</v>
      </c>
      <c r="AU229" s="17" t="s">
        <v>84</v>
      </c>
    </row>
    <row r="230" spans="1:51" s="14" customFormat="1" ht="12">
      <c r="A230" s="14"/>
      <c r="B230" s="240"/>
      <c r="C230" s="241"/>
      <c r="D230" s="225" t="s">
        <v>198</v>
      </c>
      <c r="E230" s="242" t="s">
        <v>20</v>
      </c>
      <c r="F230" s="243" t="s">
        <v>656</v>
      </c>
      <c r="G230" s="241"/>
      <c r="H230" s="244">
        <v>2</v>
      </c>
      <c r="I230" s="245"/>
      <c r="J230" s="241"/>
      <c r="K230" s="241"/>
      <c r="L230" s="246"/>
      <c r="M230" s="247"/>
      <c r="N230" s="248"/>
      <c r="O230" s="248"/>
      <c r="P230" s="248"/>
      <c r="Q230" s="248"/>
      <c r="R230" s="248"/>
      <c r="S230" s="248"/>
      <c r="T230" s="249"/>
      <c r="U230" s="14"/>
      <c r="V230" s="14"/>
      <c r="W230" s="14"/>
      <c r="X230" s="14"/>
      <c r="Y230" s="14"/>
      <c r="Z230" s="14"/>
      <c r="AA230" s="14"/>
      <c r="AB230" s="14"/>
      <c r="AC230" s="14"/>
      <c r="AD230" s="14"/>
      <c r="AE230" s="14"/>
      <c r="AT230" s="250" t="s">
        <v>198</v>
      </c>
      <c r="AU230" s="250" t="s">
        <v>84</v>
      </c>
      <c r="AV230" s="14" t="s">
        <v>84</v>
      </c>
      <c r="AW230" s="14" t="s">
        <v>37</v>
      </c>
      <c r="AX230" s="14" t="s">
        <v>22</v>
      </c>
      <c r="AY230" s="250" t="s">
        <v>186</v>
      </c>
    </row>
    <row r="231" spans="1:65" s="2" customFormat="1" ht="14.4" customHeight="1">
      <c r="A231" s="38"/>
      <c r="B231" s="39"/>
      <c r="C231" s="212" t="s">
        <v>838</v>
      </c>
      <c r="D231" s="212" t="s">
        <v>189</v>
      </c>
      <c r="E231" s="213" t="s">
        <v>839</v>
      </c>
      <c r="F231" s="214" t="s">
        <v>840</v>
      </c>
      <c r="G231" s="215" t="s">
        <v>236</v>
      </c>
      <c r="H231" s="216">
        <v>4</v>
      </c>
      <c r="I231" s="217"/>
      <c r="J231" s="218">
        <f>ROUND(I231*H231,2)</f>
        <v>0</v>
      </c>
      <c r="K231" s="214" t="s">
        <v>193</v>
      </c>
      <c r="L231" s="44"/>
      <c r="M231" s="219" t="s">
        <v>20</v>
      </c>
      <c r="N231" s="220" t="s">
        <v>47</v>
      </c>
      <c r="O231" s="84"/>
      <c r="P231" s="221">
        <f>O231*H231</f>
        <v>0</v>
      </c>
      <c r="Q231" s="221">
        <v>0</v>
      </c>
      <c r="R231" s="221">
        <f>Q231*H231</f>
        <v>0</v>
      </c>
      <c r="S231" s="221">
        <v>0</v>
      </c>
      <c r="T231" s="222">
        <f>S231*H231</f>
        <v>0</v>
      </c>
      <c r="U231" s="38"/>
      <c r="V231" s="38"/>
      <c r="W231" s="38"/>
      <c r="X231" s="38"/>
      <c r="Y231" s="38"/>
      <c r="Z231" s="38"/>
      <c r="AA231" s="38"/>
      <c r="AB231" s="38"/>
      <c r="AC231" s="38"/>
      <c r="AD231" s="38"/>
      <c r="AE231" s="38"/>
      <c r="AR231" s="223" t="s">
        <v>620</v>
      </c>
      <c r="AT231" s="223" t="s">
        <v>189</v>
      </c>
      <c r="AU231" s="223" t="s">
        <v>84</v>
      </c>
      <c r="AY231" s="17" t="s">
        <v>186</v>
      </c>
      <c r="BE231" s="224">
        <f>IF(N231="základní",J231,0)</f>
        <v>0</v>
      </c>
      <c r="BF231" s="224">
        <f>IF(N231="snížená",J231,0)</f>
        <v>0</v>
      </c>
      <c r="BG231" s="224">
        <f>IF(N231="zákl. přenesená",J231,0)</f>
        <v>0</v>
      </c>
      <c r="BH231" s="224">
        <f>IF(N231="sníž. přenesená",J231,0)</f>
        <v>0</v>
      </c>
      <c r="BI231" s="224">
        <f>IF(N231="nulová",J231,0)</f>
        <v>0</v>
      </c>
      <c r="BJ231" s="17" t="s">
        <v>22</v>
      </c>
      <c r="BK231" s="224">
        <f>ROUND(I231*H231,2)</f>
        <v>0</v>
      </c>
      <c r="BL231" s="17" t="s">
        <v>620</v>
      </c>
      <c r="BM231" s="223" t="s">
        <v>841</v>
      </c>
    </row>
    <row r="232" spans="1:47" s="2" customFormat="1" ht="12">
      <c r="A232" s="38"/>
      <c r="B232" s="39"/>
      <c r="C232" s="40"/>
      <c r="D232" s="225" t="s">
        <v>196</v>
      </c>
      <c r="E232" s="40"/>
      <c r="F232" s="226" t="s">
        <v>842</v>
      </c>
      <c r="G232" s="40"/>
      <c r="H232" s="40"/>
      <c r="I232" s="227"/>
      <c r="J232" s="40"/>
      <c r="K232" s="40"/>
      <c r="L232" s="44"/>
      <c r="M232" s="228"/>
      <c r="N232" s="229"/>
      <c r="O232" s="84"/>
      <c r="P232" s="84"/>
      <c r="Q232" s="84"/>
      <c r="R232" s="84"/>
      <c r="S232" s="84"/>
      <c r="T232" s="85"/>
      <c r="U232" s="38"/>
      <c r="V232" s="38"/>
      <c r="W232" s="38"/>
      <c r="X232" s="38"/>
      <c r="Y232" s="38"/>
      <c r="Z232" s="38"/>
      <c r="AA232" s="38"/>
      <c r="AB232" s="38"/>
      <c r="AC232" s="38"/>
      <c r="AD232" s="38"/>
      <c r="AE232" s="38"/>
      <c r="AT232" s="17" t="s">
        <v>196</v>
      </c>
      <c r="AU232" s="17" t="s">
        <v>84</v>
      </c>
    </row>
    <row r="233" spans="1:51" s="14" customFormat="1" ht="12">
      <c r="A233" s="14"/>
      <c r="B233" s="240"/>
      <c r="C233" s="241"/>
      <c r="D233" s="225" t="s">
        <v>198</v>
      </c>
      <c r="E233" s="242" t="s">
        <v>20</v>
      </c>
      <c r="F233" s="243" t="s">
        <v>661</v>
      </c>
      <c r="G233" s="241"/>
      <c r="H233" s="244">
        <v>4</v>
      </c>
      <c r="I233" s="245"/>
      <c r="J233" s="241"/>
      <c r="K233" s="241"/>
      <c r="L233" s="246"/>
      <c r="M233" s="247"/>
      <c r="N233" s="248"/>
      <c r="O233" s="248"/>
      <c r="P233" s="248"/>
      <c r="Q233" s="248"/>
      <c r="R233" s="248"/>
      <c r="S233" s="248"/>
      <c r="T233" s="249"/>
      <c r="U233" s="14"/>
      <c r="V233" s="14"/>
      <c r="W233" s="14"/>
      <c r="X233" s="14"/>
      <c r="Y233" s="14"/>
      <c r="Z233" s="14"/>
      <c r="AA233" s="14"/>
      <c r="AB233" s="14"/>
      <c r="AC233" s="14"/>
      <c r="AD233" s="14"/>
      <c r="AE233" s="14"/>
      <c r="AT233" s="250" t="s">
        <v>198</v>
      </c>
      <c r="AU233" s="250" t="s">
        <v>84</v>
      </c>
      <c r="AV233" s="14" t="s">
        <v>84</v>
      </c>
      <c r="AW233" s="14" t="s">
        <v>37</v>
      </c>
      <c r="AX233" s="14" t="s">
        <v>22</v>
      </c>
      <c r="AY233" s="250" t="s">
        <v>186</v>
      </c>
    </row>
    <row r="234" spans="1:65" s="2" customFormat="1" ht="24.15" customHeight="1">
      <c r="A234" s="38"/>
      <c r="B234" s="39"/>
      <c r="C234" s="212" t="s">
        <v>843</v>
      </c>
      <c r="D234" s="212" t="s">
        <v>189</v>
      </c>
      <c r="E234" s="213" t="s">
        <v>504</v>
      </c>
      <c r="F234" s="214" t="s">
        <v>505</v>
      </c>
      <c r="G234" s="215" t="s">
        <v>236</v>
      </c>
      <c r="H234" s="216">
        <v>114</v>
      </c>
      <c r="I234" s="217"/>
      <c r="J234" s="218">
        <f>ROUND(I234*H234,2)</f>
        <v>0</v>
      </c>
      <c r="K234" s="214" t="s">
        <v>193</v>
      </c>
      <c r="L234" s="44"/>
      <c r="M234" s="219" t="s">
        <v>20</v>
      </c>
      <c r="N234" s="220" t="s">
        <v>47</v>
      </c>
      <c r="O234" s="84"/>
      <c r="P234" s="221">
        <f>O234*H234</f>
        <v>0</v>
      </c>
      <c r="Q234" s="221">
        <v>0</v>
      </c>
      <c r="R234" s="221">
        <f>Q234*H234</f>
        <v>0</v>
      </c>
      <c r="S234" s="221">
        <v>0</v>
      </c>
      <c r="T234" s="222">
        <f>S234*H234</f>
        <v>0</v>
      </c>
      <c r="U234" s="38"/>
      <c r="V234" s="38"/>
      <c r="W234" s="38"/>
      <c r="X234" s="38"/>
      <c r="Y234" s="38"/>
      <c r="Z234" s="38"/>
      <c r="AA234" s="38"/>
      <c r="AB234" s="38"/>
      <c r="AC234" s="38"/>
      <c r="AD234" s="38"/>
      <c r="AE234" s="38"/>
      <c r="AR234" s="223" t="s">
        <v>620</v>
      </c>
      <c r="AT234" s="223" t="s">
        <v>189</v>
      </c>
      <c r="AU234" s="223" t="s">
        <v>84</v>
      </c>
      <c r="AY234" s="17" t="s">
        <v>186</v>
      </c>
      <c r="BE234" s="224">
        <f>IF(N234="základní",J234,0)</f>
        <v>0</v>
      </c>
      <c r="BF234" s="224">
        <f>IF(N234="snížená",J234,0)</f>
        <v>0</v>
      </c>
      <c r="BG234" s="224">
        <f>IF(N234="zákl. přenesená",J234,0)</f>
        <v>0</v>
      </c>
      <c r="BH234" s="224">
        <f>IF(N234="sníž. přenesená",J234,0)</f>
        <v>0</v>
      </c>
      <c r="BI234" s="224">
        <f>IF(N234="nulová",J234,0)</f>
        <v>0</v>
      </c>
      <c r="BJ234" s="17" t="s">
        <v>22</v>
      </c>
      <c r="BK234" s="224">
        <f>ROUND(I234*H234,2)</f>
        <v>0</v>
      </c>
      <c r="BL234" s="17" t="s">
        <v>620</v>
      </c>
      <c r="BM234" s="223" t="s">
        <v>844</v>
      </c>
    </row>
    <row r="235" spans="1:47" s="2" customFormat="1" ht="12">
      <c r="A235" s="38"/>
      <c r="B235" s="39"/>
      <c r="C235" s="40"/>
      <c r="D235" s="225" t="s">
        <v>196</v>
      </c>
      <c r="E235" s="40"/>
      <c r="F235" s="226" t="s">
        <v>507</v>
      </c>
      <c r="G235" s="40"/>
      <c r="H235" s="40"/>
      <c r="I235" s="227"/>
      <c r="J235" s="40"/>
      <c r="K235" s="40"/>
      <c r="L235" s="44"/>
      <c r="M235" s="228"/>
      <c r="N235" s="229"/>
      <c r="O235" s="84"/>
      <c r="P235" s="84"/>
      <c r="Q235" s="84"/>
      <c r="R235" s="84"/>
      <c r="S235" s="84"/>
      <c r="T235" s="85"/>
      <c r="U235" s="38"/>
      <c r="V235" s="38"/>
      <c r="W235" s="38"/>
      <c r="X235" s="38"/>
      <c r="Y235" s="38"/>
      <c r="Z235" s="38"/>
      <c r="AA235" s="38"/>
      <c r="AB235" s="38"/>
      <c r="AC235" s="38"/>
      <c r="AD235" s="38"/>
      <c r="AE235" s="38"/>
      <c r="AT235" s="17" t="s">
        <v>196</v>
      </c>
      <c r="AU235" s="17" t="s">
        <v>84</v>
      </c>
    </row>
    <row r="236" spans="1:47" s="2" customFormat="1" ht="12">
      <c r="A236" s="38"/>
      <c r="B236" s="39"/>
      <c r="C236" s="40"/>
      <c r="D236" s="225" t="s">
        <v>216</v>
      </c>
      <c r="E236" s="40"/>
      <c r="F236" s="251" t="s">
        <v>332</v>
      </c>
      <c r="G236" s="40"/>
      <c r="H236" s="40"/>
      <c r="I236" s="227"/>
      <c r="J236" s="40"/>
      <c r="K236" s="40"/>
      <c r="L236" s="44"/>
      <c r="M236" s="228"/>
      <c r="N236" s="229"/>
      <c r="O236" s="84"/>
      <c r="P236" s="84"/>
      <c r="Q236" s="84"/>
      <c r="R236" s="84"/>
      <c r="S236" s="84"/>
      <c r="T236" s="85"/>
      <c r="U236" s="38"/>
      <c r="V236" s="38"/>
      <c r="W236" s="38"/>
      <c r="X236" s="38"/>
      <c r="Y236" s="38"/>
      <c r="Z236" s="38"/>
      <c r="AA236" s="38"/>
      <c r="AB236" s="38"/>
      <c r="AC236" s="38"/>
      <c r="AD236" s="38"/>
      <c r="AE236" s="38"/>
      <c r="AT236" s="17" t="s">
        <v>216</v>
      </c>
      <c r="AU236" s="17" t="s">
        <v>84</v>
      </c>
    </row>
    <row r="237" spans="1:65" s="2" customFormat="1" ht="24.15" customHeight="1">
      <c r="A237" s="38"/>
      <c r="B237" s="39"/>
      <c r="C237" s="212" t="s">
        <v>845</v>
      </c>
      <c r="D237" s="212" t="s">
        <v>189</v>
      </c>
      <c r="E237" s="213" t="s">
        <v>509</v>
      </c>
      <c r="F237" s="214" t="s">
        <v>510</v>
      </c>
      <c r="G237" s="215" t="s">
        <v>236</v>
      </c>
      <c r="H237" s="216">
        <v>61</v>
      </c>
      <c r="I237" s="217"/>
      <c r="J237" s="218">
        <f>ROUND(I237*H237,2)</f>
        <v>0</v>
      </c>
      <c r="K237" s="214" t="s">
        <v>193</v>
      </c>
      <c r="L237" s="44"/>
      <c r="M237" s="219" t="s">
        <v>20</v>
      </c>
      <c r="N237" s="220" t="s">
        <v>47</v>
      </c>
      <c r="O237" s="84"/>
      <c r="P237" s="221">
        <f>O237*H237</f>
        <v>0</v>
      </c>
      <c r="Q237" s="221">
        <v>0</v>
      </c>
      <c r="R237" s="221">
        <f>Q237*H237</f>
        <v>0</v>
      </c>
      <c r="S237" s="221">
        <v>0</v>
      </c>
      <c r="T237" s="222">
        <f>S237*H237</f>
        <v>0</v>
      </c>
      <c r="U237" s="38"/>
      <c r="V237" s="38"/>
      <c r="W237" s="38"/>
      <c r="X237" s="38"/>
      <c r="Y237" s="38"/>
      <c r="Z237" s="38"/>
      <c r="AA237" s="38"/>
      <c r="AB237" s="38"/>
      <c r="AC237" s="38"/>
      <c r="AD237" s="38"/>
      <c r="AE237" s="38"/>
      <c r="AR237" s="223" t="s">
        <v>620</v>
      </c>
      <c r="AT237" s="223" t="s">
        <v>189</v>
      </c>
      <c r="AU237" s="223" t="s">
        <v>84</v>
      </c>
      <c r="AY237" s="17" t="s">
        <v>186</v>
      </c>
      <c r="BE237" s="224">
        <f>IF(N237="základní",J237,0)</f>
        <v>0</v>
      </c>
      <c r="BF237" s="224">
        <f>IF(N237="snížená",J237,0)</f>
        <v>0</v>
      </c>
      <c r="BG237" s="224">
        <f>IF(N237="zákl. přenesená",J237,0)</f>
        <v>0</v>
      </c>
      <c r="BH237" s="224">
        <f>IF(N237="sníž. přenesená",J237,0)</f>
        <v>0</v>
      </c>
      <c r="BI237" s="224">
        <f>IF(N237="nulová",J237,0)</f>
        <v>0</v>
      </c>
      <c r="BJ237" s="17" t="s">
        <v>22</v>
      </c>
      <c r="BK237" s="224">
        <f>ROUND(I237*H237,2)</f>
        <v>0</v>
      </c>
      <c r="BL237" s="17" t="s">
        <v>620</v>
      </c>
      <c r="BM237" s="223" t="s">
        <v>846</v>
      </c>
    </row>
    <row r="238" spans="1:47" s="2" customFormat="1" ht="12">
      <c r="A238" s="38"/>
      <c r="B238" s="39"/>
      <c r="C238" s="40"/>
      <c r="D238" s="225" t="s">
        <v>196</v>
      </c>
      <c r="E238" s="40"/>
      <c r="F238" s="226" t="s">
        <v>512</v>
      </c>
      <c r="G238" s="40"/>
      <c r="H238" s="40"/>
      <c r="I238" s="227"/>
      <c r="J238" s="40"/>
      <c r="K238" s="40"/>
      <c r="L238" s="44"/>
      <c r="M238" s="228"/>
      <c r="N238" s="229"/>
      <c r="O238" s="84"/>
      <c r="P238" s="84"/>
      <c r="Q238" s="84"/>
      <c r="R238" s="84"/>
      <c r="S238" s="84"/>
      <c r="T238" s="85"/>
      <c r="U238" s="38"/>
      <c r="V238" s="38"/>
      <c r="W238" s="38"/>
      <c r="X238" s="38"/>
      <c r="Y238" s="38"/>
      <c r="Z238" s="38"/>
      <c r="AA238" s="38"/>
      <c r="AB238" s="38"/>
      <c r="AC238" s="38"/>
      <c r="AD238" s="38"/>
      <c r="AE238" s="38"/>
      <c r="AT238" s="17" t="s">
        <v>196</v>
      </c>
      <c r="AU238" s="17" t="s">
        <v>84</v>
      </c>
    </row>
    <row r="239" spans="1:47" s="2" customFormat="1" ht="12">
      <c r="A239" s="38"/>
      <c r="B239" s="39"/>
      <c r="C239" s="40"/>
      <c r="D239" s="225" t="s">
        <v>216</v>
      </c>
      <c r="E239" s="40"/>
      <c r="F239" s="251" t="s">
        <v>332</v>
      </c>
      <c r="G239" s="40"/>
      <c r="H239" s="40"/>
      <c r="I239" s="227"/>
      <c r="J239" s="40"/>
      <c r="K239" s="40"/>
      <c r="L239" s="44"/>
      <c r="M239" s="228"/>
      <c r="N239" s="229"/>
      <c r="O239" s="84"/>
      <c r="P239" s="84"/>
      <c r="Q239" s="84"/>
      <c r="R239" s="84"/>
      <c r="S239" s="84"/>
      <c r="T239" s="85"/>
      <c r="U239" s="38"/>
      <c r="V239" s="38"/>
      <c r="W239" s="38"/>
      <c r="X239" s="38"/>
      <c r="Y239" s="38"/>
      <c r="Z239" s="38"/>
      <c r="AA239" s="38"/>
      <c r="AB239" s="38"/>
      <c r="AC239" s="38"/>
      <c r="AD239" s="38"/>
      <c r="AE239" s="38"/>
      <c r="AT239" s="17" t="s">
        <v>216</v>
      </c>
      <c r="AU239" s="17" t="s">
        <v>84</v>
      </c>
    </row>
    <row r="240" spans="1:65" s="2" customFormat="1" ht="24.15" customHeight="1">
      <c r="A240" s="38"/>
      <c r="B240" s="39"/>
      <c r="C240" s="212" t="s">
        <v>847</v>
      </c>
      <c r="D240" s="212" t="s">
        <v>189</v>
      </c>
      <c r="E240" s="213" t="s">
        <v>848</v>
      </c>
      <c r="F240" s="214" t="s">
        <v>849</v>
      </c>
      <c r="G240" s="215" t="s">
        <v>236</v>
      </c>
      <c r="H240" s="216">
        <v>21</v>
      </c>
      <c r="I240" s="217"/>
      <c r="J240" s="218">
        <f>ROUND(I240*H240,2)</f>
        <v>0</v>
      </c>
      <c r="K240" s="214" t="s">
        <v>193</v>
      </c>
      <c r="L240" s="44"/>
      <c r="M240" s="219" t="s">
        <v>20</v>
      </c>
      <c r="N240" s="220" t="s">
        <v>47</v>
      </c>
      <c r="O240" s="84"/>
      <c r="P240" s="221">
        <f>O240*H240</f>
        <v>0</v>
      </c>
      <c r="Q240" s="221">
        <v>0</v>
      </c>
      <c r="R240" s="221">
        <f>Q240*H240</f>
        <v>0</v>
      </c>
      <c r="S240" s="221">
        <v>0</v>
      </c>
      <c r="T240" s="222">
        <f>S240*H240</f>
        <v>0</v>
      </c>
      <c r="U240" s="38"/>
      <c r="V240" s="38"/>
      <c r="W240" s="38"/>
      <c r="X240" s="38"/>
      <c r="Y240" s="38"/>
      <c r="Z240" s="38"/>
      <c r="AA240" s="38"/>
      <c r="AB240" s="38"/>
      <c r="AC240" s="38"/>
      <c r="AD240" s="38"/>
      <c r="AE240" s="38"/>
      <c r="AR240" s="223" t="s">
        <v>620</v>
      </c>
      <c r="AT240" s="223" t="s">
        <v>189</v>
      </c>
      <c r="AU240" s="223" t="s">
        <v>84</v>
      </c>
      <c r="AY240" s="17" t="s">
        <v>186</v>
      </c>
      <c r="BE240" s="224">
        <f>IF(N240="základní",J240,0)</f>
        <v>0</v>
      </c>
      <c r="BF240" s="224">
        <f>IF(N240="snížená",J240,0)</f>
        <v>0</v>
      </c>
      <c r="BG240" s="224">
        <f>IF(N240="zákl. přenesená",J240,0)</f>
        <v>0</v>
      </c>
      <c r="BH240" s="224">
        <f>IF(N240="sníž. přenesená",J240,0)</f>
        <v>0</v>
      </c>
      <c r="BI240" s="224">
        <f>IF(N240="nulová",J240,0)</f>
        <v>0</v>
      </c>
      <c r="BJ240" s="17" t="s">
        <v>22</v>
      </c>
      <c r="BK240" s="224">
        <f>ROUND(I240*H240,2)</f>
        <v>0</v>
      </c>
      <c r="BL240" s="17" t="s">
        <v>620</v>
      </c>
      <c r="BM240" s="223" t="s">
        <v>850</v>
      </c>
    </row>
    <row r="241" spans="1:47" s="2" customFormat="1" ht="12">
      <c r="A241" s="38"/>
      <c r="B241" s="39"/>
      <c r="C241" s="40"/>
      <c r="D241" s="225" t="s">
        <v>196</v>
      </c>
      <c r="E241" s="40"/>
      <c r="F241" s="226" t="s">
        <v>851</v>
      </c>
      <c r="G241" s="40"/>
      <c r="H241" s="40"/>
      <c r="I241" s="227"/>
      <c r="J241" s="40"/>
      <c r="K241" s="40"/>
      <c r="L241" s="44"/>
      <c r="M241" s="228"/>
      <c r="N241" s="229"/>
      <c r="O241" s="84"/>
      <c r="P241" s="84"/>
      <c r="Q241" s="84"/>
      <c r="R241" s="84"/>
      <c r="S241" s="84"/>
      <c r="T241" s="85"/>
      <c r="U241" s="38"/>
      <c r="V241" s="38"/>
      <c r="W241" s="38"/>
      <c r="X241" s="38"/>
      <c r="Y241" s="38"/>
      <c r="Z241" s="38"/>
      <c r="AA241" s="38"/>
      <c r="AB241" s="38"/>
      <c r="AC241" s="38"/>
      <c r="AD241" s="38"/>
      <c r="AE241" s="38"/>
      <c r="AT241" s="17" t="s">
        <v>196</v>
      </c>
      <c r="AU241" s="17" t="s">
        <v>84</v>
      </c>
    </row>
    <row r="242" spans="1:65" s="2" customFormat="1" ht="24.15" customHeight="1">
      <c r="A242" s="38"/>
      <c r="B242" s="39"/>
      <c r="C242" s="212" t="s">
        <v>852</v>
      </c>
      <c r="D242" s="212" t="s">
        <v>189</v>
      </c>
      <c r="E242" s="213" t="s">
        <v>853</v>
      </c>
      <c r="F242" s="214" t="s">
        <v>854</v>
      </c>
      <c r="G242" s="215" t="s">
        <v>236</v>
      </c>
      <c r="H242" s="216">
        <v>11</v>
      </c>
      <c r="I242" s="217"/>
      <c r="J242" s="218">
        <f>ROUND(I242*H242,2)</f>
        <v>0</v>
      </c>
      <c r="K242" s="214" t="s">
        <v>193</v>
      </c>
      <c r="L242" s="44"/>
      <c r="M242" s="219" t="s">
        <v>20</v>
      </c>
      <c r="N242" s="220" t="s">
        <v>47</v>
      </c>
      <c r="O242" s="84"/>
      <c r="P242" s="221">
        <f>O242*H242</f>
        <v>0</v>
      </c>
      <c r="Q242" s="221">
        <v>0</v>
      </c>
      <c r="R242" s="221">
        <f>Q242*H242</f>
        <v>0</v>
      </c>
      <c r="S242" s="221">
        <v>0</v>
      </c>
      <c r="T242" s="222">
        <f>S242*H242</f>
        <v>0</v>
      </c>
      <c r="U242" s="38"/>
      <c r="V242" s="38"/>
      <c r="W242" s="38"/>
      <c r="X242" s="38"/>
      <c r="Y242" s="38"/>
      <c r="Z242" s="38"/>
      <c r="AA242" s="38"/>
      <c r="AB242" s="38"/>
      <c r="AC242" s="38"/>
      <c r="AD242" s="38"/>
      <c r="AE242" s="38"/>
      <c r="AR242" s="223" t="s">
        <v>620</v>
      </c>
      <c r="AT242" s="223" t="s">
        <v>189</v>
      </c>
      <c r="AU242" s="223" t="s">
        <v>84</v>
      </c>
      <c r="AY242" s="17" t="s">
        <v>186</v>
      </c>
      <c r="BE242" s="224">
        <f>IF(N242="základní",J242,0)</f>
        <v>0</v>
      </c>
      <c r="BF242" s="224">
        <f>IF(N242="snížená",J242,0)</f>
        <v>0</v>
      </c>
      <c r="BG242" s="224">
        <f>IF(N242="zákl. přenesená",J242,0)</f>
        <v>0</v>
      </c>
      <c r="BH242" s="224">
        <f>IF(N242="sníž. přenesená",J242,0)</f>
        <v>0</v>
      </c>
      <c r="BI242" s="224">
        <f>IF(N242="nulová",J242,0)</f>
        <v>0</v>
      </c>
      <c r="BJ242" s="17" t="s">
        <v>22</v>
      </c>
      <c r="BK242" s="224">
        <f>ROUND(I242*H242,2)</f>
        <v>0</v>
      </c>
      <c r="BL242" s="17" t="s">
        <v>620</v>
      </c>
      <c r="BM242" s="223" t="s">
        <v>855</v>
      </c>
    </row>
    <row r="243" spans="1:47" s="2" customFormat="1" ht="12">
      <c r="A243" s="38"/>
      <c r="B243" s="39"/>
      <c r="C243" s="40"/>
      <c r="D243" s="225" t="s">
        <v>196</v>
      </c>
      <c r="E243" s="40"/>
      <c r="F243" s="226" t="s">
        <v>856</v>
      </c>
      <c r="G243" s="40"/>
      <c r="H243" s="40"/>
      <c r="I243" s="227"/>
      <c r="J243" s="40"/>
      <c r="K243" s="40"/>
      <c r="L243" s="44"/>
      <c r="M243" s="228"/>
      <c r="N243" s="229"/>
      <c r="O243" s="84"/>
      <c r="P243" s="84"/>
      <c r="Q243" s="84"/>
      <c r="R243" s="84"/>
      <c r="S243" s="84"/>
      <c r="T243" s="85"/>
      <c r="U243" s="38"/>
      <c r="V243" s="38"/>
      <c r="W243" s="38"/>
      <c r="X243" s="38"/>
      <c r="Y243" s="38"/>
      <c r="Z243" s="38"/>
      <c r="AA243" s="38"/>
      <c r="AB243" s="38"/>
      <c r="AC243" s="38"/>
      <c r="AD243" s="38"/>
      <c r="AE243" s="38"/>
      <c r="AT243" s="17" t="s">
        <v>196</v>
      </c>
      <c r="AU243" s="17" t="s">
        <v>84</v>
      </c>
    </row>
    <row r="244" spans="1:65" s="2" customFormat="1" ht="24.15" customHeight="1">
      <c r="A244" s="38"/>
      <c r="B244" s="39"/>
      <c r="C244" s="212" t="s">
        <v>857</v>
      </c>
      <c r="D244" s="212" t="s">
        <v>189</v>
      </c>
      <c r="E244" s="213" t="s">
        <v>858</v>
      </c>
      <c r="F244" s="214" t="s">
        <v>859</v>
      </c>
      <c r="G244" s="215" t="s">
        <v>236</v>
      </c>
      <c r="H244" s="216">
        <v>5</v>
      </c>
      <c r="I244" s="217"/>
      <c r="J244" s="218">
        <f>ROUND(I244*H244,2)</f>
        <v>0</v>
      </c>
      <c r="K244" s="214" t="s">
        <v>193</v>
      </c>
      <c r="L244" s="44"/>
      <c r="M244" s="219" t="s">
        <v>20</v>
      </c>
      <c r="N244" s="220" t="s">
        <v>47</v>
      </c>
      <c r="O244" s="84"/>
      <c r="P244" s="221">
        <f>O244*H244</f>
        <v>0</v>
      </c>
      <c r="Q244" s="221">
        <v>0</v>
      </c>
      <c r="R244" s="221">
        <f>Q244*H244</f>
        <v>0</v>
      </c>
      <c r="S244" s="221">
        <v>0</v>
      </c>
      <c r="T244" s="222">
        <f>S244*H244</f>
        <v>0</v>
      </c>
      <c r="U244" s="38"/>
      <c r="V244" s="38"/>
      <c r="W244" s="38"/>
      <c r="X244" s="38"/>
      <c r="Y244" s="38"/>
      <c r="Z244" s="38"/>
      <c r="AA244" s="38"/>
      <c r="AB244" s="38"/>
      <c r="AC244" s="38"/>
      <c r="AD244" s="38"/>
      <c r="AE244" s="38"/>
      <c r="AR244" s="223" t="s">
        <v>620</v>
      </c>
      <c r="AT244" s="223" t="s">
        <v>189</v>
      </c>
      <c r="AU244" s="223" t="s">
        <v>84</v>
      </c>
      <c r="AY244" s="17" t="s">
        <v>186</v>
      </c>
      <c r="BE244" s="224">
        <f>IF(N244="základní",J244,0)</f>
        <v>0</v>
      </c>
      <c r="BF244" s="224">
        <f>IF(N244="snížená",J244,0)</f>
        <v>0</v>
      </c>
      <c r="BG244" s="224">
        <f>IF(N244="zákl. přenesená",J244,0)</f>
        <v>0</v>
      </c>
      <c r="BH244" s="224">
        <f>IF(N244="sníž. přenesená",J244,0)</f>
        <v>0</v>
      </c>
      <c r="BI244" s="224">
        <f>IF(N244="nulová",J244,0)</f>
        <v>0</v>
      </c>
      <c r="BJ244" s="17" t="s">
        <v>22</v>
      </c>
      <c r="BK244" s="224">
        <f>ROUND(I244*H244,2)</f>
        <v>0</v>
      </c>
      <c r="BL244" s="17" t="s">
        <v>620</v>
      </c>
      <c r="BM244" s="223" t="s">
        <v>860</v>
      </c>
    </row>
    <row r="245" spans="1:47" s="2" customFormat="1" ht="12">
      <c r="A245" s="38"/>
      <c r="B245" s="39"/>
      <c r="C245" s="40"/>
      <c r="D245" s="225" t="s">
        <v>196</v>
      </c>
      <c r="E245" s="40"/>
      <c r="F245" s="226" t="s">
        <v>861</v>
      </c>
      <c r="G245" s="40"/>
      <c r="H245" s="40"/>
      <c r="I245" s="227"/>
      <c r="J245" s="40"/>
      <c r="K245" s="40"/>
      <c r="L245" s="44"/>
      <c r="M245" s="228"/>
      <c r="N245" s="229"/>
      <c r="O245" s="84"/>
      <c r="P245" s="84"/>
      <c r="Q245" s="84"/>
      <c r="R245" s="84"/>
      <c r="S245" s="84"/>
      <c r="T245" s="85"/>
      <c r="U245" s="38"/>
      <c r="V245" s="38"/>
      <c r="W245" s="38"/>
      <c r="X245" s="38"/>
      <c r="Y245" s="38"/>
      <c r="Z245" s="38"/>
      <c r="AA245" s="38"/>
      <c r="AB245" s="38"/>
      <c r="AC245" s="38"/>
      <c r="AD245" s="38"/>
      <c r="AE245" s="38"/>
      <c r="AT245" s="17" t="s">
        <v>196</v>
      </c>
      <c r="AU245" s="17" t="s">
        <v>84</v>
      </c>
    </row>
    <row r="246" spans="1:65" s="2" customFormat="1" ht="24.15" customHeight="1">
      <c r="A246" s="38"/>
      <c r="B246" s="39"/>
      <c r="C246" s="212" t="s">
        <v>862</v>
      </c>
      <c r="D246" s="212" t="s">
        <v>189</v>
      </c>
      <c r="E246" s="213" t="s">
        <v>863</v>
      </c>
      <c r="F246" s="214" t="s">
        <v>864</v>
      </c>
      <c r="G246" s="215" t="s">
        <v>236</v>
      </c>
      <c r="H246" s="216">
        <v>1</v>
      </c>
      <c r="I246" s="217"/>
      <c r="J246" s="218">
        <f>ROUND(I246*H246,2)</f>
        <v>0</v>
      </c>
      <c r="K246" s="214" t="s">
        <v>193</v>
      </c>
      <c r="L246" s="44"/>
      <c r="M246" s="219" t="s">
        <v>20</v>
      </c>
      <c r="N246" s="220" t="s">
        <v>47</v>
      </c>
      <c r="O246" s="84"/>
      <c r="P246" s="221">
        <f>O246*H246</f>
        <v>0</v>
      </c>
      <c r="Q246" s="221">
        <v>0</v>
      </c>
      <c r="R246" s="221">
        <f>Q246*H246</f>
        <v>0</v>
      </c>
      <c r="S246" s="221">
        <v>0</v>
      </c>
      <c r="T246" s="222">
        <f>S246*H246</f>
        <v>0</v>
      </c>
      <c r="U246" s="38"/>
      <c r="V246" s="38"/>
      <c r="W246" s="38"/>
      <c r="X246" s="38"/>
      <c r="Y246" s="38"/>
      <c r="Z246" s="38"/>
      <c r="AA246" s="38"/>
      <c r="AB246" s="38"/>
      <c r="AC246" s="38"/>
      <c r="AD246" s="38"/>
      <c r="AE246" s="38"/>
      <c r="AR246" s="223" t="s">
        <v>620</v>
      </c>
      <c r="AT246" s="223" t="s">
        <v>189</v>
      </c>
      <c r="AU246" s="223" t="s">
        <v>84</v>
      </c>
      <c r="AY246" s="17" t="s">
        <v>186</v>
      </c>
      <c r="BE246" s="224">
        <f>IF(N246="základní",J246,0)</f>
        <v>0</v>
      </c>
      <c r="BF246" s="224">
        <f>IF(N246="snížená",J246,0)</f>
        <v>0</v>
      </c>
      <c r="BG246" s="224">
        <f>IF(N246="zákl. přenesená",J246,0)</f>
        <v>0</v>
      </c>
      <c r="BH246" s="224">
        <f>IF(N246="sníž. přenesená",J246,0)</f>
        <v>0</v>
      </c>
      <c r="BI246" s="224">
        <f>IF(N246="nulová",J246,0)</f>
        <v>0</v>
      </c>
      <c r="BJ246" s="17" t="s">
        <v>22</v>
      </c>
      <c r="BK246" s="224">
        <f>ROUND(I246*H246,2)</f>
        <v>0</v>
      </c>
      <c r="BL246" s="17" t="s">
        <v>620</v>
      </c>
      <c r="BM246" s="223" t="s">
        <v>865</v>
      </c>
    </row>
    <row r="247" spans="1:47" s="2" customFormat="1" ht="12">
      <c r="A247" s="38"/>
      <c r="B247" s="39"/>
      <c r="C247" s="40"/>
      <c r="D247" s="225" t="s">
        <v>196</v>
      </c>
      <c r="E247" s="40"/>
      <c r="F247" s="226" t="s">
        <v>866</v>
      </c>
      <c r="G247" s="40"/>
      <c r="H247" s="40"/>
      <c r="I247" s="227"/>
      <c r="J247" s="40"/>
      <c r="K247" s="40"/>
      <c r="L247" s="44"/>
      <c r="M247" s="255"/>
      <c r="N247" s="256"/>
      <c r="O247" s="257"/>
      <c r="P247" s="257"/>
      <c r="Q247" s="257"/>
      <c r="R247" s="257"/>
      <c r="S247" s="257"/>
      <c r="T247" s="258"/>
      <c r="U247" s="38"/>
      <c r="V247" s="38"/>
      <c r="W247" s="38"/>
      <c r="X247" s="38"/>
      <c r="Y247" s="38"/>
      <c r="Z247" s="38"/>
      <c r="AA247" s="38"/>
      <c r="AB247" s="38"/>
      <c r="AC247" s="38"/>
      <c r="AD247" s="38"/>
      <c r="AE247" s="38"/>
      <c r="AT247" s="17" t="s">
        <v>196</v>
      </c>
      <c r="AU247" s="17" t="s">
        <v>84</v>
      </c>
    </row>
    <row r="248" spans="1:31" s="2" customFormat="1" ht="6.95" customHeight="1">
      <c r="A248" s="38"/>
      <c r="B248" s="59"/>
      <c r="C248" s="60"/>
      <c r="D248" s="60"/>
      <c r="E248" s="60"/>
      <c r="F248" s="60"/>
      <c r="G248" s="60"/>
      <c r="H248" s="60"/>
      <c r="I248" s="60"/>
      <c r="J248" s="60"/>
      <c r="K248" s="60"/>
      <c r="L248" s="44"/>
      <c r="M248" s="38"/>
      <c r="O248" s="38"/>
      <c r="P248" s="38"/>
      <c r="Q248" s="38"/>
      <c r="R248" s="38"/>
      <c r="S248" s="38"/>
      <c r="T248" s="38"/>
      <c r="U248" s="38"/>
      <c r="V248" s="38"/>
      <c r="W248" s="38"/>
      <c r="X248" s="38"/>
      <c r="Y248" s="38"/>
      <c r="Z248" s="38"/>
      <c r="AA248" s="38"/>
      <c r="AB248" s="38"/>
      <c r="AC248" s="38"/>
      <c r="AD248" s="38"/>
      <c r="AE248" s="38"/>
    </row>
  </sheetData>
  <sheetProtection password="CC35" sheet="1" objects="1" scenarios="1" formatColumns="0" formatRows="0" autoFilter="0"/>
  <autoFilter ref="C86:K247"/>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104</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1:31" s="2" customFormat="1" ht="12" customHeight="1">
      <c r="A8" s="38"/>
      <c r="B8" s="44"/>
      <c r="C8" s="38"/>
      <c r="D8" s="142" t="s">
        <v>161</v>
      </c>
      <c r="E8" s="38"/>
      <c r="F8" s="38"/>
      <c r="G8" s="38"/>
      <c r="H8" s="38"/>
      <c r="I8" s="38"/>
      <c r="J8" s="38"/>
      <c r="K8" s="38"/>
      <c r="L8" s="144"/>
      <c r="S8" s="38"/>
      <c r="T8" s="38"/>
      <c r="U8" s="38"/>
      <c r="V8" s="38"/>
      <c r="W8" s="38"/>
      <c r="X8" s="38"/>
      <c r="Y8" s="38"/>
      <c r="Z8" s="38"/>
      <c r="AA8" s="38"/>
      <c r="AB8" s="38"/>
      <c r="AC8" s="38"/>
      <c r="AD8" s="38"/>
      <c r="AE8" s="38"/>
    </row>
    <row r="9" spans="1:31" s="2" customFormat="1" ht="16.5" customHeight="1">
      <c r="A9" s="38"/>
      <c r="B9" s="44"/>
      <c r="C9" s="38"/>
      <c r="D9" s="38"/>
      <c r="E9" s="145" t="s">
        <v>867</v>
      </c>
      <c r="F9" s="38"/>
      <c r="G9" s="38"/>
      <c r="H9" s="38"/>
      <c r="I9" s="38"/>
      <c r="J9" s="38"/>
      <c r="K9" s="38"/>
      <c r="L9" s="14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44"/>
      <c r="S10" s="38"/>
      <c r="T10" s="38"/>
      <c r="U10" s="38"/>
      <c r="V10" s="38"/>
      <c r="W10" s="38"/>
      <c r="X10" s="38"/>
      <c r="Y10" s="38"/>
      <c r="Z10" s="38"/>
      <c r="AA10" s="38"/>
      <c r="AB10" s="38"/>
      <c r="AC10" s="38"/>
      <c r="AD10" s="38"/>
      <c r="AE10" s="38"/>
    </row>
    <row r="11" spans="1:31" s="2" customFormat="1" ht="12" customHeight="1">
      <c r="A11" s="38"/>
      <c r="B11" s="44"/>
      <c r="C11" s="38"/>
      <c r="D11" s="142" t="s">
        <v>19</v>
      </c>
      <c r="E11" s="38"/>
      <c r="F11" s="133" t="s">
        <v>20</v>
      </c>
      <c r="G11" s="38"/>
      <c r="H11" s="38"/>
      <c r="I11" s="142" t="s">
        <v>21</v>
      </c>
      <c r="J11" s="133" t="s">
        <v>20</v>
      </c>
      <c r="K11" s="38"/>
      <c r="L11" s="144"/>
      <c r="S11" s="38"/>
      <c r="T11" s="38"/>
      <c r="U11" s="38"/>
      <c r="V11" s="38"/>
      <c r="W11" s="38"/>
      <c r="X11" s="38"/>
      <c r="Y11" s="38"/>
      <c r="Z11" s="38"/>
      <c r="AA11" s="38"/>
      <c r="AB11" s="38"/>
      <c r="AC11" s="38"/>
      <c r="AD11" s="38"/>
      <c r="AE11" s="38"/>
    </row>
    <row r="12" spans="1:31" s="2" customFormat="1" ht="12" customHeight="1">
      <c r="A12" s="38"/>
      <c r="B12" s="44"/>
      <c r="C12" s="38"/>
      <c r="D12" s="142" t="s">
        <v>23</v>
      </c>
      <c r="E12" s="38"/>
      <c r="F12" s="133" t="s">
        <v>24</v>
      </c>
      <c r="G12" s="38"/>
      <c r="H12" s="38"/>
      <c r="I12" s="142" t="s">
        <v>25</v>
      </c>
      <c r="J12" s="146" t="str">
        <f>'Rekapitulace stavby'!AN8</f>
        <v>27. 8. 2020</v>
      </c>
      <c r="K12" s="38"/>
      <c r="L12" s="14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44"/>
      <c r="S13" s="38"/>
      <c r="T13" s="38"/>
      <c r="U13" s="38"/>
      <c r="V13" s="38"/>
      <c r="W13" s="38"/>
      <c r="X13" s="38"/>
      <c r="Y13" s="38"/>
      <c r="Z13" s="38"/>
      <c r="AA13" s="38"/>
      <c r="AB13" s="38"/>
      <c r="AC13" s="38"/>
      <c r="AD13" s="38"/>
      <c r="AE13" s="38"/>
    </row>
    <row r="14" spans="1:31" s="2" customFormat="1" ht="12" customHeight="1">
      <c r="A14" s="38"/>
      <c r="B14" s="44"/>
      <c r="C14" s="38"/>
      <c r="D14" s="142" t="s">
        <v>29</v>
      </c>
      <c r="E14" s="38"/>
      <c r="F14" s="38"/>
      <c r="G14" s="38"/>
      <c r="H14" s="38"/>
      <c r="I14" s="142" t="s">
        <v>30</v>
      </c>
      <c r="J14" s="133" t="s">
        <v>20</v>
      </c>
      <c r="K14" s="38"/>
      <c r="L14" s="144"/>
      <c r="S14" s="38"/>
      <c r="T14" s="38"/>
      <c r="U14" s="38"/>
      <c r="V14" s="38"/>
      <c r="W14" s="38"/>
      <c r="X14" s="38"/>
      <c r="Y14" s="38"/>
      <c r="Z14" s="38"/>
      <c r="AA14" s="38"/>
      <c r="AB14" s="38"/>
      <c r="AC14" s="38"/>
      <c r="AD14" s="38"/>
      <c r="AE14" s="38"/>
    </row>
    <row r="15" spans="1:31" s="2" customFormat="1" ht="18" customHeight="1">
      <c r="A15" s="38"/>
      <c r="B15" s="44"/>
      <c r="C15" s="38"/>
      <c r="D15" s="38"/>
      <c r="E15" s="133" t="s">
        <v>31</v>
      </c>
      <c r="F15" s="38"/>
      <c r="G15" s="38"/>
      <c r="H15" s="38"/>
      <c r="I15" s="142" t="s">
        <v>32</v>
      </c>
      <c r="J15" s="133" t="s">
        <v>20</v>
      </c>
      <c r="K15" s="38"/>
      <c r="L15" s="14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44"/>
      <c r="S16" s="38"/>
      <c r="T16" s="38"/>
      <c r="U16" s="38"/>
      <c r="V16" s="38"/>
      <c r="W16" s="38"/>
      <c r="X16" s="38"/>
      <c r="Y16" s="38"/>
      <c r="Z16" s="38"/>
      <c r="AA16" s="38"/>
      <c r="AB16" s="38"/>
      <c r="AC16" s="38"/>
      <c r="AD16" s="38"/>
      <c r="AE16" s="38"/>
    </row>
    <row r="17" spans="1:31" s="2" customFormat="1" ht="12" customHeight="1">
      <c r="A17" s="38"/>
      <c r="B17" s="44"/>
      <c r="C17" s="38"/>
      <c r="D17" s="142" t="s">
        <v>33</v>
      </c>
      <c r="E17" s="38"/>
      <c r="F17" s="38"/>
      <c r="G17" s="38"/>
      <c r="H17" s="38"/>
      <c r="I17" s="142" t="s">
        <v>30</v>
      </c>
      <c r="J17" s="33" t="str">
        <f>'Rekapitulace stavby'!AN13</f>
        <v>Vyplň údaj</v>
      </c>
      <c r="K17" s="38"/>
      <c r="L17" s="14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3"/>
      <c r="G18" s="133"/>
      <c r="H18" s="133"/>
      <c r="I18" s="142" t="s">
        <v>32</v>
      </c>
      <c r="J18" s="33" t="str">
        <f>'Rekapitulace stavby'!AN14</f>
        <v>Vyplň údaj</v>
      </c>
      <c r="K18" s="38"/>
      <c r="L18" s="14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44"/>
      <c r="S19" s="38"/>
      <c r="T19" s="38"/>
      <c r="U19" s="38"/>
      <c r="V19" s="38"/>
      <c r="W19" s="38"/>
      <c r="X19" s="38"/>
      <c r="Y19" s="38"/>
      <c r="Z19" s="38"/>
      <c r="AA19" s="38"/>
      <c r="AB19" s="38"/>
      <c r="AC19" s="38"/>
      <c r="AD19" s="38"/>
      <c r="AE19" s="38"/>
    </row>
    <row r="20" spans="1:31" s="2" customFormat="1" ht="12" customHeight="1">
      <c r="A20" s="38"/>
      <c r="B20" s="44"/>
      <c r="C20" s="38"/>
      <c r="D20" s="142" t="s">
        <v>35</v>
      </c>
      <c r="E20" s="38"/>
      <c r="F20" s="38"/>
      <c r="G20" s="38"/>
      <c r="H20" s="38"/>
      <c r="I20" s="142" t="s">
        <v>30</v>
      </c>
      <c r="J20" s="133" t="s">
        <v>20</v>
      </c>
      <c r="K20" s="38"/>
      <c r="L20" s="144"/>
      <c r="S20" s="38"/>
      <c r="T20" s="38"/>
      <c r="U20" s="38"/>
      <c r="V20" s="38"/>
      <c r="W20" s="38"/>
      <c r="X20" s="38"/>
      <c r="Y20" s="38"/>
      <c r="Z20" s="38"/>
      <c r="AA20" s="38"/>
      <c r="AB20" s="38"/>
      <c r="AC20" s="38"/>
      <c r="AD20" s="38"/>
      <c r="AE20" s="38"/>
    </row>
    <row r="21" spans="1:31" s="2" customFormat="1" ht="18" customHeight="1">
      <c r="A21" s="38"/>
      <c r="B21" s="44"/>
      <c r="C21" s="38"/>
      <c r="D21" s="38"/>
      <c r="E21" s="133" t="s">
        <v>36</v>
      </c>
      <c r="F21" s="38"/>
      <c r="G21" s="38"/>
      <c r="H21" s="38"/>
      <c r="I21" s="142" t="s">
        <v>32</v>
      </c>
      <c r="J21" s="133" t="s">
        <v>20</v>
      </c>
      <c r="K21" s="38"/>
      <c r="L21" s="14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44"/>
      <c r="S22" s="38"/>
      <c r="T22" s="38"/>
      <c r="U22" s="38"/>
      <c r="V22" s="38"/>
      <c r="W22" s="38"/>
      <c r="X22" s="38"/>
      <c r="Y22" s="38"/>
      <c r="Z22" s="38"/>
      <c r="AA22" s="38"/>
      <c r="AB22" s="38"/>
      <c r="AC22" s="38"/>
      <c r="AD22" s="38"/>
      <c r="AE22" s="38"/>
    </row>
    <row r="23" spans="1:31" s="2" customFormat="1" ht="12" customHeight="1">
      <c r="A23" s="38"/>
      <c r="B23" s="44"/>
      <c r="C23" s="38"/>
      <c r="D23" s="142" t="s">
        <v>38</v>
      </c>
      <c r="E23" s="38"/>
      <c r="F23" s="38"/>
      <c r="G23" s="38"/>
      <c r="H23" s="38"/>
      <c r="I23" s="142" t="s">
        <v>30</v>
      </c>
      <c r="J23" s="133" t="str">
        <f>IF('Rekapitulace stavby'!AN19="","",'Rekapitulace stavby'!AN19)</f>
        <v/>
      </c>
      <c r="K23" s="38"/>
      <c r="L23" s="144"/>
      <c r="S23" s="38"/>
      <c r="T23" s="38"/>
      <c r="U23" s="38"/>
      <c r="V23" s="38"/>
      <c r="W23" s="38"/>
      <c r="X23" s="38"/>
      <c r="Y23" s="38"/>
      <c r="Z23" s="38"/>
      <c r="AA23" s="38"/>
      <c r="AB23" s="38"/>
      <c r="AC23" s="38"/>
      <c r="AD23" s="38"/>
      <c r="AE23" s="38"/>
    </row>
    <row r="24" spans="1:31" s="2" customFormat="1" ht="18" customHeight="1">
      <c r="A24" s="38"/>
      <c r="B24" s="44"/>
      <c r="C24" s="38"/>
      <c r="D24" s="38"/>
      <c r="E24" s="133" t="str">
        <f>IF('Rekapitulace stavby'!E20="","",'Rekapitulace stavby'!E20)</f>
        <v xml:space="preserve"> </v>
      </c>
      <c r="F24" s="38"/>
      <c r="G24" s="38"/>
      <c r="H24" s="38"/>
      <c r="I24" s="142" t="s">
        <v>32</v>
      </c>
      <c r="J24" s="133" t="str">
        <f>IF('Rekapitulace stavby'!AN20="","",'Rekapitulace stavby'!AN20)</f>
        <v/>
      </c>
      <c r="K24" s="38"/>
      <c r="L24" s="14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44"/>
      <c r="S25" s="38"/>
      <c r="T25" s="38"/>
      <c r="U25" s="38"/>
      <c r="V25" s="38"/>
      <c r="W25" s="38"/>
      <c r="X25" s="38"/>
      <c r="Y25" s="38"/>
      <c r="Z25" s="38"/>
      <c r="AA25" s="38"/>
      <c r="AB25" s="38"/>
      <c r="AC25" s="38"/>
      <c r="AD25" s="38"/>
      <c r="AE25" s="38"/>
    </row>
    <row r="26" spans="1:31" s="2" customFormat="1" ht="12" customHeight="1">
      <c r="A26" s="38"/>
      <c r="B26" s="44"/>
      <c r="C26" s="38"/>
      <c r="D26" s="142" t="s">
        <v>40</v>
      </c>
      <c r="E26" s="38"/>
      <c r="F26" s="38"/>
      <c r="G26" s="38"/>
      <c r="H26" s="38"/>
      <c r="I26" s="38"/>
      <c r="J26" s="38"/>
      <c r="K26" s="38"/>
      <c r="L26" s="144"/>
      <c r="S26" s="38"/>
      <c r="T26" s="38"/>
      <c r="U26" s="38"/>
      <c r="V26" s="38"/>
      <c r="W26" s="38"/>
      <c r="X26" s="38"/>
      <c r="Y26" s="38"/>
      <c r="Z26" s="38"/>
      <c r="AA26" s="38"/>
      <c r="AB26" s="38"/>
      <c r="AC26" s="38"/>
      <c r="AD26" s="38"/>
      <c r="AE26" s="38"/>
    </row>
    <row r="27" spans="1:31" s="8" customFormat="1" ht="16.5" customHeight="1">
      <c r="A27" s="147"/>
      <c r="B27" s="148"/>
      <c r="C27" s="147"/>
      <c r="D27" s="147"/>
      <c r="E27" s="149" t="s">
        <v>20</v>
      </c>
      <c r="F27" s="149"/>
      <c r="G27" s="149"/>
      <c r="H27" s="149"/>
      <c r="I27" s="147"/>
      <c r="J27" s="147"/>
      <c r="K27" s="147"/>
      <c r="L27" s="150"/>
      <c r="S27" s="147"/>
      <c r="T27" s="147"/>
      <c r="U27" s="147"/>
      <c r="V27" s="147"/>
      <c r="W27" s="147"/>
      <c r="X27" s="147"/>
      <c r="Y27" s="147"/>
      <c r="Z27" s="147"/>
      <c r="AA27" s="147"/>
      <c r="AB27" s="147"/>
      <c r="AC27" s="147"/>
      <c r="AD27" s="147"/>
      <c r="AE27" s="147"/>
    </row>
    <row r="28" spans="1:31" s="2" customFormat="1" ht="6.95" customHeight="1">
      <c r="A28" s="38"/>
      <c r="B28" s="44"/>
      <c r="C28" s="38"/>
      <c r="D28" s="38"/>
      <c r="E28" s="38"/>
      <c r="F28" s="38"/>
      <c r="G28" s="38"/>
      <c r="H28" s="38"/>
      <c r="I28" s="38"/>
      <c r="J28" s="38"/>
      <c r="K28" s="38"/>
      <c r="L28" s="144"/>
      <c r="S28" s="38"/>
      <c r="T28" s="38"/>
      <c r="U28" s="38"/>
      <c r="V28" s="38"/>
      <c r="W28" s="38"/>
      <c r="X28" s="38"/>
      <c r="Y28" s="38"/>
      <c r="Z28" s="38"/>
      <c r="AA28" s="38"/>
      <c r="AB28" s="38"/>
      <c r="AC28" s="38"/>
      <c r="AD28" s="38"/>
      <c r="AE28" s="38"/>
    </row>
    <row r="29" spans="1:31" s="2" customFormat="1" ht="6.95" customHeight="1">
      <c r="A29" s="38"/>
      <c r="B29" s="44"/>
      <c r="C29" s="38"/>
      <c r="D29" s="151"/>
      <c r="E29" s="151"/>
      <c r="F29" s="151"/>
      <c r="G29" s="151"/>
      <c r="H29" s="151"/>
      <c r="I29" s="151"/>
      <c r="J29" s="151"/>
      <c r="K29" s="151"/>
      <c r="L29" s="144"/>
      <c r="S29" s="38"/>
      <c r="T29" s="38"/>
      <c r="U29" s="38"/>
      <c r="V29" s="38"/>
      <c r="W29" s="38"/>
      <c r="X29" s="38"/>
      <c r="Y29" s="38"/>
      <c r="Z29" s="38"/>
      <c r="AA29" s="38"/>
      <c r="AB29" s="38"/>
      <c r="AC29" s="38"/>
      <c r="AD29" s="38"/>
      <c r="AE29" s="38"/>
    </row>
    <row r="30" spans="1:31" s="2" customFormat="1" ht="25.4" customHeight="1">
      <c r="A30" s="38"/>
      <c r="B30" s="44"/>
      <c r="C30" s="38"/>
      <c r="D30" s="152" t="s">
        <v>42</v>
      </c>
      <c r="E30" s="38"/>
      <c r="F30" s="38"/>
      <c r="G30" s="38"/>
      <c r="H30" s="38"/>
      <c r="I30" s="38"/>
      <c r="J30" s="153">
        <f>ROUND(J93,2)</f>
        <v>0</v>
      </c>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14.4" customHeight="1">
      <c r="A32" s="38"/>
      <c r="B32" s="44"/>
      <c r="C32" s="38"/>
      <c r="D32" s="38"/>
      <c r="E32" s="38"/>
      <c r="F32" s="154" t="s">
        <v>44</v>
      </c>
      <c r="G32" s="38"/>
      <c r="H32" s="38"/>
      <c r="I32" s="154" t="s">
        <v>43</v>
      </c>
      <c r="J32" s="154" t="s">
        <v>45</v>
      </c>
      <c r="K32" s="38"/>
      <c r="L32" s="144"/>
      <c r="S32" s="38"/>
      <c r="T32" s="38"/>
      <c r="U32" s="38"/>
      <c r="V32" s="38"/>
      <c r="W32" s="38"/>
      <c r="X32" s="38"/>
      <c r="Y32" s="38"/>
      <c r="Z32" s="38"/>
      <c r="AA32" s="38"/>
      <c r="AB32" s="38"/>
      <c r="AC32" s="38"/>
      <c r="AD32" s="38"/>
      <c r="AE32" s="38"/>
    </row>
    <row r="33" spans="1:31" s="2" customFormat="1" ht="14.4" customHeight="1">
      <c r="A33" s="38"/>
      <c r="B33" s="44"/>
      <c r="C33" s="38"/>
      <c r="D33" s="155" t="s">
        <v>46</v>
      </c>
      <c r="E33" s="142" t="s">
        <v>47</v>
      </c>
      <c r="F33" s="156">
        <f>ROUND((SUM(BE93:BE414)),2)</f>
        <v>0</v>
      </c>
      <c r="G33" s="38"/>
      <c r="H33" s="38"/>
      <c r="I33" s="157">
        <v>0.21</v>
      </c>
      <c r="J33" s="156">
        <f>ROUND(((SUM(BE93:BE414))*I33),2)</f>
        <v>0</v>
      </c>
      <c r="K33" s="38"/>
      <c r="L33" s="144"/>
      <c r="S33" s="38"/>
      <c r="T33" s="38"/>
      <c r="U33" s="38"/>
      <c r="V33" s="38"/>
      <c r="W33" s="38"/>
      <c r="X33" s="38"/>
      <c r="Y33" s="38"/>
      <c r="Z33" s="38"/>
      <c r="AA33" s="38"/>
      <c r="AB33" s="38"/>
      <c r="AC33" s="38"/>
      <c r="AD33" s="38"/>
      <c r="AE33" s="38"/>
    </row>
    <row r="34" spans="1:31" s="2" customFormat="1" ht="14.4" customHeight="1">
      <c r="A34" s="38"/>
      <c r="B34" s="44"/>
      <c r="C34" s="38"/>
      <c r="D34" s="38"/>
      <c r="E34" s="142" t="s">
        <v>48</v>
      </c>
      <c r="F34" s="156">
        <f>ROUND((SUM(BF93:BF414)),2)</f>
        <v>0</v>
      </c>
      <c r="G34" s="38"/>
      <c r="H34" s="38"/>
      <c r="I34" s="157">
        <v>0.15</v>
      </c>
      <c r="J34" s="156">
        <f>ROUND(((SUM(BF93:BF414))*I34),2)</f>
        <v>0</v>
      </c>
      <c r="K34" s="38"/>
      <c r="L34" s="144"/>
      <c r="S34" s="38"/>
      <c r="T34" s="38"/>
      <c r="U34" s="38"/>
      <c r="V34" s="38"/>
      <c r="W34" s="38"/>
      <c r="X34" s="38"/>
      <c r="Y34" s="38"/>
      <c r="Z34" s="38"/>
      <c r="AA34" s="38"/>
      <c r="AB34" s="38"/>
      <c r="AC34" s="38"/>
      <c r="AD34" s="38"/>
      <c r="AE34" s="38"/>
    </row>
    <row r="35" spans="1:31" s="2" customFormat="1" ht="14.4" customHeight="1" hidden="1">
      <c r="A35" s="38"/>
      <c r="B35" s="44"/>
      <c r="C35" s="38"/>
      <c r="D35" s="38"/>
      <c r="E35" s="142" t="s">
        <v>49</v>
      </c>
      <c r="F35" s="156">
        <f>ROUND((SUM(BG93:BG414)),2)</f>
        <v>0</v>
      </c>
      <c r="G35" s="38"/>
      <c r="H35" s="38"/>
      <c r="I35" s="157">
        <v>0.21</v>
      </c>
      <c r="J35" s="156">
        <f>0</f>
        <v>0</v>
      </c>
      <c r="K35" s="38"/>
      <c r="L35" s="144"/>
      <c r="S35" s="38"/>
      <c r="T35" s="38"/>
      <c r="U35" s="38"/>
      <c r="V35" s="38"/>
      <c r="W35" s="38"/>
      <c r="X35" s="38"/>
      <c r="Y35" s="38"/>
      <c r="Z35" s="38"/>
      <c r="AA35" s="38"/>
      <c r="AB35" s="38"/>
      <c r="AC35" s="38"/>
      <c r="AD35" s="38"/>
      <c r="AE35" s="38"/>
    </row>
    <row r="36" spans="1:31" s="2" customFormat="1" ht="14.4" customHeight="1" hidden="1">
      <c r="A36" s="38"/>
      <c r="B36" s="44"/>
      <c r="C36" s="38"/>
      <c r="D36" s="38"/>
      <c r="E36" s="142" t="s">
        <v>50</v>
      </c>
      <c r="F36" s="156">
        <f>ROUND((SUM(BH93:BH414)),2)</f>
        <v>0</v>
      </c>
      <c r="G36" s="38"/>
      <c r="H36" s="38"/>
      <c r="I36" s="157">
        <v>0.15</v>
      </c>
      <c r="J36" s="156">
        <f>0</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51</v>
      </c>
      <c r="F37" s="156">
        <f>ROUND((SUM(BI93:BI414)),2)</f>
        <v>0</v>
      </c>
      <c r="G37" s="38"/>
      <c r="H37" s="38"/>
      <c r="I37" s="157">
        <v>0</v>
      </c>
      <c r="J37" s="156">
        <f>0</f>
        <v>0</v>
      </c>
      <c r="K37" s="38"/>
      <c r="L37" s="14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44"/>
      <c r="S38" s="38"/>
      <c r="T38" s="38"/>
      <c r="U38" s="38"/>
      <c r="V38" s="38"/>
      <c r="W38" s="38"/>
      <c r="X38" s="38"/>
      <c r="Y38" s="38"/>
      <c r="Z38" s="38"/>
      <c r="AA38" s="38"/>
      <c r="AB38" s="38"/>
      <c r="AC38" s="38"/>
      <c r="AD38" s="38"/>
      <c r="AE38" s="38"/>
    </row>
    <row r="39" spans="1:31" s="2" customFormat="1" ht="25.4" customHeight="1">
      <c r="A39" s="38"/>
      <c r="B39" s="44"/>
      <c r="C39" s="158"/>
      <c r="D39" s="159" t="s">
        <v>52</v>
      </c>
      <c r="E39" s="160"/>
      <c r="F39" s="160"/>
      <c r="G39" s="161" t="s">
        <v>53</v>
      </c>
      <c r="H39" s="162" t="s">
        <v>54</v>
      </c>
      <c r="I39" s="160"/>
      <c r="J39" s="163">
        <f>SUM(J30:J37)</f>
        <v>0</v>
      </c>
      <c r="K39" s="164"/>
      <c r="L39" s="144"/>
      <c r="S39" s="38"/>
      <c r="T39" s="38"/>
      <c r="U39" s="38"/>
      <c r="V39" s="38"/>
      <c r="W39" s="38"/>
      <c r="X39" s="38"/>
      <c r="Y39" s="38"/>
      <c r="Z39" s="38"/>
      <c r="AA39" s="38"/>
      <c r="AB39" s="38"/>
      <c r="AC39" s="38"/>
      <c r="AD39" s="38"/>
      <c r="AE39" s="38"/>
    </row>
    <row r="40" spans="1:31" s="2" customFormat="1" ht="14.4" customHeight="1">
      <c r="A40" s="38"/>
      <c r="B40" s="165"/>
      <c r="C40" s="166"/>
      <c r="D40" s="166"/>
      <c r="E40" s="166"/>
      <c r="F40" s="166"/>
      <c r="G40" s="166"/>
      <c r="H40" s="166"/>
      <c r="I40" s="166"/>
      <c r="J40" s="166"/>
      <c r="K40" s="166"/>
      <c r="L40" s="144"/>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8"/>
      <c r="J44" s="168"/>
      <c r="K44" s="168"/>
      <c r="L44" s="144"/>
      <c r="S44" s="38"/>
      <c r="T44" s="38"/>
      <c r="U44" s="38"/>
      <c r="V44" s="38"/>
      <c r="W44" s="38"/>
      <c r="X44" s="38"/>
      <c r="Y44" s="38"/>
      <c r="Z44" s="38"/>
      <c r="AA44" s="38"/>
      <c r="AB44" s="38"/>
      <c r="AC44" s="38"/>
      <c r="AD44" s="38"/>
      <c r="AE44" s="38"/>
    </row>
    <row r="45" spans="1:31" s="2" customFormat="1" ht="24.95" customHeight="1">
      <c r="A45" s="38"/>
      <c r="B45" s="39"/>
      <c r="C45" s="23" t="s">
        <v>165</v>
      </c>
      <c r="D45" s="40"/>
      <c r="E45" s="40"/>
      <c r="F45" s="40"/>
      <c r="G45" s="40"/>
      <c r="H45" s="40"/>
      <c r="I45" s="40"/>
      <c r="J45" s="40"/>
      <c r="K45" s="40"/>
      <c r="L45" s="14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4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16.5" customHeight="1">
      <c r="A48" s="38"/>
      <c r="B48" s="39"/>
      <c r="C48" s="40"/>
      <c r="D48" s="40"/>
      <c r="E48" s="169" t="str">
        <f>E7</f>
        <v>Úprava bezmotorové komunikace A2 a A26</v>
      </c>
      <c r="F48" s="32"/>
      <c r="G48" s="32"/>
      <c r="H48" s="32"/>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161</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69" t="str">
        <f>E9</f>
        <v>SO 101 - Nová bezmotorová komunikace A2</v>
      </c>
      <c r="F50" s="40"/>
      <c r="G50" s="40"/>
      <c r="H50" s="40"/>
      <c r="I50" s="40"/>
      <c r="J50" s="40"/>
      <c r="K50" s="40"/>
      <c r="L50" s="14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44"/>
      <c r="S51" s="38"/>
      <c r="T51" s="38"/>
      <c r="U51" s="38"/>
      <c r="V51" s="38"/>
      <c r="W51" s="38"/>
      <c r="X51" s="38"/>
      <c r="Y51" s="38"/>
      <c r="Z51" s="38"/>
      <c r="AA51" s="38"/>
      <c r="AB51" s="38"/>
      <c r="AC51" s="38"/>
      <c r="AD51" s="38"/>
      <c r="AE51" s="38"/>
    </row>
    <row r="52" spans="1:31" s="2" customFormat="1" ht="12" customHeight="1">
      <c r="A52" s="38"/>
      <c r="B52" s="39"/>
      <c r="C52" s="32" t="s">
        <v>23</v>
      </c>
      <c r="D52" s="40"/>
      <c r="E52" s="40"/>
      <c r="F52" s="27" t="str">
        <f>F12</f>
        <v>k. ú. Libeň [730891]</v>
      </c>
      <c r="G52" s="40"/>
      <c r="H52" s="40"/>
      <c r="I52" s="32" t="s">
        <v>25</v>
      </c>
      <c r="J52" s="72" t="str">
        <f>IF(J12="","",J12)</f>
        <v>27. 8. 2020</v>
      </c>
      <c r="K52" s="40"/>
      <c r="L52" s="14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25.65" customHeight="1">
      <c r="A54" s="38"/>
      <c r="B54" s="39"/>
      <c r="C54" s="32" t="s">
        <v>29</v>
      </c>
      <c r="D54" s="40"/>
      <c r="E54" s="40"/>
      <c r="F54" s="27" t="str">
        <f>E15</f>
        <v>Městská část Praha 8</v>
      </c>
      <c r="G54" s="40"/>
      <c r="H54" s="40"/>
      <c r="I54" s="32" t="s">
        <v>35</v>
      </c>
      <c r="J54" s="36" t="str">
        <f>E21</f>
        <v>Atelier PROMIKA s.r.o.</v>
      </c>
      <c r="K54" s="40"/>
      <c r="L54" s="144"/>
      <c r="S54" s="38"/>
      <c r="T54" s="38"/>
      <c r="U54" s="38"/>
      <c r="V54" s="38"/>
      <c r="W54" s="38"/>
      <c r="X54" s="38"/>
      <c r="Y54" s="38"/>
      <c r="Z54" s="38"/>
      <c r="AA54" s="38"/>
      <c r="AB54" s="38"/>
      <c r="AC54" s="38"/>
      <c r="AD54" s="38"/>
      <c r="AE54" s="38"/>
    </row>
    <row r="55" spans="1:31" s="2" customFormat="1" ht="15.15" customHeight="1">
      <c r="A55" s="38"/>
      <c r="B55" s="39"/>
      <c r="C55" s="32" t="s">
        <v>33</v>
      </c>
      <c r="D55" s="40"/>
      <c r="E55" s="40"/>
      <c r="F55" s="27" t="str">
        <f>IF(E18="","",E18)</f>
        <v>Vyplň údaj</v>
      </c>
      <c r="G55" s="40"/>
      <c r="H55" s="40"/>
      <c r="I55" s="32" t="s">
        <v>38</v>
      </c>
      <c r="J55" s="36" t="str">
        <f>E24</f>
        <v xml:space="preserve"> </v>
      </c>
      <c r="K55" s="40"/>
      <c r="L55" s="14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44"/>
      <c r="S56" s="38"/>
      <c r="T56" s="38"/>
      <c r="U56" s="38"/>
      <c r="V56" s="38"/>
      <c r="W56" s="38"/>
      <c r="X56" s="38"/>
      <c r="Y56" s="38"/>
      <c r="Z56" s="38"/>
      <c r="AA56" s="38"/>
      <c r="AB56" s="38"/>
      <c r="AC56" s="38"/>
      <c r="AD56" s="38"/>
      <c r="AE56" s="38"/>
    </row>
    <row r="57" spans="1:31" s="2" customFormat="1" ht="29.25" customHeight="1">
      <c r="A57" s="38"/>
      <c r="B57" s="39"/>
      <c r="C57" s="170" t="s">
        <v>166</v>
      </c>
      <c r="D57" s="171"/>
      <c r="E57" s="171"/>
      <c r="F57" s="171"/>
      <c r="G57" s="171"/>
      <c r="H57" s="171"/>
      <c r="I57" s="171"/>
      <c r="J57" s="172" t="s">
        <v>167</v>
      </c>
      <c r="K57" s="171"/>
      <c r="L57" s="14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44"/>
      <c r="S58" s="38"/>
      <c r="T58" s="38"/>
      <c r="U58" s="38"/>
      <c r="V58" s="38"/>
      <c r="W58" s="38"/>
      <c r="X58" s="38"/>
      <c r="Y58" s="38"/>
      <c r="Z58" s="38"/>
      <c r="AA58" s="38"/>
      <c r="AB58" s="38"/>
      <c r="AC58" s="38"/>
      <c r="AD58" s="38"/>
      <c r="AE58" s="38"/>
    </row>
    <row r="59" spans="1:47" s="2" customFormat="1" ht="22.8" customHeight="1">
      <c r="A59" s="38"/>
      <c r="B59" s="39"/>
      <c r="C59" s="173" t="s">
        <v>74</v>
      </c>
      <c r="D59" s="40"/>
      <c r="E59" s="40"/>
      <c r="F59" s="40"/>
      <c r="G59" s="40"/>
      <c r="H59" s="40"/>
      <c r="I59" s="40"/>
      <c r="J59" s="102">
        <f>J93</f>
        <v>0</v>
      </c>
      <c r="K59" s="40"/>
      <c r="L59" s="144"/>
      <c r="S59" s="38"/>
      <c r="T59" s="38"/>
      <c r="U59" s="38"/>
      <c r="V59" s="38"/>
      <c r="W59" s="38"/>
      <c r="X59" s="38"/>
      <c r="Y59" s="38"/>
      <c r="Z59" s="38"/>
      <c r="AA59" s="38"/>
      <c r="AB59" s="38"/>
      <c r="AC59" s="38"/>
      <c r="AD59" s="38"/>
      <c r="AE59" s="38"/>
      <c r="AU59" s="17" t="s">
        <v>144</v>
      </c>
    </row>
    <row r="60" spans="1:31" s="9" customFormat="1" ht="24.95" customHeight="1">
      <c r="A60" s="9"/>
      <c r="B60" s="174"/>
      <c r="C60" s="175"/>
      <c r="D60" s="176" t="s">
        <v>168</v>
      </c>
      <c r="E60" s="177"/>
      <c r="F60" s="177"/>
      <c r="G60" s="177"/>
      <c r="H60" s="177"/>
      <c r="I60" s="177"/>
      <c r="J60" s="178">
        <f>J94</f>
        <v>0</v>
      </c>
      <c r="K60" s="175"/>
      <c r="L60" s="179"/>
      <c r="S60" s="9"/>
      <c r="T60" s="9"/>
      <c r="U60" s="9"/>
      <c r="V60" s="9"/>
      <c r="W60" s="9"/>
      <c r="X60" s="9"/>
      <c r="Y60" s="9"/>
      <c r="Z60" s="9"/>
      <c r="AA60" s="9"/>
      <c r="AB60" s="9"/>
      <c r="AC60" s="9"/>
      <c r="AD60" s="9"/>
      <c r="AE60" s="9"/>
    </row>
    <row r="61" spans="1:31" s="10" customFormat="1" ht="19.9" customHeight="1">
      <c r="A61" s="10"/>
      <c r="B61" s="180"/>
      <c r="C61" s="125"/>
      <c r="D61" s="181" t="s">
        <v>231</v>
      </c>
      <c r="E61" s="182"/>
      <c r="F61" s="182"/>
      <c r="G61" s="182"/>
      <c r="H61" s="182"/>
      <c r="I61" s="182"/>
      <c r="J61" s="183">
        <f>J95</f>
        <v>0</v>
      </c>
      <c r="K61" s="125"/>
      <c r="L61" s="184"/>
      <c r="S61" s="10"/>
      <c r="T61" s="10"/>
      <c r="U61" s="10"/>
      <c r="V61" s="10"/>
      <c r="W61" s="10"/>
      <c r="X61" s="10"/>
      <c r="Y61" s="10"/>
      <c r="Z61" s="10"/>
      <c r="AA61" s="10"/>
      <c r="AB61" s="10"/>
      <c r="AC61" s="10"/>
      <c r="AD61" s="10"/>
      <c r="AE61" s="10"/>
    </row>
    <row r="62" spans="1:31" s="10" customFormat="1" ht="19.9" customHeight="1">
      <c r="A62" s="10"/>
      <c r="B62" s="180"/>
      <c r="C62" s="125"/>
      <c r="D62" s="181" t="s">
        <v>868</v>
      </c>
      <c r="E62" s="182"/>
      <c r="F62" s="182"/>
      <c r="G62" s="182"/>
      <c r="H62" s="182"/>
      <c r="I62" s="182"/>
      <c r="J62" s="183">
        <f>J182</f>
        <v>0</v>
      </c>
      <c r="K62" s="125"/>
      <c r="L62" s="184"/>
      <c r="S62" s="10"/>
      <c r="T62" s="10"/>
      <c r="U62" s="10"/>
      <c r="V62" s="10"/>
      <c r="W62" s="10"/>
      <c r="X62" s="10"/>
      <c r="Y62" s="10"/>
      <c r="Z62" s="10"/>
      <c r="AA62" s="10"/>
      <c r="AB62" s="10"/>
      <c r="AC62" s="10"/>
      <c r="AD62" s="10"/>
      <c r="AE62" s="10"/>
    </row>
    <row r="63" spans="1:31" s="10" customFormat="1" ht="19.9" customHeight="1">
      <c r="A63" s="10"/>
      <c r="B63" s="180"/>
      <c r="C63" s="125"/>
      <c r="D63" s="181" t="s">
        <v>869</v>
      </c>
      <c r="E63" s="182"/>
      <c r="F63" s="182"/>
      <c r="G63" s="182"/>
      <c r="H63" s="182"/>
      <c r="I63" s="182"/>
      <c r="J63" s="183">
        <f>J202</f>
        <v>0</v>
      </c>
      <c r="K63" s="125"/>
      <c r="L63" s="184"/>
      <c r="S63" s="10"/>
      <c r="T63" s="10"/>
      <c r="U63" s="10"/>
      <c r="V63" s="10"/>
      <c r="W63" s="10"/>
      <c r="X63" s="10"/>
      <c r="Y63" s="10"/>
      <c r="Z63" s="10"/>
      <c r="AA63" s="10"/>
      <c r="AB63" s="10"/>
      <c r="AC63" s="10"/>
      <c r="AD63" s="10"/>
      <c r="AE63" s="10"/>
    </row>
    <row r="64" spans="1:31" s="10" customFormat="1" ht="19.9" customHeight="1">
      <c r="A64" s="10"/>
      <c r="B64" s="180"/>
      <c r="C64" s="125"/>
      <c r="D64" s="181" t="s">
        <v>870</v>
      </c>
      <c r="E64" s="182"/>
      <c r="F64" s="182"/>
      <c r="G64" s="182"/>
      <c r="H64" s="182"/>
      <c r="I64" s="182"/>
      <c r="J64" s="183">
        <f>J227</f>
        <v>0</v>
      </c>
      <c r="K64" s="125"/>
      <c r="L64" s="184"/>
      <c r="S64" s="10"/>
      <c r="T64" s="10"/>
      <c r="U64" s="10"/>
      <c r="V64" s="10"/>
      <c r="W64" s="10"/>
      <c r="X64" s="10"/>
      <c r="Y64" s="10"/>
      <c r="Z64" s="10"/>
      <c r="AA64" s="10"/>
      <c r="AB64" s="10"/>
      <c r="AC64" s="10"/>
      <c r="AD64" s="10"/>
      <c r="AE64" s="10"/>
    </row>
    <row r="65" spans="1:31" s="10" customFormat="1" ht="19.9" customHeight="1">
      <c r="A65" s="10"/>
      <c r="B65" s="180"/>
      <c r="C65" s="125"/>
      <c r="D65" s="181" t="s">
        <v>871</v>
      </c>
      <c r="E65" s="182"/>
      <c r="F65" s="182"/>
      <c r="G65" s="182"/>
      <c r="H65" s="182"/>
      <c r="I65" s="182"/>
      <c r="J65" s="183">
        <f>J272</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872</v>
      </c>
      <c r="E66" s="182"/>
      <c r="F66" s="182"/>
      <c r="G66" s="182"/>
      <c r="H66" s="182"/>
      <c r="I66" s="182"/>
      <c r="J66" s="183">
        <f>J330</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169</v>
      </c>
      <c r="E67" s="182"/>
      <c r="F67" s="182"/>
      <c r="G67" s="182"/>
      <c r="H67" s="182"/>
      <c r="I67" s="182"/>
      <c r="J67" s="183">
        <f>J341</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170</v>
      </c>
      <c r="E68" s="182"/>
      <c r="F68" s="182"/>
      <c r="G68" s="182"/>
      <c r="H68" s="182"/>
      <c r="I68" s="182"/>
      <c r="J68" s="183">
        <f>J382</f>
        <v>0</v>
      </c>
      <c r="K68" s="125"/>
      <c r="L68" s="184"/>
      <c r="S68" s="10"/>
      <c r="T68" s="10"/>
      <c r="U68" s="10"/>
      <c r="V68" s="10"/>
      <c r="W68" s="10"/>
      <c r="X68" s="10"/>
      <c r="Y68" s="10"/>
      <c r="Z68" s="10"/>
      <c r="AA68" s="10"/>
      <c r="AB68" s="10"/>
      <c r="AC68" s="10"/>
      <c r="AD68" s="10"/>
      <c r="AE68" s="10"/>
    </row>
    <row r="69" spans="1:31" s="10" customFormat="1" ht="19.9" customHeight="1">
      <c r="A69" s="10"/>
      <c r="B69" s="180"/>
      <c r="C69" s="125"/>
      <c r="D69" s="181" t="s">
        <v>232</v>
      </c>
      <c r="E69" s="182"/>
      <c r="F69" s="182"/>
      <c r="G69" s="182"/>
      <c r="H69" s="182"/>
      <c r="I69" s="182"/>
      <c r="J69" s="183">
        <f>J393</f>
        <v>0</v>
      </c>
      <c r="K69" s="125"/>
      <c r="L69" s="184"/>
      <c r="S69" s="10"/>
      <c r="T69" s="10"/>
      <c r="U69" s="10"/>
      <c r="V69" s="10"/>
      <c r="W69" s="10"/>
      <c r="X69" s="10"/>
      <c r="Y69" s="10"/>
      <c r="Z69" s="10"/>
      <c r="AA69" s="10"/>
      <c r="AB69" s="10"/>
      <c r="AC69" s="10"/>
      <c r="AD69" s="10"/>
      <c r="AE69" s="10"/>
    </row>
    <row r="70" spans="1:31" s="9" customFormat="1" ht="24.95" customHeight="1">
      <c r="A70" s="9"/>
      <c r="B70" s="174"/>
      <c r="C70" s="175"/>
      <c r="D70" s="176" t="s">
        <v>873</v>
      </c>
      <c r="E70" s="177"/>
      <c r="F70" s="177"/>
      <c r="G70" s="177"/>
      <c r="H70" s="177"/>
      <c r="I70" s="177"/>
      <c r="J70" s="178">
        <f>J398</f>
        <v>0</v>
      </c>
      <c r="K70" s="175"/>
      <c r="L70" s="179"/>
      <c r="S70" s="9"/>
      <c r="T70" s="9"/>
      <c r="U70" s="9"/>
      <c r="V70" s="9"/>
      <c r="W70" s="9"/>
      <c r="X70" s="9"/>
      <c r="Y70" s="9"/>
      <c r="Z70" s="9"/>
      <c r="AA70" s="9"/>
      <c r="AB70" s="9"/>
      <c r="AC70" s="9"/>
      <c r="AD70" s="9"/>
      <c r="AE70" s="9"/>
    </row>
    <row r="71" spans="1:31" s="10" customFormat="1" ht="19.9" customHeight="1">
      <c r="A71" s="10"/>
      <c r="B71" s="180"/>
      <c r="C71" s="125"/>
      <c r="D71" s="181" t="s">
        <v>874</v>
      </c>
      <c r="E71" s="182"/>
      <c r="F71" s="182"/>
      <c r="G71" s="182"/>
      <c r="H71" s="182"/>
      <c r="I71" s="182"/>
      <c r="J71" s="183">
        <f>J399</f>
        <v>0</v>
      </c>
      <c r="K71" s="125"/>
      <c r="L71" s="184"/>
      <c r="S71" s="10"/>
      <c r="T71" s="10"/>
      <c r="U71" s="10"/>
      <c r="V71" s="10"/>
      <c r="W71" s="10"/>
      <c r="X71" s="10"/>
      <c r="Y71" s="10"/>
      <c r="Z71" s="10"/>
      <c r="AA71" s="10"/>
      <c r="AB71" s="10"/>
      <c r="AC71" s="10"/>
      <c r="AD71" s="10"/>
      <c r="AE71" s="10"/>
    </row>
    <row r="72" spans="1:31" s="9" customFormat="1" ht="24.95" customHeight="1">
      <c r="A72" s="9"/>
      <c r="B72" s="174"/>
      <c r="C72" s="175"/>
      <c r="D72" s="176" t="s">
        <v>875</v>
      </c>
      <c r="E72" s="177"/>
      <c r="F72" s="177"/>
      <c r="G72" s="177"/>
      <c r="H72" s="177"/>
      <c r="I72" s="177"/>
      <c r="J72" s="178">
        <f>J408</f>
        <v>0</v>
      </c>
      <c r="K72" s="175"/>
      <c r="L72" s="179"/>
      <c r="S72" s="9"/>
      <c r="T72" s="9"/>
      <c r="U72" s="9"/>
      <c r="V72" s="9"/>
      <c r="W72" s="9"/>
      <c r="X72" s="9"/>
      <c r="Y72" s="9"/>
      <c r="Z72" s="9"/>
      <c r="AA72" s="9"/>
      <c r="AB72" s="9"/>
      <c r="AC72" s="9"/>
      <c r="AD72" s="9"/>
      <c r="AE72" s="9"/>
    </row>
    <row r="73" spans="1:31" s="10" customFormat="1" ht="19.9" customHeight="1">
      <c r="A73" s="10"/>
      <c r="B73" s="180"/>
      <c r="C73" s="125"/>
      <c r="D73" s="181" t="s">
        <v>876</v>
      </c>
      <c r="E73" s="182"/>
      <c r="F73" s="182"/>
      <c r="G73" s="182"/>
      <c r="H73" s="182"/>
      <c r="I73" s="182"/>
      <c r="J73" s="183">
        <f>J409</f>
        <v>0</v>
      </c>
      <c r="K73" s="125"/>
      <c r="L73" s="184"/>
      <c r="S73" s="10"/>
      <c r="T73" s="10"/>
      <c r="U73" s="10"/>
      <c r="V73" s="10"/>
      <c r="W73" s="10"/>
      <c r="X73" s="10"/>
      <c r="Y73" s="10"/>
      <c r="Z73" s="10"/>
      <c r="AA73" s="10"/>
      <c r="AB73" s="10"/>
      <c r="AC73" s="10"/>
      <c r="AD73" s="10"/>
      <c r="AE73" s="10"/>
    </row>
    <row r="74" spans="1:31" s="2" customFormat="1" ht="21.8" customHeight="1">
      <c r="A74" s="38"/>
      <c r="B74" s="39"/>
      <c r="C74" s="40"/>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6.95" customHeight="1">
      <c r="A75" s="38"/>
      <c r="B75" s="59"/>
      <c r="C75" s="60"/>
      <c r="D75" s="60"/>
      <c r="E75" s="60"/>
      <c r="F75" s="60"/>
      <c r="G75" s="60"/>
      <c r="H75" s="60"/>
      <c r="I75" s="60"/>
      <c r="J75" s="60"/>
      <c r="K75" s="60"/>
      <c r="L75" s="144"/>
      <c r="S75" s="38"/>
      <c r="T75" s="38"/>
      <c r="U75" s="38"/>
      <c r="V75" s="38"/>
      <c r="W75" s="38"/>
      <c r="X75" s="38"/>
      <c r="Y75" s="38"/>
      <c r="Z75" s="38"/>
      <c r="AA75" s="38"/>
      <c r="AB75" s="38"/>
      <c r="AC75" s="38"/>
      <c r="AD75" s="38"/>
      <c r="AE75" s="38"/>
    </row>
    <row r="79" spans="1:31" s="2" customFormat="1" ht="6.95" customHeight="1">
      <c r="A79" s="38"/>
      <c r="B79" s="61"/>
      <c r="C79" s="62"/>
      <c r="D79" s="62"/>
      <c r="E79" s="62"/>
      <c r="F79" s="62"/>
      <c r="G79" s="62"/>
      <c r="H79" s="62"/>
      <c r="I79" s="62"/>
      <c r="J79" s="62"/>
      <c r="K79" s="62"/>
      <c r="L79" s="144"/>
      <c r="S79" s="38"/>
      <c r="T79" s="38"/>
      <c r="U79" s="38"/>
      <c r="V79" s="38"/>
      <c r="W79" s="38"/>
      <c r="X79" s="38"/>
      <c r="Y79" s="38"/>
      <c r="Z79" s="38"/>
      <c r="AA79" s="38"/>
      <c r="AB79" s="38"/>
      <c r="AC79" s="38"/>
      <c r="AD79" s="38"/>
      <c r="AE79" s="38"/>
    </row>
    <row r="80" spans="1:31" s="2" customFormat="1" ht="24.95" customHeight="1">
      <c r="A80" s="38"/>
      <c r="B80" s="39"/>
      <c r="C80" s="23" t="s">
        <v>171</v>
      </c>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2" customHeight="1">
      <c r="A82" s="38"/>
      <c r="B82" s="39"/>
      <c r="C82" s="32" t="s">
        <v>16</v>
      </c>
      <c r="D82" s="40"/>
      <c r="E82" s="40"/>
      <c r="F82" s="40"/>
      <c r="G82" s="40"/>
      <c r="H82" s="40"/>
      <c r="I82" s="40"/>
      <c r="J82" s="40"/>
      <c r="K82" s="40"/>
      <c r="L82" s="144"/>
      <c r="S82" s="38"/>
      <c r="T82" s="38"/>
      <c r="U82" s="38"/>
      <c r="V82" s="38"/>
      <c r="W82" s="38"/>
      <c r="X82" s="38"/>
      <c r="Y82" s="38"/>
      <c r="Z82" s="38"/>
      <c r="AA82" s="38"/>
      <c r="AB82" s="38"/>
      <c r="AC82" s="38"/>
      <c r="AD82" s="38"/>
      <c r="AE82" s="38"/>
    </row>
    <row r="83" spans="1:31" s="2" customFormat="1" ht="16.5" customHeight="1">
      <c r="A83" s="38"/>
      <c r="B83" s="39"/>
      <c r="C83" s="40"/>
      <c r="D83" s="40"/>
      <c r="E83" s="169" t="str">
        <f>E7</f>
        <v>Úprava bezmotorové komunikace A2 a A26</v>
      </c>
      <c r="F83" s="32"/>
      <c r="G83" s="32"/>
      <c r="H83" s="32"/>
      <c r="I83" s="40"/>
      <c r="J83" s="40"/>
      <c r="K83" s="40"/>
      <c r="L83" s="144"/>
      <c r="S83" s="38"/>
      <c r="T83" s="38"/>
      <c r="U83" s="38"/>
      <c r="V83" s="38"/>
      <c r="W83" s="38"/>
      <c r="X83" s="38"/>
      <c r="Y83" s="38"/>
      <c r="Z83" s="38"/>
      <c r="AA83" s="38"/>
      <c r="AB83" s="38"/>
      <c r="AC83" s="38"/>
      <c r="AD83" s="38"/>
      <c r="AE83" s="38"/>
    </row>
    <row r="84" spans="1:31" s="2" customFormat="1" ht="12" customHeight="1">
      <c r="A84" s="38"/>
      <c r="B84" s="39"/>
      <c r="C84" s="32" t="s">
        <v>161</v>
      </c>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16.5" customHeight="1">
      <c r="A85" s="38"/>
      <c r="B85" s="39"/>
      <c r="C85" s="40"/>
      <c r="D85" s="40"/>
      <c r="E85" s="69" t="str">
        <f>E9</f>
        <v>SO 101 - Nová bezmotorová komunikace A2</v>
      </c>
      <c r="F85" s="40"/>
      <c r="G85" s="40"/>
      <c r="H85" s="40"/>
      <c r="I85" s="40"/>
      <c r="J85" s="40"/>
      <c r="K85" s="40"/>
      <c r="L85" s="144"/>
      <c r="S85" s="38"/>
      <c r="T85" s="38"/>
      <c r="U85" s="38"/>
      <c r="V85" s="38"/>
      <c r="W85" s="38"/>
      <c r="X85" s="38"/>
      <c r="Y85" s="38"/>
      <c r="Z85" s="38"/>
      <c r="AA85" s="38"/>
      <c r="AB85" s="38"/>
      <c r="AC85" s="38"/>
      <c r="AD85" s="38"/>
      <c r="AE85" s="38"/>
    </row>
    <row r="86" spans="1:31" s="2" customFormat="1" ht="6.95" customHeight="1">
      <c r="A86" s="38"/>
      <c r="B86" s="39"/>
      <c r="C86" s="40"/>
      <c r="D86" s="40"/>
      <c r="E86" s="40"/>
      <c r="F86" s="40"/>
      <c r="G86" s="40"/>
      <c r="H86" s="40"/>
      <c r="I86" s="40"/>
      <c r="J86" s="40"/>
      <c r="K86" s="40"/>
      <c r="L86" s="144"/>
      <c r="S86" s="38"/>
      <c r="T86" s="38"/>
      <c r="U86" s="38"/>
      <c r="V86" s="38"/>
      <c r="W86" s="38"/>
      <c r="X86" s="38"/>
      <c r="Y86" s="38"/>
      <c r="Z86" s="38"/>
      <c r="AA86" s="38"/>
      <c r="AB86" s="38"/>
      <c r="AC86" s="38"/>
      <c r="AD86" s="38"/>
      <c r="AE86" s="38"/>
    </row>
    <row r="87" spans="1:31" s="2" customFormat="1" ht="12" customHeight="1">
      <c r="A87" s="38"/>
      <c r="B87" s="39"/>
      <c r="C87" s="32" t="s">
        <v>23</v>
      </c>
      <c r="D87" s="40"/>
      <c r="E87" s="40"/>
      <c r="F87" s="27" t="str">
        <f>F12</f>
        <v>k. ú. Libeň [730891]</v>
      </c>
      <c r="G87" s="40"/>
      <c r="H87" s="40"/>
      <c r="I87" s="32" t="s">
        <v>25</v>
      </c>
      <c r="J87" s="72" t="str">
        <f>IF(J12="","",J12)</f>
        <v>27. 8. 2020</v>
      </c>
      <c r="K87" s="40"/>
      <c r="L87" s="144"/>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144"/>
      <c r="S88" s="38"/>
      <c r="T88" s="38"/>
      <c r="U88" s="38"/>
      <c r="V88" s="38"/>
      <c r="W88" s="38"/>
      <c r="X88" s="38"/>
      <c r="Y88" s="38"/>
      <c r="Z88" s="38"/>
      <c r="AA88" s="38"/>
      <c r="AB88" s="38"/>
      <c r="AC88" s="38"/>
      <c r="AD88" s="38"/>
      <c r="AE88" s="38"/>
    </row>
    <row r="89" spans="1:31" s="2" customFormat="1" ht="25.65" customHeight="1">
      <c r="A89" s="38"/>
      <c r="B89" s="39"/>
      <c r="C89" s="32" t="s">
        <v>29</v>
      </c>
      <c r="D89" s="40"/>
      <c r="E89" s="40"/>
      <c r="F89" s="27" t="str">
        <f>E15</f>
        <v>Městská část Praha 8</v>
      </c>
      <c r="G89" s="40"/>
      <c r="H89" s="40"/>
      <c r="I89" s="32" t="s">
        <v>35</v>
      </c>
      <c r="J89" s="36" t="str">
        <f>E21</f>
        <v>Atelier PROMIKA s.r.o.</v>
      </c>
      <c r="K89" s="40"/>
      <c r="L89" s="144"/>
      <c r="S89" s="38"/>
      <c r="T89" s="38"/>
      <c r="U89" s="38"/>
      <c r="V89" s="38"/>
      <c r="W89" s="38"/>
      <c r="X89" s="38"/>
      <c r="Y89" s="38"/>
      <c r="Z89" s="38"/>
      <c r="AA89" s="38"/>
      <c r="AB89" s="38"/>
      <c r="AC89" s="38"/>
      <c r="AD89" s="38"/>
      <c r="AE89" s="38"/>
    </row>
    <row r="90" spans="1:31" s="2" customFormat="1" ht="15.15" customHeight="1">
      <c r="A90" s="38"/>
      <c r="B90" s="39"/>
      <c r="C90" s="32" t="s">
        <v>33</v>
      </c>
      <c r="D90" s="40"/>
      <c r="E90" s="40"/>
      <c r="F90" s="27" t="str">
        <f>IF(E18="","",E18)</f>
        <v>Vyplň údaj</v>
      </c>
      <c r="G90" s="40"/>
      <c r="H90" s="40"/>
      <c r="I90" s="32" t="s">
        <v>38</v>
      </c>
      <c r="J90" s="36" t="str">
        <f>E24</f>
        <v xml:space="preserve"> </v>
      </c>
      <c r="K90" s="40"/>
      <c r="L90" s="144"/>
      <c r="S90" s="38"/>
      <c r="T90" s="38"/>
      <c r="U90" s="38"/>
      <c r="V90" s="38"/>
      <c r="W90" s="38"/>
      <c r="X90" s="38"/>
      <c r="Y90" s="38"/>
      <c r="Z90" s="38"/>
      <c r="AA90" s="38"/>
      <c r="AB90" s="38"/>
      <c r="AC90" s="38"/>
      <c r="AD90" s="38"/>
      <c r="AE90" s="38"/>
    </row>
    <row r="91" spans="1:31" s="2" customFormat="1" ht="10.3" customHeight="1">
      <c r="A91" s="38"/>
      <c r="B91" s="39"/>
      <c r="C91" s="40"/>
      <c r="D91" s="40"/>
      <c r="E91" s="40"/>
      <c r="F91" s="40"/>
      <c r="G91" s="40"/>
      <c r="H91" s="40"/>
      <c r="I91" s="40"/>
      <c r="J91" s="40"/>
      <c r="K91" s="40"/>
      <c r="L91" s="144"/>
      <c r="S91" s="38"/>
      <c r="T91" s="38"/>
      <c r="U91" s="38"/>
      <c r="V91" s="38"/>
      <c r="W91" s="38"/>
      <c r="X91" s="38"/>
      <c r="Y91" s="38"/>
      <c r="Z91" s="38"/>
      <c r="AA91" s="38"/>
      <c r="AB91" s="38"/>
      <c r="AC91" s="38"/>
      <c r="AD91" s="38"/>
      <c r="AE91" s="38"/>
    </row>
    <row r="92" spans="1:31" s="11" customFormat="1" ht="29.25" customHeight="1">
      <c r="A92" s="185"/>
      <c r="B92" s="186"/>
      <c r="C92" s="187" t="s">
        <v>172</v>
      </c>
      <c r="D92" s="188" t="s">
        <v>61</v>
      </c>
      <c r="E92" s="188" t="s">
        <v>57</v>
      </c>
      <c r="F92" s="188" t="s">
        <v>58</v>
      </c>
      <c r="G92" s="188" t="s">
        <v>173</v>
      </c>
      <c r="H92" s="188" t="s">
        <v>174</v>
      </c>
      <c r="I92" s="188" t="s">
        <v>175</v>
      </c>
      <c r="J92" s="188" t="s">
        <v>167</v>
      </c>
      <c r="K92" s="189" t="s">
        <v>176</v>
      </c>
      <c r="L92" s="190"/>
      <c r="M92" s="92" t="s">
        <v>20</v>
      </c>
      <c r="N92" s="93" t="s">
        <v>46</v>
      </c>
      <c r="O92" s="93" t="s">
        <v>177</v>
      </c>
      <c r="P92" s="93" t="s">
        <v>178</v>
      </c>
      <c r="Q92" s="93" t="s">
        <v>179</v>
      </c>
      <c r="R92" s="93" t="s">
        <v>180</v>
      </c>
      <c r="S92" s="93" t="s">
        <v>181</v>
      </c>
      <c r="T92" s="94" t="s">
        <v>182</v>
      </c>
      <c r="U92" s="185"/>
      <c r="V92" s="185"/>
      <c r="W92" s="185"/>
      <c r="X92" s="185"/>
      <c r="Y92" s="185"/>
      <c r="Z92" s="185"/>
      <c r="AA92" s="185"/>
      <c r="AB92" s="185"/>
      <c r="AC92" s="185"/>
      <c r="AD92" s="185"/>
      <c r="AE92" s="185"/>
    </row>
    <row r="93" spans="1:63" s="2" customFormat="1" ht="22.8" customHeight="1">
      <c r="A93" s="38"/>
      <c r="B93" s="39"/>
      <c r="C93" s="99" t="s">
        <v>183</v>
      </c>
      <c r="D93" s="40"/>
      <c r="E93" s="40"/>
      <c r="F93" s="40"/>
      <c r="G93" s="40"/>
      <c r="H93" s="40"/>
      <c r="I93" s="40"/>
      <c r="J93" s="191">
        <f>BK93</f>
        <v>0</v>
      </c>
      <c r="K93" s="40"/>
      <c r="L93" s="44"/>
      <c r="M93" s="95"/>
      <c r="N93" s="192"/>
      <c r="O93" s="96"/>
      <c r="P93" s="193">
        <f>P94+P398+P408</f>
        <v>0</v>
      </c>
      <c r="Q93" s="96"/>
      <c r="R93" s="193">
        <f>R94+R398+R408</f>
        <v>3081.70538951</v>
      </c>
      <c r="S93" s="96"/>
      <c r="T93" s="194">
        <f>T94+T398+T408</f>
        <v>0</v>
      </c>
      <c r="U93" s="38"/>
      <c r="V93" s="38"/>
      <c r="W93" s="38"/>
      <c r="X93" s="38"/>
      <c r="Y93" s="38"/>
      <c r="Z93" s="38"/>
      <c r="AA93" s="38"/>
      <c r="AB93" s="38"/>
      <c r="AC93" s="38"/>
      <c r="AD93" s="38"/>
      <c r="AE93" s="38"/>
      <c r="AT93" s="17" t="s">
        <v>75</v>
      </c>
      <c r="AU93" s="17" t="s">
        <v>144</v>
      </c>
      <c r="BK93" s="195">
        <f>BK94+BK398+BK408</f>
        <v>0</v>
      </c>
    </row>
    <row r="94" spans="1:63" s="12" customFormat="1" ht="25.9" customHeight="1">
      <c r="A94" s="12"/>
      <c r="B94" s="196"/>
      <c r="C94" s="197"/>
      <c r="D94" s="198" t="s">
        <v>75</v>
      </c>
      <c r="E94" s="199" t="s">
        <v>184</v>
      </c>
      <c r="F94" s="199" t="s">
        <v>185</v>
      </c>
      <c r="G94" s="197"/>
      <c r="H94" s="197"/>
      <c r="I94" s="200"/>
      <c r="J94" s="201">
        <f>BK94</f>
        <v>0</v>
      </c>
      <c r="K94" s="197"/>
      <c r="L94" s="202"/>
      <c r="M94" s="203"/>
      <c r="N94" s="204"/>
      <c r="O94" s="204"/>
      <c r="P94" s="205">
        <f>P95+P182+P202+P227+P272+P330+P341+P382+P393</f>
        <v>0</v>
      </c>
      <c r="Q94" s="204"/>
      <c r="R94" s="205">
        <f>R95+R182+R202+R227+R272+R330+R341+R382+R393</f>
        <v>3080.6439895099998</v>
      </c>
      <c r="S94" s="204"/>
      <c r="T94" s="206">
        <f>T95+T182+T202+T227+T272+T330+T341+T382+T393</f>
        <v>0</v>
      </c>
      <c r="U94" s="12"/>
      <c r="V94" s="12"/>
      <c r="W94" s="12"/>
      <c r="X94" s="12"/>
      <c r="Y94" s="12"/>
      <c r="Z94" s="12"/>
      <c r="AA94" s="12"/>
      <c r="AB94" s="12"/>
      <c r="AC94" s="12"/>
      <c r="AD94" s="12"/>
      <c r="AE94" s="12"/>
      <c r="AR94" s="207" t="s">
        <v>22</v>
      </c>
      <c r="AT94" s="208" t="s">
        <v>75</v>
      </c>
      <c r="AU94" s="208" t="s">
        <v>76</v>
      </c>
      <c r="AY94" s="207" t="s">
        <v>186</v>
      </c>
      <c r="BK94" s="209">
        <f>BK95+BK182+BK202+BK227+BK272+BK330+BK341+BK382+BK393</f>
        <v>0</v>
      </c>
    </row>
    <row r="95" spans="1:63" s="12" customFormat="1" ht="22.8" customHeight="1">
      <c r="A95" s="12"/>
      <c r="B95" s="196"/>
      <c r="C95" s="197"/>
      <c r="D95" s="198" t="s">
        <v>75</v>
      </c>
      <c r="E95" s="210" t="s">
        <v>22</v>
      </c>
      <c r="F95" s="210" t="s">
        <v>233</v>
      </c>
      <c r="G95" s="197"/>
      <c r="H95" s="197"/>
      <c r="I95" s="200"/>
      <c r="J95" s="211">
        <f>BK95</f>
        <v>0</v>
      </c>
      <c r="K95" s="197"/>
      <c r="L95" s="202"/>
      <c r="M95" s="203"/>
      <c r="N95" s="204"/>
      <c r="O95" s="204"/>
      <c r="P95" s="205">
        <f>SUM(P96:P181)</f>
        <v>0</v>
      </c>
      <c r="Q95" s="204"/>
      <c r="R95" s="205">
        <f>SUM(R96:R181)</f>
        <v>547.290888</v>
      </c>
      <c r="S95" s="204"/>
      <c r="T95" s="206">
        <f>SUM(T96:T181)</f>
        <v>0</v>
      </c>
      <c r="U95" s="12"/>
      <c r="V95" s="12"/>
      <c r="W95" s="12"/>
      <c r="X95" s="12"/>
      <c r="Y95" s="12"/>
      <c r="Z95" s="12"/>
      <c r="AA95" s="12"/>
      <c r="AB95" s="12"/>
      <c r="AC95" s="12"/>
      <c r="AD95" s="12"/>
      <c r="AE95" s="12"/>
      <c r="AR95" s="207" t="s">
        <v>22</v>
      </c>
      <c r="AT95" s="208" t="s">
        <v>75</v>
      </c>
      <c r="AU95" s="208" t="s">
        <v>22</v>
      </c>
      <c r="AY95" s="207" t="s">
        <v>186</v>
      </c>
      <c r="BK95" s="209">
        <f>SUM(BK96:BK181)</f>
        <v>0</v>
      </c>
    </row>
    <row r="96" spans="1:65" s="2" customFormat="1" ht="24.15" customHeight="1">
      <c r="A96" s="38"/>
      <c r="B96" s="39"/>
      <c r="C96" s="212" t="s">
        <v>22</v>
      </c>
      <c r="D96" s="212" t="s">
        <v>189</v>
      </c>
      <c r="E96" s="213" t="s">
        <v>877</v>
      </c>
      <c r="F96" s="214" t="s">
        <v>878</v>
      </c>
      <c r="G96" s="215" t="s">
        <v>244</v>
      </c>
      <c r="H96" s="216">
        <v>2875.7</v>
      </c>
      <c r="I96" s="217"/>
      <c r="J96" s="218">
        <f>ROUND(I96*H96,2)</f>
        <v>0</v>
      </c>
      <c r="K96" s="214" t="s">
        <v>193</v>
      </c>
      <c r="L96" s="44"/>
      <c r="M96" s="219" t="s">
        <v>20</v>
      </c>
      <c r="N96" s="220" t="s">
        <v>47</v>
      </c>
      <c r="O96" s="84"/>
      <c r="P96" s="221">
        <f>O96*H96</f>
        <v>0</v>
      </c>
      <c r="Q96" s="221">
        <v>0</v>
      </c>
      <c r="R96" s="221">
        <f>Q96*H96</f>
        <v>0</v>
      </c>
      <c r="S96" s="221">
        <v>0</v>
      </c>
      <c r="T96" s="222">
        <f>S96*H96</f>
        <v>0</v>
      </c>
      <c r="U96" s="38"/>
      <c r="V96" s="38"/>
      <c r="W96" s="38"/>
      <c r="X96" s="38"/>
      <c r="Y96" s="38"/>
      <c r="Z96" s="38"/>
      <c r="AA96" s="38"/>
      <c r="AB96" s="38"/>
      <c r="AC96" s="38"/>
      <c r="AD96" s="38"/>
      <c r="AE96" s="38"/>
      <c r="AR96" s="223" t="s">
        <v>194</v>
      </c>
      <c r="AT96" s="223" t="s">
        <v>189</v>
      </c>
      <c r="AU96" s="223" t="s">
        <v>84</v>
      </c>
      <c r="AY96" s="17" t="s">
        <v>186</v>
      </c>
      <c r="BE96" s="224">
        <f>IF(N96="základní",J96,0)</f>
        <v>0</v>
      </c>
      <c r="BF96" s="224">
        <f>IF(N96="snížená",J96,0)</f>
        <v>0</v>
      </c>
      <c r="BG96" s="224">
        <f>IF(N96="zákl. přenesená",J96,0)</f>
        <v>0</v>
      </c>
      <c r="BH96" s="224">
        <f>IF(N96="sníž. přenesená",J96,0)</f>
        <v>0</v>
      </c>
      <c r="BI96" s="224">
        <f>IF(N96="nulová",J96,0)</f>
        <v>0</v>
      </c>
      <c r="BJ96" s="17" t="s">
        <v>22</v>
      </c>
      <c r="BK96" s="224">
        <f>ROUND(I96*H96,2)</f>
        <v>0</v>
      </c>
      <c r="BL96" s="17" t="s">
        <v>194</v>
      </c>
      <c r="BM96" s="223" t="s">
        <v>879</v>
      </c>
    </row>
    <row r="97" spans="1:47" s="2" customFormat="1" ht="12">
      <c r="A97" s="38"/>
      <c r="B97" s="39"/>
      <c r="C97" s="40"/>
      <c r="D97" s="225" t="s">
        <v>196</v>
      </c>
      <c r="E97" s="40"/>
      <c r="F97" s="226" t="s">
        <v>880</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196</v>
      </c>
      <c r="AU97" s="17" t="s">
        <v>84</v>
      </c>
    </row>
    <row r="98" spans="1:51" s="13" customFormat="1" ht="12">
      <c r="A98" s="13"/>
      <c r="B98" s="230"/>
      <c r="C98" s="231"/>
      <c r="D98" s="225" t="s">
        <v>198</v>
      </c>
      <c r="E98" s="232" t="s">
        <v>20</v>
      </c>
      <c r="F98" s="233" t="s">
        <v>881</v>
      </c>
      <c r="G98" s="231"/>
      <c r="H98" s="232" t="s">
        <v>20</v>
      </c>
      <c r="I98" s="234"/>
      <c r="J98" s="231"/>
      <c r="K98" s="231"/>
      <c r="L98" s="235"/>
      <c r="M98" s="236"/>
      <c r="N98" s="237"/>
      <c r="O98" s="237"/>
      <c r="P98" s="237"/>
      <c r="Q98" s="237"/>
      <c r="R98" s="237"/>
      <c r="S98" s="237"/>
      <c r="T98" s="238"/>
      <c r="U98" s="13"/>
      <c r="V98" s="13"/>
      <c r="W98" s="13"/>
      <c r="X98" s="13"/>
      <c r="Y98" s="13"/>
      <c r="Z98" s="13"/>
      <c r="AA98" s="13"/>
      <c r="AB98" s="13"/>
      <c r="AC98" s="13"/>
      <c r="AD98" s="13"/>
      <c r="AE98" s="13"/>
      <c r="AT98" s="239" t="s">
        <v>198</v>
      </c>
      <c r="AU98" s="239" t="s">
        <v>84</v>
      </c>
      <c r="AV98" s="13" t="s">
        <v>22</v>
      </c>
      <c r="AW98" s="13" t="s">
        <v>37</v>
      </c>
      <c r="AX98" s="13" t="s">
        <v>76</v>
      </c>
      <c r="AY98" s="239" t="s">
        <v>186</v>
      </c>
    </row>
    <row r="99" spans="1:51" s="14" customFormat="1" ht="12">
      <c r="A99" s="14"/>
      <c r="B99" s="240"/>
      <c r="C99" s="241"/>
      <c r="D99" s="225" t="s">
        <v>198</v>
      </c>
      <c r="E99" s="242" t="s">
        <v>20</v>
      </c>
      <c r="F99" s="243" t="s">
        <v>882</v>
      </c>
      <c r="G99" s="241"/>
      <c r="H99" s="244">
        <v>2875.7</v>
      </c>
      <c r="I99" s="245"/>
      <c r="J99" s="241"/>
      <c r="K99" s="241"/>
      <c r="L99" s="246"/>
      <c r="M99" s="247"/>
      <c r="N99" s="248"/>
      <c r="O99" s="248"/>
      <c r="P99" s="248"/>
      <c r="Q99" s="248"/>
      <c r="R99" s="248"/>
      <c r="S99" s="248"/>
      <c r="T99" s="249"/>
      <c r="U99" s="14"/>
      <c r="V99" s="14"/>
      <c r="W99" s="14"/>
      <c r="X99" s="14"/>
      <c r="Y99" s="14"/>
      <c r="Z99" s="14"/>
      <c r="AA99" s="14"/>
      <c r="AB99" s="14"/>
      <c r="AC99" s="14"/>
      <c r="AD99" s="14"/>
      <c r="AE99" s="14"/>
      <c r="AT99" s="250" t="s">
        <v>198</v>
      </c>
      <c r="AU99" s="250" t="s">
        <v>84</v>
      </c>
      <c r="AV99" s="14" t="s">
        <v>84</v>
      </c>
      <c r="AW99" s="14" t="s">
        <v>37</v>
      </c>
      <c r="AX99" s="14" t="s">
        <v>76</v>
      </c>
      <c r="AY99" s="250" t="s">
        <v>186</v>
      </c>
    </row>
    <row r="100" spans="1:65" s="2" customFormat="1" ht="24.15" customHeight="1">
      <c r="A100" s="38"/>
      <c r="B100" s="39"/>
      <c r="C100" s="212" t="s">
        <v>84</v>
      </c>
      <c r="D100" s="212" t="s">
        <v>189</v>
      </c>
      <c r="E100" s="213" t="s">
        <v>883</v>
      </c>
      <c r="F100" s="214" t="s">
        <v>884</v>
      </c>
      <c r="G100" s="215" t="s">
        <v>192</v>
      </c>
      <c r="H100" s="216">
        <v>1813</v>
      </c>
      <c r="I100" s="217"/>
      <c r="J100" s="218">
        <f>ROUND(I100*H100,2)</f>
        <v>0</v>
      </c>
      <c r="K100" s="214" t="s">
        <v>193</v>
      </c>
      <c r="L100" s="44"/>
      <c r="M100" s="219" t="s">
        <v>20</v>
      </c>
      <c r="N100" s="220" t="s">
        <v>47</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194</v>
      </c>
      <c r="AT100" s="223" t="s">
        <v>189</v>
      </c>
      <c r="AU100" s="223" t="s">
        <v>84</v>
      </c>
      <c r="AY100" s="17" t="s">
        <v>186</v>
      </c>
      <c r="BE100" s="224">
        <f>IF(N100="základní",J100,0)</f>
        <v>0</v>
      </c>
      <c r="BF100" s="224">
        <f>IF(N100="snížená",J100,0)</f>
        <v>0</v>
      </c>
      <c r="BG100" s="224">
        <f>IF(N100="zákl. přenesená",J100,0)</f>
        <v>0</v>
      </c>
      <c r="BH100" s="224">
        <f>IF(N100="sníž. přenesená",J100,0)</f>
        <v>0</v>
      </c>
      <c r="BI100" s="224">
        <f>IF(N100="nulová",J100,0)</f>
        <v>0</v>
      </c>
      <c r="BJ100" s="17" t="s">
        <v>22</v>
      </c>
      <c r="BK100" s="224">
        <f>ROUND(I100*H100,2)</f>
        <v>0</v>
      </c>
      <c r="BL100" s="17" t="s">
        <v>194</v>
      </c>
      <c r="BM100" s="223" t="s">
        <v>885</v>
      </c>
    </row>
    <row r="101" spans="1:47" s="2" customFormat="1" ht="12">
      <c r="A101" s="38"/>
      <c r="B101" s="39"/>
      <c r="C101" s="40"/>
      <c r="D101" s="225" t="s">
        <v>196</v>
      </c>
      <c r="E101" s="40"/>
      <c r="F101" s="226" t="s">
        <v>886</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196</v>
      </c>
      <c r="AU101" s="17" t="s">
        <v>84</v>
      </c>
    </row>
    <row r="102" spans="1:51" s="13" customFormat="1" ht="12">
      <c r="A102" s="13"/>
      <c r="B102" s="230"/>
      <c r="C102" s="231"/>
      <c r="D102" s="225" t="s">
        <v>198</v>
      </c>
      <c r="E102" s="232" t="s">
        <v>20</v>
      </c>
      <c r="F102" s="233" t="s">
        <v>881</v>
      </c>
      <c r="G102" s="231"/>
      <c r="H102" s="232" t="s">
        <v>20</v>
      </c>
      <c r="I102" s="234"/>
      <c r="J102" s="231"/>
      <c r="K102" s="231"/>
      <c r="L102" s="235"/>
      <c r="M102" s="236"/>
      <c r="N102" s="237"/>
      <c r="O102" s="237"/>
      <c r="P102" s="237"/>
      <c r="Q102" s="237"/>
      <c r="R102" s="237"/>
      <c r="S102" s="237"/>
      <c r="T102" s="238"/>
      <c r="U102" s="13"/>
      <c r="V102" s="13"/>
      <c r="W102" s="13"/>
      <c r="X102" s="13"/>
      <c r="Y102" s="13"/>
      <c r="Z102" s="13"/>
      <c r="AA102" s="13"/>
      <c r="AB102" s="13"/>
      <c r="AC102" s="13"/>
      <c r="AD102" s="13"/>
      <c r="AE102" s="13"/>
      <c r="AT102" s="239" t="s">
        <v>198</v>
      </c>
      <c r="AU102" s="239" t="s">
        <v>84</v>
      </c>
      <c r="AV102" s="13" t="s">
        <v>22</v>
      </c>
      <c r="AW102" s="13" t="s">
        <v>37</v>
      </c>
      <c r="AX102" s="13" t="s">
        <v>76</v>
      </c>
      <c r="AY102" s="239" t="s">
        <v>186</v>
      </c>
    </row>
    <row r="103" spans="1:51" s="14" customFormat="1" ht="12">
      <c r="A103" s="14"/>
      <c r="B103" s="240"/>
      <c r="C103" s="241"/>
      <c r="D103" s="225" t="s">
        <v>198</v>
      </c>
      <c r="E103" s="242" t="s">
        <v>20</v>
      </c>
      <c r="F103" s="243" t="s">
        <v>887</v>
      </c>
      <c r="G103" s="241"/>
      <c r="H103" s="244">
        <v>1813</v>
      </c>
      <c r="I103" s="245"/>
      <c r="J103" s="241"/>
      <c r="K103" s="241"/>
      <c r="L103" s="246"/>
      <c r="M103" s="247"/>
      <c r="N103" s="248"/>
      <c r="O103" s="248"/>
      <c r="P103" s="248"/>
      <c r="Q103" s="248"/>
      <c r="R103" s="248"/>
      <c r="S103" s="248"/>
      <c r="T103" s="249"/>
      <c r="U103" s="14"/>
      <c r="V103" s="14"/>
      <c r="W103" s="14"/>
      <c r="X103" s="14"/>
      <c r="Y103" s="14"/>
      <c r="Z103" s="14"/>
      <c r="AA103" s="14"/>
      <c r="AB103" s="14"/>
      <c r="AC103" s="14"/>
      <c r="AD103" s="14"/>
      <c r="AE103" s="14"/>
      <c r="AT103" s="250" t="s">
        <v>198</v>
      </c>
      <c r="AU103" s="250" t="s">
        <v>84</v>
      </c>
      <c r="AV103" s="14" t="s">
        <v>84</v>
      </c>
      <c r="AW103" s="14" t="s">
        <v>37</v>
      </c>
      <c r="AX103" s="14" t="s">
        <v>76</v>
      </c>
      <c r="AY103" s="250" t="s">
        <v>186</v>
      </c>
    </row>
    <row r="104" spans="1:65" s="2" customFormat="1" ht="24.15" customHeight="1">
      <c r="A104" s="38"/>
      <c r="B104" s="39"/>
      <c r="C104" s="212" t="s">
        <v>210</v>
      </c>
      <c r="D104" s="212" t="s">
        <v>189</v>
      </c>
      <c r="E104" s="213" t="s">
        <v>888</v>
      </c>
      <c r="F104" s="214" t="s">
        <v>889</v>
      </c>
      <c r="G104" s="215" t="s">
        <v>192</v>
      </c>
      <c r="H104" s="216">
        <v>1533</v>
      </c>
      <c r="I104" s="217"/>
      <c r="J104" s="218">
        <f>ROUND(I104*H104,2)</f>
        <v>0</v>
      </c>
      <c r="K104" s="214" t="s">
        <v>193</v>
      </c>
      <c r="L104" s="44"/>
      <c r="M104" s="219" t="s">
        <v>20</v>
      </c>
      <c r="N104" s="220" t="s">
        <v>47</v>
      </c>
      <c r="O104" s="84"/>
      <c r="P104" s="221">
        <f>O104*H104</f>
        <v>0</v>
      </c>
      <c r="Q104" s="221">
        <v>0</v>
      </c>
      <c r="R104" s="221">
        <f>Q104*H104</f>
        <v>0</v>
      </c>
      <c r="S104" s="221">
        <v>0</v>
      </c>
      <c r="T104" s="222">
        <f>S104*H104</f>
        <v>0</v>
      </c>
      <c r="U104" s="38"/>
      <c r="V104" s="38"/>
      <c r="W104" s="38"/>
      <c r="X104" s="38"/>
      <c r="Y104" s="38"/>
      <c r="Z104" s="38"/>
      <c r="AA104" s="38"/>
      <c r="AB104" s="38"/>
      <c r="AC104" s="38"/>
      <c r="AD104" s="38"/>
      <c r="AE104" s="38"/>
      <c r="AR104" s="223" t="s">
        <v>194</v>
      </c>
      <c r="AT104" s="223" t="s">
        <v>189</v>
      </c>
      <c r="AU104" s="223" t="s">
        <v>84</v>
      </c>
      <c r="AY104" s="17" t="s">
        <v>186</v>
      </c>
      <c r="BE104" s="224">
        <f>IF(N104="základní",J104,0)</f>
        <v>0</v>
      </c>
      <c r="BF104" s="224">
        <f>IF(N104="snížená",J104,0)</f>
        <v>0</v>
      </c>
      <c r="BG104" s="224">
        <f>IF(N104="zákl. přenesená",J104,0)</f>
        <v>0</v>
      </c>
      <c r="BH104" s="224">
        <f>IF(N104="sníž. přenesená",J104,0)</f>
        <v>0</v>
      </c>
      <c r="BI104" s="224">
        <f>IF(N104="nulová",J104,0)</f>
        <v>0</v>
      </c>
      <c r="BJ104" s="17" t="s">
        <v>22</v>
      </c>
      <c r="BK104" s="224">
        <f>ROUND(I104*H104,2)</f>
        <v>0</v>
      </c>
      <c r="BL104" s="17" t="s">
        <v>194</v>
      </c>
      <c r="BM104" s="223" t="s">
        <v>890</v>
      </c>
    </row>
    <row r="105" spans="1:47" s="2" customFormat="1" ht="12">
      <c r="A105" s="38"/>
      <c r="B105" s="39"/>
      <c r="C105" s="40"/>
      <c r="D105" s="225" t="s">
        <v>196</v>
      </c>
      <c r="E105" s="40"/>
      <c r="F105" s="226" t="s">
        <v>891</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196</v>
      </c>
      <c r="AU105" s="17" t="s">
        <v>84</v>
      </c>
    </row>
    <row r="106" spans="1:47" s="2" customFormat="1" ht="12">
      <c r="A106" s="38"/>
      <c r="B106" s="39"/>
      <c r="C106" s="40"/>
      <c r="D106" s="225" t="s">
        <v>216</v>
      </c>
      <c r="E106" s="40"/>
      <c r="F106" s="251" t="s">
        <v>565</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216</v>
      </c>
      <c r="AU106" s="17" t="s">
        <v>84</v>
      </c>
    </row>
    <row r="107" spans="1:51" s="13" customFormat="1" ht="12">
      <c r="A107" s="13"/>
      <c r="B107" s="230"/>
      <c r="C107" s="231"/>
      <c r="D107" s="225" t="s">
        <v>198</v>
      </c>
      <c r="E107" s="232" t="s">
        <v>20</v>
      </c>
      <c r="F107" s="233" t="s">
        <v>881</v>
      </c>
      <c r="G107" s="231"/>
      <c r="H107" s="232" t="s">
        <v>20</v>
      </c>
      <c r="I107" s="234"/>
      <c r="J107" s="231"/>
      <c r="K107" s="231"/>
      <c r="L107" s="235"/>
      <c r="M107" s="236"/>
      <c r="N107" s="237"/>
      <c r="O107" s="237"/>
      <c r="P107" s="237"/>
      <c r="Q107" s="237"/>
      <c r="R107" s="237"/>
      <c r="S107" s="237"/>
      <c r="T107" s="238"/>
      <c r="U107" s="13"/>
      <c r="V107" s="13"/>
      <c r="W107" s="13"/>
      <c r="X107" s="13"/>
      <c r="Y107" s="13"/>
      <c r="Z107" s="13"/>
      <c r="AA107" s="13"/>
      <c r="AB107" s="13"/>
      <c r="AC107" s="13"/>
      <c r="AD107" s="13"/>
      <c r="AE107" s="13"/>
      <c r="AT107" s="239" t="s">
        <v>198</v>
      </c>
      <c r="AU107" s="239" t="s">
        <v>84</v>
      </c>
      <c r="AV107" s="13" t="s">
        <v>22</v>
      </c>
      <c r="AW107" s="13" t="s">
        <v>37</v>
      </c>
      <c r="AX107" s="13" t="s">
        <v>76</v>
      </c>
      <c r="AY107" s="239" t="s">
        <v>186</v>
      </c>
    </row>
    <row r="108" spans="1:51" s="14" customFormat="1" ht="12">
      <c r="A108" s="14"/>
      <c r="B108" s="240"/>
      <c r="C108" s="241"/>
      <c r="D108" s="225" t="s">
        <v>198</v>
      </c>
      <c r="E108" s="242" t="s">
        <v>20</v>
      </c>
      <c r="F108" s="243" t="s">
        <v>892</v>
      </c>
      <c r="G108" s="241"/>
      <c r="H108" s="244">
        <v>1533</v>
      </c>
      <c r="I108" s="245"/>
      <c r="J108" s="241"/>
      <c r="K108" s="241"/>
      <c r="L108" s="246"/>
      <c r="M108" s="247"/>
      <c r="N108" s="248"/>
      <c r="O108" s="248"/>
      <c r="P108" s="248"/>
      <c r="Q108" s="248"/>
      <c r="R108" s="248"/>
      <c r="S108" s="248"/>
      <c r="T108" s="249"/>
      <c r="U108" s="14"/>
      <c r="V108" s="14"/>
      <c r="W108" s="14"/>
      <c r="X108" s="14"/>
      <c r="Y108" s="14"/>
      <c r="Z108" s="14"/>
      <c r="AA108" s="14"/>
      <c r="AB108" s="14"/>
      <c r="AC108" s="14"/>
      <c r="AD108" s="14"/>
      <c r="AE108" s="14"/>
      <c r="AT108" s="250" t="s">
        <v>198</v>
      </c>
      <c r="AU108" s="250" t="s">
        <v>84</v>
      </c>
      <c r="AV108" s="14" t="s">
        <v>84</v>
      </c>
      <c r="AW108" s="14" t="s">
        <v>37</v>
      </c>
      <c r="AX108" s="14" t="s">
        <v>76</v>
      </c>
      <c r="AY108" s="250" t="s">
        <v>186</v>
      </c>
    </row>
    <row r="109" spans="1:65" s="2" customFormat="1" ht="37.8" customHeight="1">
      <c r="A109" s="38"/>
      <c r="B109" s="39"/>
      <c r="C109" s="212" t="s">
        <v>194</v>
      </c>
      <c r="D109" s="212" t="s">
        <v>189</v>
      </c>
      <c r="E109" s="213" t="s">
        <v>893</v>
      </c>
      <c r="F109" s="214" t="s">
        <v>894</v>
      </c>
      <c r="G109" s="215" t="s">
        <v>192</v>
      </c>
      <c r="H109" s="216">
        <v>348</v>
      </c>
      <c r="I109" s="217"/>
      <c r="J109" s="218">
        <f>ROUND(I109*H109,2)</f>
        <v>0</v>
      </c>
      <c r="K109" s="214" t="s">
        <v>20</v>
      </c>
      <c r="L109" s="44"/>
      <c r="M109" s="219" t="s">
        <v>20</v>
      </c>
      <c r="N109" s="220" t="s">
        <v>47</v>
      </c>
      <c r="O109" s="84"/>
      <c r="P109" s="221">
        <f>O109*H109</f>
        <v>0</v>
      </c>
      <c r="Q109" s="221">
        <v>0</v>
      </c>
      <c r="R109" s="221">
        <f>Q109*H109</f>
        <v>0</v>
      </c>
      <c r="S109" s="221">
        <v>0</v>
      </c>
      <c r="T109" s="222">
        <f>S109*H109</f>
        <v>0</v>
      </c>
      <c r="U109" s="38"/>
      <c r="V109" s="38"/>
      <c r="W109" s="38"/>
      <c r="X109" s="38"/>
      <c r="Y109" s="38"/>
      <c r="Z109" s="38"/>
      <c r="AA109" s="38"/>
      <c r="AB109" s="38"/>
      <c r="AC109" s="38"/>
      <c r="AD109" s="38"/>
      <c r="AE109" s="38"/>
      <c r="AR109" s="223" t="s">
        <v>194</v>
      </c>
      <c r="AT109" s="223" t="s">
        <v>189</v>
      </c>
      <c r="AU109" s="223" t="s">
        <v>84</v>
      </c>
      <c r="AY109" s="17" t="s">
        <v>186</v>
      </c>
      <c r="BE109" s="224">
        <f>IF(N109="základní",J109,0)</f>
        <v>0</v>
      </c>
      <c r="BF109" s="224">
        <f>IF(N109="snížená",J109,0)</f>
        <v>0</v>
      </c>
      <c r="BG109" s="224">
        <f>IF(N109="zákl. přenesená",J109,0)</f>
        <v>0</v>
      </c>
      <c r="BH109" s="224">
        <f>IF(N109="sníž. přenesená",J109,0)</f>
        <v>0</v>
      </c>
      <c r="BI109" s="224">
        <f>IF(N109="nulová",J109,0)</f>
        <v>0</v>
      </c>
      <c r="BJ109" s="17" t="s">
        <v>22</v>
      </c>
      <c r="BK109" s="224">
        <f>ROUND(I109*H109,2)</f>
        <v>0</v>
      </c>
      <c r="BL109" s="17" t="s">
        <v>194</v>
      </c>
      <c r="BM109" s="223" t="s">
        <v>895</v>
      </c>
    </row>
    <row r="110" spans="1:47" s="2" customFormat="1" ht="12">
      <c r="A110" s="38"/>
      <c r="B110" s="39"/>
      <c r="C110" s="40"/>
      <c r="D110" s="225" t="s">
        <v>196</v>
      </c>
      <c r="E110" s="40"/>
      <c r="F110" s="226" t="s">
        <v>896</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196</v>
      </c>
      <c r="AU110" s="17" t="s">
        <v>84</v>
      </c>
    </row>
    <row r="111" spans="1:47" s="2" customFormat="1" ht="12">
      <c r="A111" s="38"/>
      <c r="B111" s="39"/>
      <c r="C111" s="40"/>
      <c r="D111" s="225" t="s">
        <v>216</v>
      </c>
      <c r="E111" s="40"/>
      <c r="F111" s="251" t="s">
        <v>897</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216</v>
      </c>
      <c r="AU111" s="17" t="s">
        <v>84</v>
      </c>
    </row>
    <row r="112" spans="1:51" s="13" customFormat="1" ht="12">
      <c r="A112" s="13"/>
      <c r="B112" s="230"/>
      <c r="C112" s="231"/>
      <c r="D112" s="225" t="s">
        <v>198</v>
      </c>
      <c r="E112" s="232" t="s">
        <v>20</v>
      </c>
      <c r="F112" s="233" t="s">
        <v>422</v>
      </c>
      <c r="G112" s="231"/>
      <c r="H112" s="232" t="s">
        <v>20</v>
      </c>
      <c r="I112" s="234"/>
      <c r="J112" s="231"/>
      <c r="K112" s="231"/>
      <c r="L112" s="235"/>
      <c r="M112" s="236"/>
      <c r="N112" s="237"/>
      <c r="O112" s="237"/>
      <c r="P112" s="237"/>
      <c r="Q112" s="237"/>
      <c r="R112" s="237"/>
      <c r="S112" s="237"/>
      <c r="T112" s="238"/>
      <c r="U112" s="13"/>
      <c r="V112" s="13"/>
      <c r="W112" s="13"/>
      <c r="X112" s="13"/>
      <c r="Y112" s="13"/>
      <c r="Z112" s="13"/>
      <c r="AA112" s="13"/>
      <c r="AB112" s="13"/>
      <c r="AC112" s="13"/>
      <c r="AD112" s="13"/>
      <c r="AE112" s="13"/>
      <c r="AT112" s="239" t="s">
        <v>198</v>
      </c>
      <c r="AU112" s="239" t="s">
        <v>84</v>
      </c>
      <c r="AV112" s="13" t="s">
        <v>22</v>
      </c>
      <c r="AW112" s="13" t="s">
        <v>37</v>
      </c>
      <c r="AX112" s="13" t="s">
        <v>76</v>
      </c>
      <c r="AY112" s="239" t="s">
        <v>186</v>
      </c>
    </row>
    <row r="113" spans="1:51" s="14" customFormat="1" ht="12">
      <c r="A113" s="14"/>
      <c r="B113" s="240"/>
      <c r="C113" s="241"/>
      <c r="D113" s="225" t="s">
        <v>198</v>
      </c>
      <c r="E113" s="242" t="s">
        <v>20</v>
      </c>
      <c r="F113" s="243" t="s">
        <v>898</v>
      </c>
      <c r="G113" s="241"/>
      <c r="H113" s="244">
        <v>174</v>
      </c>
      <c r="I113" s="245"/>
      <c r="J113" s="241"/>
      <c r="K113" s="241"/>
      <c r="L113" s="246"/>
      <c r="M113" s="247"/>
      <c r="N113" s="248"/>
      <c r="O113" s="248"/>
      <c r="P113" s="248"/>
      <c r="Q113" s="248"/>
      <c r="R113" s="248"/>
      <c r="S113" s="248"/>
      <c r="T113" s="249"/>
      <c r="U113" s="14"/>
      <c r="V113" s="14"/>
      <c r="W113" s="14"/>
      <c r="X113" s="14"/>
      <c r="Y113" s="14"/>
      <c r="Z113" s="14"/>
      <c r="AA113" s="14"/>
      <c r="AB113" s="14"/>
      <c r="AC113" s="14"/>
      <c r="AD113" s="14"/>
      <c r="AE113" s="14"/>
      <c r="AT113" s="250" t="s">
        <v>198</v>
      </c>
      <c r="AU113" s="250" t="s">
        <v>84</v>
      </c>
      <c r="AV113" s="14" t="s">
        <v>84</v>
      </c>
      <c r="AW113" s="14" t="s">
        <v>37</v>
      </c>
      <c r="AX113" s="14" t="s">
        <v>76</v>
      </c>
      <c r="AY113" s="250" t="s">
        <v>186</v>
      </c>
    </row>
    <row r="114" spans="1:51" s="13" customFormat="1" ht="12">
      <c r="A114" s="13"/>
      <c r="B114" s="230"/>
      <c r="C114" s="231"/>
      <c r="D114" s="225" t="s">
        <v>198</v>
      </c>
      <c r="E114" s="232" t="s">
        <v>20</v>
      </c>
      <c r="F114" s="233" t="s">
        <v>899</v>
      </c>
      <c r="G114" s="231"/>
      <c r="H114" s="232" t="s">
        <v>20</v>
      </c>
      <c r="I114" s="234"/>
      <c r="J114" s="231"/>
      <c r="K114" s="231"/>
      <c r="L114" s="235"/>
      <c r="M114" s="236"/>
      <c r="N114" s="237"/>
      <c r="O114" s="237"/>
      <c r="P114" s="237"/>
      <c r="Q114" s="237"/>
      <c r="R114" s="237"/>
      <c r="S114" s="237"/>
      <c r="T114" s="238"/>
      <c r="U114" s="13"/>
      <c r="V114" s="13"/>
      <c r="W114" s="13"/>
      <c r="X114" s="13"/>
      <c r="Y114" s="13"/>
      <c r="Z114" s="13"/>
      <c r="AA114" s="13"/>
      <c r="AB114" s="13"/>
      <c r="AC114" s="13"/>
      <c r="AD114" s="13"/>
      <c r="AE114" s="13"/>
      <c r="AT114" s="239" t="s">
        <v>198</v>
      </c>
      <c r="AU114" s="239" t="s">
        <v>84</v>
      </c>
      <c r="AV114" s="13" t="s">
        <v>22</v>
      </c>
      <c r="AW114" s="13" t="s">
        <v>37</v>
      </c>
      <c r="AX114" s="13" t="s">
        <v>76</v>
      </c>
      <c r="AY114" s="239" t="s">
        <v>186</v>
      </c>
    </row>
    <row r="115" spans="1:51" s="14" customFormat="1" ht="12">
      <c r="A115" s="14"/>
      <c r="B115" s="240"/>
      <c r="C115" s="241"/>
      <c r="D115" s="225" t="s">
        <v>198</v>
      </c>
      <c r="E115" s="242" t="s">
        <v>20</v>
      </c>
      <c r="F115" s="243" t="s">
        <v>898</v>
      </c>
      <c r="G115" s="241"/>
      <c r="H115" s="244">
        <v>174</v>
      </c>
      <c r="I115" s="245"/>
      <c r="J115" s="241"/>
      <c r="K115" s="241"/>
      <c r="L115" s="246"/>
      <c r="M115" s="247"/>
      <c r="N115" s="248"/>
      <c r="O115" s="248"/>
      <c r="P115" s="248"/>
      <c r="Q115" s="248"/>
      <c r="R115" s="248"/>
      <c r="S115" s="248"/>
      <c r="T115" s="249"/>
      <c r="U115" s="14"/>
      <c r="V115" s="14"/>
      <c r="W115" s="14"/>
      <c r="X115" s="14"/>
      <c r="Y115" s="14"/>
      <c r="Z115" s="14"/>
      <c r="AA115" s="14"/>
      <c r="AB115" s="14"/>
      <c r="AC115" s="14"/>
      <c r="AD115" s="14"/>
      <c r="AE115" s="14"/>
      <c r="AT115" s="250" t="s">
        <v>198</v>
      </c>
      <c r="AU115" s="250" t="s">
        <v>84</v>
      </c>
      <c r="AV115" s="14" t="s">
        <v>84</v>
      </c>
      <c r="AW115" s="14" t="s">
        <v>37</v>
      </c>
      <c r="AX115" s="14" t="s">
        <v>76</v>
      </c>
      <c r="AY115" s="250" t="s">
        <v>186</v>
      </c>
    </row>
    <row r="116" spans="1:65" s="2" customFormat="1" ht="37.8" customHeight="1">
      <c r="A116" s="38"/>
      <c r="B116" s="39"/>
      <c r="C116" s="212" t="s">
        <v>223</v>
      </c>
      <c r="D116" s="212" t="s">
        <v>189</v>
      </c>
      <c r="E116" s="213" t="s">
        <v>900</v>
      </c>
      <c r="F116" s="214" t="s">
        <v>901</v>
      </c>
      <c r="G116" s="215" t="s">
        <v>192</v>
      </c>
      <c r="H116" s="216">
        <v>3459.57</v>
      </c>
      <c r="I116" s="217"/>
      <c r="J116" s="218">
        <f>ROUND(I116*H116,2)</f>
        <v>0</v>
      </c>
      <c r="K116" s="214" t="s">
        <v>20</v>
      </c>
      <c r="L116" s="44"/>
      <c r="M116" s="219" t="s">
        <v>20</v>
      </c>
      <c r="N116" s="220" t="s">
        <v>47</v>
      </c>
      <c r="O116" s="84"/>
      <c r="P116" s="221">
        <f>O116*H116</f>
        <v>0</v>
      </c>
      <c r="Q116" s="221">
        <v>0</v>
      </c>
      <c r="R116" s="221">
        <f>Q116*H116</f>
        <v>0</v>
      </c>
      <c r="S116" s="221">
        <v>0</v>
      </c>
      <c r="T116" s="222">
        <f>S116*H116</f>
        <v>0</v>
      </c>
      <c r="U116" s="38"/>
      <c r="V116" s="38"/>
      <c r="W116" s="38"/>
      <c r="X116" s="38"/>
      <c r="Y116" s="38"/>
      <c r="Z116" s="38"/>
      <c r="AA116" s="38"/>
      <c r="AB116" s="38"/>
      <c r="AC116" s="38"/>
      <c r="AD116" s="38"/>
      <c r="AE116" s="38"/>
      <c r="AR116" s="223" t="s">
        <v>194</v>
      </c>
      <c r="AT116" s="223" t="s">
        <v>189</v>
      </c>
      <c r="AU116" s="223" t="s">
        <v>84</v>
      </c>
      <c r="AY116" s="17" t="s">
        <v>186</v>
      </c>
      <c r="BE116" s="224">
        <f>IF(N116="základní",J116,0)</f>
        <v>0</v>
      </c>
      <c r="BF116" s="224">
        <f>IF(N116="snížená",J116,0)</f>
        <v>0</v>
      </c>
      <c r="BG116" s="224">
        <f>IF(N116="zákl. přenesená",J116,0)</f>
        <v>0</v>
      </c>
      <c r="BH116" s="224">
        <f>IF(N116="sníž. přenesená",J116,0)</f>
        <v>0</v>
      </c>
      <c r="BI116" s="224">
        <f>IF(N116="nulová",J116,0)</f>
        <v>0</v>
      </c>
      <c r="BJ116" s="17" t="s">
        <v>22</v>
      </c>
      <c r="BK116" s="224">
        <f>ROUND(I116*H116,2)</f>
        <v>0</v>
      </c>
      <c r="BL116" s="17" t="s">
        <v>194</v>
      </c>
      <c r="BM116" s="223" t="s">
        <v>902</v>
      </c>
    </row>
    <row r="117" spans="1:47" s="2" customFormat="1" ht="12">
      <c r="A117" s="38"/>
      <c r="B117" s="39"/>
      <c r="C117" s="40"/>
      <c r="D117" s="225" t="s">
        <v>196</v>
      </c>
      <c r="E117" s="40"/>
      <c r="F117" s="226" t="s">
        <v>903</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196</v>
      </c>
      <c r="AU117" s="17" t="s">
        <v>84</v>
      </c>
    </row>
    <row r="118" spans="1:51" s="14" customFormat="1" ht="12">
      <c r="A118" s="14"/>
      <c r="B118" s="240"/>
      <c r="C118" s="241"/>
      <c r="D118" s="225" t="s">
        <v>198</v>
      </c>
      <c r="E118" s="242" t="s">
        <v>20</v>
      </c>
      <c r="F118" s="243" t="s">
        <v>887</v>
      </c>
      <c r="G118" s="241"/>
      <c r="H118" s="244">
        <v>1813</v>
      </c>
      <c r="I118" s="245"/>
      <c r="J118" s="241"/>
      <c r="K118" s="241"/>
      <c r="L118" s="246"/>
      <c r="M118" s="247"/>
      <c r="N118" s="248"/>
      <c r="O118" s="248"/>
      <c r="P118" s="248"/>
      <c r="Q118" s="248"/>
      <c r="R118" s="248"/>
      <c r="S118" s="248"/>
      <c r="T118" s="249"/>
      <c r="U118" s="14"/>
      <c r="V118" s="14"/>
      <c r="W118" s="14"/>
      <c r="X118" s="14"/>
      <c r="Y118" s="14"/>
      <c r="Z118" s="14"/>
      <c r="AA118" s="14"/>
      <c r="AB118" s="14"/>
      <c r="AC118" s="14"/>
      <c r="AD118" s="14"/>
      <c r="AE118" s="14"/>
      <c r="AT118" s="250" t="s">
        <v>198</v>
      </c>
      <c r="AU118" s="250" t="s">
        <v>84</v>
      </c>
      <c r="AV118" s="14" t="s">
        <v>84</v>
      </c>
      <c r="AW118" s="14" t="s">
        <v>37</v>
      </c>
      <c r="AX118" s="14" t="s">
        <v>76</v>
      </c>
      <c r="AY118" s="250" t="s">
        <v>186</v>
      </c>
    </row>
    <row r="119" spans="1:51" s="14" customFormat="1" ht="12">
      <c r="A119" s="14"/>
      <c r="B119" s="240"/>
      <c r="C119" s="241"/>
      <c r="D119" s="225" t="s">
        <v>198</v>
      </c>
      <c r="E119" s="242" t="s">
        <v>20</v>
      </c>
      <c r="F119" s="243" t="s">
        <v>904</v>
      </c>
      <c r="G119" s="241"/>
      <c r="H119" s="244">
        <v>-174</v>
      </c>
      <c r="I119" s="245"/>
      <c r="J119" s="241"/>
      <c r="K119" s="241"/>
      <c r="L119" s="246"/>
      <c r="M119" s="247"/>
      <c r="N119" s="248"/>
      <c r="O119" s="248"/>
      <c r="P119" s="248"/>
      <c r="Q119" s="248"/>
      <c r="R119" s="248"/>
      <c r="S119" s="248"/>
      <c r="T119" s="249"/>
      <c r="U119" s="14"/>
      <c r="V119" s="14"/>
      <c r="W119" s="14"/>
      <c r="X119" s="14"/>
      <c r="Y119" s="14"/>
      <c r="Z119" s="14"/>
      <c r="AA119" s="14"/>
      <c r="AB119" s="14"/>
      <c r="AC119" s="14"/>
      <c r="AD119" s="14"/>
      <c r="AE119" s="14"/>
      <c r="AT119" s="250" t="s">
        <v>198</v>
      </c>
      <c r="AU119" s="250" t="s">
        <v>84</v>
      </c>
      <c r="AV119" s="14" t="s">
        <v>84</v>
      </c>
      <c r="AW119" s="14" t="s">
        <v>37</v>
      </c>
      <c r="AX119" s="14" t="s">
        <v>76</v>
      </c>
      <c r="AY119" s="250" t="s">
        <v>186</v>
      </c>
    </row>
    <row r="120" spans="1:51" s="14" customFormat="1" ht="12">
      <c r="A120" s="14"/>
      <c r="B120" s="240"/>
      <c r="C120" s="241"/>
      <c r="D120" s="225" t="s">
        <v>198</v>
      </c>
      <c r="E120" s="242" t="s">
        <v>20</v>
      </c>
      <c r="F120" s="243" t="s">
        <v>905</v>
      </c>
      <c r="G120" s="241"/>
      <c r="H120" s="244">
        <v>287.57</v>
      </c>
      <c r="I120" s="245"/>
      <c r="J120" s="241"/>
      <c r="K120" s="241"/>
      <c r="L120" s="246"/>
      <c r="M120" s="247"/>
      <c r="N120" s="248"/>
      <c r="O120" s="248"/>
      <c r="P120" s="248"/>
      <c r="Q120" s="248"/>
      <c r="R120" s="248"/>
      <c r="S120" s="248"/>
      <c r="T120" s="249"/>
      <c r="U120" s="14"/>
      <c r="V120" s="14"/>
      <c r="W120" s="14"/>
      <c r="X120" s="14"/>
      <c r="Y120" s="14"/>
      <c r="Z120" s="14"/>
      <c r="AA120" s="14"/>
      <c r="AB120" s="14"/>
      <c r="AC120" s="14"/>
      <c r="AD120" s="14"/>
      <c r="AE120" s="14"/>
      <c r="AT120" s="250" t="s">
        <v>198</v>
      </c>
      <c r="AU120" s="250" t="s">
        <v>84</v>
      </c>
      <c r="AV120" s="14" t="s">
        <v>84</v>
      </c>
      <c r="AW120" s="14" t="s">
        <v>37</v>
      </c>
      <c r="AX120" s="14" t="s">
        <v>76</v>
      </c>
      <c r="AY120" s="250" t="s">
        <v>186</v>
      </c>
    </row>
    <row r="121" spans="1:51" s="14" customFormat="1" ht="12">
      <c r="A121" s="14"/>
      <c r="B121" s="240"/>
      <c r="C121" s="241"/>
      <c r="D121" s="225" t="s">
        <v>198</v>
      </c>
      <c r="E121" s="242" t="s">
        <v>20</v>
      </c>
      <c r="F121" s="243" t="s">
        <v>892</v>
      </c>
      <c r="G121" s="241"/>
      <c r="H121" s="244">
        <v>1533</v>
      </c>
      <c r="I121" s="245"/>
      <c r="J121" s="241"/>
      <c r="K121" s="241"/>
      <c r="L121" s="246"/>
      <c r="M121" s="247"/>
      <c r="N121" s="248"/>
      <c r="O121" s="248"/>
      <c r="P121" s="248"/>
      <c r="Q121" s="248"/>
      <c r="R121" s="248"/>
      <c r="S121" s="248"/>
      <c r="T121" s="249"/>
      <c r="U121" s="14"/>
      <c r="V121" s="14"/>
      <c r="W121" s="14"/>
      <c r="X121" s="14"/>
      <c r="Y121" s="14"/>
      <c r="Z121" s="14"/>
      <c r="AA121" s="14"/>
      <c r="AB121" s="14"/>
      <c r="AC121" s="14"/>
      <c r="AD121" s="14"/>
      <c r="AE121" s="14"/>
      <c r="AT121" s="250" t="s">
        <v>198</v>
      </c>
      <c r="AU121" s="250" t="s">
        <v>84</v>
      </c>
      <c r="AV121" s="14" t="s">
        <v>84</v>
      </c>
      <c r="AW121" s="14" t="s">
        <v>37</v>
      </c>
      <c r="AX121" s="14" t="s">
        <v>76</v>
      </c>
      <c r="AY121" s="250" t="s">
        <v>186</v>
      </c>
    </row>
    <row r="122" spans="1:65" s="2" customFormat="1" ht="24.15" customHeight="1">
      <c r="A122" s="38"/>
      <c r="B122" s="39"/>
      <c r="C122" s="212" t="s">
        <v>267</v>
      </c>
      <c r="D122" s="212" t="s">
        <v>189</v>
      </c>
      <c r="E122" s="213" t="s">
        <v>906</v>
      </c>
      <c r="F122" s="214" t="s">
        <v>907</v>
      </c>
      <c r="G122" s="215" t="s">
        <v>192</v>
      </c>
      <c r="H122" s="216">
        <v>174</v>
      </c>
      <c r="I122" s="217"/>
      <c r="J122" s="218">
        <f>ROUND(I122*H122,2)</f>
        <v>0</v>
      </c>
      <c r="K122" s="214" t="s">
        <v>193</v>
      </c>
      <c r="L122" s="44"/>
      <c r="M122" s="219" t="s">
        <v>20</v>
      </c>
      <c r="N122" s="220" t="s">
        <v>47</v>
      </c>
      <c r="O122" s="84"/>
      <c r="P122" s="221">
        <f>O122*H122</f>
        <v>0</v>
      </c>
      <c r="Q122" s="221">
        <v>0</v>
      </c>
      <c r="R122" s="221">
        <f>Q122*H122</f>
        <v>0</v>
      </c>
      <c r="S122" s="221">
        <v>0</v>
      </c>
      <c r="T122" s="222">
        <f>S122*H122</f>
        <v>0</v>
      </c>
      <c r="U122" s="38"/>
      <c r="V122" s="38"/>
      <c r="W122" s="38"/>
      <c r="X122" s="38"/>
      <c r="Y122" s="38"/>
      <c r="Z122" s="38"/>
      <c r="AA122" s="38"/>
      <c r="AB122" s="38"/>
      <c r="AC122" s="38"/>
      <c r="AD122" s="38"/>
      <c r="AE122" s="38"/>
      <c r="AR122" s="223" t="s">
        <v>194</v>
      </c>
      <c r="AT122" s="223" t="s">
        <v>189</v>
      </c>
      <c r="AU122" s="223" t="s">
        <v>84</v>
      </c>
      <c r="AY122" s="17" t="s">
        <v>186</v>
      </c>
      <c r="BE122" s="224">
        <f>IF(N122="základní",J122,0)</f>
        <v>0</v>
      </c>
      <c r="BF122" s="224">
        <f>IF(N122="snížená",J122,0)</f>
        <v>0</v>
      </c>
      <c r="BG122" s="224">
        <f>IF(N122="zákl. přenesená",J122,0)</f>
        <v>0</v>
      </c>
      <c r="BH122" s="224">
        <f>IF(N122="sníž. přenesená",J122,0)</f>
        <v>0</v>
      </c>
      <c r="BI122" s="224">
        <f>IF(N122="nulová",J122,0)</f>
        <v>0</v>
      </c>
      <c r="BJ122" s="17" t="s">
        <v>22</v>
      </c>
      <c r="BK122" s="224">
        <f>ROUND(I122*H122,2)</f>
        <v>0</v>
      </c>
      <c r="BL122" s="17" t="s">
        <v>194</v>
      </c>
      <c r="BM122" s="223" t="s">
        <v>908</v>
      </c>
    </row>
    <row r="123" spans="1:47" s="2" customFormat="1" ht="12">
      <c r="A123" s="38"/>
      <c r="B123" s="39"/>
      <c r="C123" s="40"/>
      <c r="D123" s="225" t="s">
        <v>196</v>
      </c>
      <c r="E123" s="40"/>
      <c r="F123" s="226" t="s">
        <v>909</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196</v>
      </c>
      <c r="AU123" s="17" t="s">
        <v>84</v>
      </c>
    </row>
    <row r="124" spans="1:51" s="13" customFormat="1" ht="12">
      <c r="A124" s="13"/>
      <c r="B124" s="230"/>
      <c r="C124" s="231"/>
      <c r="D124" s="225" t="s">
        <v>198</v>
      </c>
      <c r="E124" s="232" t="s">
        <v>20</v>
      </c>
      <c r="F124" s="233" t="s">
        <v>899</v>
      </c>
      <c r="G124" s="231"/>
      <c r="H124" s="232" t="s">
        <v>20</v>
      </c>
      <c r="I124" s="234"/>
      <c r="J124" s="231"/>
      <c r="K124" s="231"/>
      <c r="L124" s="235"/>
      <c r="M124" s="236"/>
      <c r="N124" s="237"/>
      <c r="O124" s="237"/>
      <c r="P124" s="237"/>
      <c r="Q124" s="237"/>
      <c r="R124" s="237"/>
      <c r="S124" s="237"/>
      <c r="T124" s="238"/>
      <c r="U124" s="13"/>
      <c r="V124" s="13"/>
      <c r="W124" s="13"/>
      <c r="X124" s="13"/>
      <c r="Y124" s="13"/>
      <c r="Z124" s="13"/>
      <c r="AA124" s="13"/>
      <c r="AB124" s="13"/>
      <c r="AC124" s="13"/>
      <c r="AD124" s="13"/>
      <c r="AE124" s="13"/>
      <c r="AT124" s="239" t="s">
        <v>198</v>
      </c>
      <c r="AU124" s="239" t="s">
        <v>84</v>
      </c>
      <c r="AV124" s="13" t="s">
        <v>22</v>
      </c>
      <c r="AW124" s="13" t="s">
        <v>37</v>
      </c>
      <c r="AX124" s="13" t="s">
        <v>76</v>
      </c>
      <c r="AY124" s="239" t="s">
        <v>186</v>
      </c>
    </row>
    <row r="125" spans="1:51" s="14" customFormat="1" ht="12">
      <c r="A125" s="14"/>
      <c r="B125" s="240"/>
      <c r="C125" s="241"/>
      <c r="D125" s="225" t="s">
        <v>198</v>
      </c>
      <c r="E125" s="242" t="s">
        <v>20</v>
      </c>
      <c r="F125" s="243" t="s">
        <v>898</v>
      </c>
      <c r="G125" s="241"/>
      <c r="H125" s="244">
        <v>174</v>
      </c>
      <c r="I125" s="245"/>
      <c r="J125" s="241"/>
      <c r="K125" s="241"/>
      <c r="L125" s="246"/>
      <c r="M125" s="247"/>
      <c r="N125" s="248"/>
      <c r="O125" s="248"/>
      <c r="P125" s="248"/>
      <c r="Q125" s="248"/>
      <c r="R125" s="248"/>
      <c r="S125" s="248"/>
      <c r="T125" s="249"/>
      <c r="U125" s="14"/>
      <c r="V125" s="14"/>
      <c r="W125" s="14"/>
      <c r="X125" s="14"/>
      <c r="Y125" s="14"/>
      <c r="Z125" s="14"/>
      <c r="AA125" s="14"/>
      <c r="AB125" s="14"/>
      <c r="AC125" s="14"/>
      <c r="AD125" s="14"/>
      <c r="AE125" s="14"/>
      <c r="AT125" s="250" t="s">
        <v>198</v>
      </c>
      <c r="AU125" s="250" t="s">
        <v>84</v>
      </c>
      <c r="AV125" s="14" t="s">
        <v>84</v>
      </c>
      <c r="AW125" s="14" t="s">
        <v>37</v>
      </c>
      <c r="AX125" s="14" t="s">
        <v>76</v>
      </c>
      <c r="AY125" s="250" t="s">
        <v>186</v>
      </c>
    </row>
    <row r="126" spans="1:65" s="2" customFormat="1" ht="24.15" customHeight="1">
      <c r="A126" s="38"/>
      <c r="B126" s="39"/>
      <c r="C126" s="212" t="s">
        <v>273</v>
      </c>
      <c r="D126" s="212" t="s">
        <v>189</v>
      </c>
      <c r="E126" s="213" t="s">
        <v>910</v>
      </c>
      <c r="F126" s="214" t="s">
        <v>911</v>
      </c>
      <c r="G126" s="215" t="s">
        <v>192</v>
      </c>
      <c r="H126" s="216">
        <v>174</v>
      </c>
      <c r="I126" s="217"/>
      <c r="J126" s="218">
        <f>ROUND(I126*H126,2)</f>
        <v>0</v>
      </c>
      <c r="K126" s="214" t="s">
        <v>193</v>
      </c>
      <c r="L126" s="44"/>
      <c r="M126" s="219" t="s">
        <v>20</v>
      </c>
      <c r="N126" s="220" t="s">
        <v>47</v>
      </c>
      <c r="O126" s="84"/>
      <c r="P126" s="221">
        <f>O126*H126</f>
        <v>0</v>
      </c>
      <c r="Q126" s="221">
        <v>0</v>
      </c>
      <c r="R126" s="221">
        <f>Q126*H126</f>
        <v>0</v>
      </c>
      <c r="S126" s="221">
        <v>0</v>
      </c>
      <c r="T126" s="222">
        <f>S126*H126</f>
        <v>0</v>
      </c>
      <c r="U126" s="38"/>
      <c r="V126" s="38"/>
      <c r="W126" s="38"/>
      <c r="X126" s="38"/>
      <c r="Y126" s="38"/>
      <c r="Z126" s="38"/>
      <c r="AA126" s="38"/>
      <c r="AB126" s="38"/>
      <c r="AC126" s="38"/>
      <c r="AD126" s="38"/>
      <c r="AE126" s="38"/>
      <c r="AR126" s="223" t="s">
        <v>194</v>
      </c>
      <c r="AT126" s="223" t="s">
        <v>189</v>
      </c>
      <c r="AU126" s="223" t="s">
        <v>84</v>
      </c>
      <c r="AY126" s="17" t="s">
        <v>186</v>
      </c>
      <c r="BE126" s="224">
        <f>IF(N126="základní",J126,0)</f>
        <v>0</v>
      </c>
      <c r="BF126" s="224">
        <f>IF(N126="snížená",J126,0)</f>
        <v>0</v>
      </c>
      <c r="BG126" s="224">
        <f>IF(N126="zákl. přenesená",J126,0)</f>
        <v>0</v>
      </c>
      <c r="BH126" s="224">
        <f>IF(N126="sníž. přenesená",J126,0)</f>
        <v>0</v>
      </c>
      <c r="BI126" s="224">
        <f>IF(N126="nulová",J126,0)</f>
        <v>0</v>
      </c>
      <c r="BJ126" s="17" t="s">
        <v>22</v>
      </c>
      <c r="BK126" s="224">
        <f>ROUND(I126*H126,2)</f>
        <v>0</v>
      </c>
      <c r="BL126" s="17" t="s">
        <v>194</v>
      </c>
      <c r="BM126" s="223" t="s">
        <v>912</v>
      </c>
    </row>
    <row r="127" spans="1:47" s="2" customFormat="1" ht="12">
      <c r="A127" s="38"/>
      <c r="B127" s="39"/>
      <c r="C127" s="40"/>
      <c r="D127" s="225" t="s">
        <v>196</v>
      </c>
      <c r="E127" s="40"/>
      <c r="F127" s="226" t="s">
        <v>913</v>
      </c>
      <c r="G127" s="40"/>
      <c r="H127" s="40"/>
      <c r="I127" s="227"/>
      <c r="J127" s="40"/>
      <c r="K127" s="40"/>
      <c r="L127" s="44"/>
      <c r="M127" s="228"/>
      <c r="N127" s="229"/>
      <c r="O127" s="84"/>
      <c r="P127" s="84"/>
      <c r="Q127" s="84"/>
      <c r="R127" s="84"/>
      <c r="S127" s="84"/>
      <c r="T127" s="85"/>
      <c r="U127" s="38"/>
      <c r="V127" s="38"/>
      <c r="W127" s="38"/>
      <c r="X127" s="38"/>
      <c r="Y127" s="38"/>
      <c r="Z127" s="38"/>
      <c r="AA127" s="38"/>
      <c r="AB127" s="38"/>
      <c r="AC127" s="38"/>
      <c r="AD127" s="38"/>
      <c r="AE127" s="38"/>
      <c r="AT127" s="17" t="s">
        <v>196</v>
      </c>
      <c r="AU127" s="17" t="s">
        <v>84</v>
      </c>
    </row>
    <row r="128" spans="1:51" s="13" customFormat="1" ht="12">
      <c r="A128" s="13"/>
      <c r="B128" s="230"/>
      <c r="C128" s="231"/>
      <c r="D128" s="225" t="s">
        <v>198</v>
      </c>
      <c r="E128" s="232" t="s">
        <v>20</v>
      </c>
      <c r="F128" s="233" t="s">
        <v>881</v>
      </c>
      <c r="G128" s="231"/>
      <c r="H128" s="232" t="s">
        <v>20</v>
      </c>
      <c r="I128" s="234"/>
      <c r="J128" s="231"/>
      <c r="K128" s="231"/>
      <c r="L128" s="235"/>
      <c r="M128" s="236"/>
      <c r="N128" s="237"/>
      <c r="O128" s="237"/>
      <c r="P128" s="237"/>
      <c r="Q128" s="237"/>
      <c r="R128" s="237"/>
      <c r="S128" s="237"/>
      <c r="T128" s="238"/>
      <c r="U128" s="13"/>
      <c r="V128" s="13"/>
      <c r="W128" s="13"/>
      <c r="X128" s="13"/>
      <c r="Y128" s="13"/>
      <c r="Z128" s="13"/>
      <c r="AA128" s="13"/>
      <c r="AB128" s="13"/>
      <c r="AC128" s="13"/>
      <c r="AD128" s="13"/>
      <c r="AE128" s="13"/>
      <c r="AT128" s="239" t="s">
        <v>198</v>
      </c>
      <c r="AU128" s="239" t="s">
        <v>84</v>
      </c>
      <c r="AV128" s="13" t="s">
        <v>22</v>
      </c>
      <c r="AW128" s="13" t="s">
        <v>37</v>
      </c>
      <c r="AX128" s="13" t="s">
        <v>76</v>
      </c>
      <c r="AY128" s="239" t="s">
        <v>186</v>
      </c>
    </row>
    <row r="129" spans="1:51" s="14" customFormat="1" ht="12">
      <c r="A129" s="14"/>
      <c r="B129" s="240"/>
      <c r="C129" s="241"/>
      <c r="D129" s="225" t="s">
        <v>198</v>
      </c>
      <c r="E129" s="242" t="s">
        <v>20</v>
      </c>
      <c r="F129" s="243" t="s">
        <v>914</v>
      </c>
      <c r="G129" s="241"/>
      <c r="H129" s="244">
        <v>174</v>
      </c>
      <c r="I129" s="245"/>
      <c r="J129" s="241"/>
      <c r="K129" s="241"/>
      <c r="L129" s="246"/>
      <c r="M129" s="247"/>
      <c r="N129" s="248"/>
      <c r="O129" s="248"/>
      <c r="P129" s="248"/>
      <c r="Q129" s="248"/>
      <c r="R129" s="248"/>
      <c r="S129" s="248"/>
      <c r="T129" s="249"/>
      <c r="U129" s="14"/>
      <c r="V129" s="14"/>
      <c r="W129" s="14"/>
      <c r="X129" s="14"/>
      <c r="Y129" s="14"/>
      <c r="Z129" s="14"/>
      <c r="AA129" s="14"/>
      <c r="AB129" s="14"/>
      <c r="AC129" s="14"/>
      <c r="AD129" s="14"/>
      <c r="AE129" s="14"/>
      <c r="AT129" s="250" t="s">
        <v>198</v>
      </c>
      <c r="AU129" s="250" t="s">
        <v>84</v>
      </c>
      <c r="AV129" s="14" t="s">
        <v>84</v>
      </c>
      <c r="AW129" s="14" t="s">
        <v>37</v>
      </c>
      <c r="AX129" s="14" t="s">
        <v>76</v>
      </c>
      <c r="AY129" s="250" t="s">
        <v>186</v>
      </c>
    </row>
    <row r="130" spans="1:65" s="2" customFormat="1" ht="24.15" customHeight="1">
      <c r="A130" s="38"/>
      <c r="B130" s="39"/>
      <c r="C130" s="212" t="s">
        <v>279</v>
      </c>
      <c r="D130" s="212" t="s">
        <v>189</v>
      </c>
      <c r="E130" s="213" t="s">
        <v>915</v>
      </c>
      <c r="F130" s="214" t="s">
        <v>916</v>
      </c>
      <c r="G130" s="215" t="s">
        <v>192</v>
      </c>
      <c r="H130" s="216">
        <v>1533</v>
      </c>
      <c r="I130" s="217"/>
      <c r="J130" s="218">
        <f>ROUND(I130*H130,2)</f>
        <v>0</v>
      </c>
      <c r="K130" s="214" t="s">
        <v>193</v>
      </c>
      <c r="L130" s="44"/>
      <c r="M130" s="219" t="s">
        <v>20</v>
      </c>
      <c r="N130" s="220" t="s">
        <v>47</v>
      </c>
      <c r="O130" s="84"/>
      <c r="P130" s="221">
        <f>O130*H130</f>
        <v>0</v>
      </c>
      <c r="Q130" s="221">
        <v>0</v>
      </c>
      <c r="R130" s="221">
        <f>Q130*H130</f>
        <v>0</v>
      </c>
      <c r="S130" s="221">
        <v>0</v>
      </c>
      <c r="T130" s="222">
        <f>S130*H130</f>
        <v>0</v>
      </c>
      <c r="U130" s="38"/>
      <c r="V130" s="38"/>
      <c r="W130" s="38"/>
      <c r="X130" s="38"/>
      <c r="Y130" s="38"/>
      <c r="Z130" s="38"/>
      <c r="AA130" s="38"/>
      <c r="AB130" s="38"/>
      <c r="AC130" s="38"/>
      <c r="AD130" s="38"/>
      <c r="AE130" s="38"/>
      <c r="AR130" s="223" t="s">
        <v>194</v>
      </c>
      <c r="AT130" s="223" t="s">
        <v>189</v>
      </c>
      <c r="AU130" s="223" t="s">
        <v>84</v>
      </c>
      <c r="AY130" s="17" t="s">
        <v>186</v>
      </c>
      <c r="BE130" s="224">
        <f>IF(N130="základní",J130,0)</f>
        <v>0</v>
      </c>
      <c r="BF130" s="224">
        <f>IF(N130="snížená",J130,0)</f>
        <v>0</v>
      </c>
      <c r="BG130" s="224">
        <f>IF(N130="zákl. přenesená",J130,0)</f>
        <v>0</v>
      </c>
      <c r="BH130" s="224">
        <f>IF(N130="sníž. přenesená",J130,0)</f>
        <v>0</v>
      </c>
      <c r="BI130" s="224">
        <f>IF(N130="nulová",J130,0)</f>
        <v>0</v>
      </c>
      <c r="BJ130" s="17" t="s">
        <v>22</v>
      </c>
      <c r="BK130" s="224">
        <f>ROUND(I130*H130,2)</f>
        <v>0</v>
      </c>
      <c r="BL130" s="17" t="s">
        <v>194</v>
      </c>
      <c r="BM130" s="223" t="s">
        <v>917</v>
      </c>
    </row>
    <row r="131" spans="1:47" s="2" customFormat="1" ht="12">
      <c r="A131" s="38"/>
      <c r="B131" s="39"/>
      <c r="C131" s="40"/>
      <c r="D131" s="225" t="s">
        <v>196</v>
      </c>
      <c r="E131" s="40"/>
      <c r="F131" s="226" t="s">
        <v>918</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196</v>
      </c>
      <c r="AU131" s="17" t="s">
        <v>84</v>
      </c>
    </row>
    <row r="132" spans="1:47" s="2" customFormat="1" ht="12">
      <c r="A132" s="38"/>
      <c r="B132" s="39"/>
      <c r="C132" s="40"/>
      <c r="D132" s="225" t="s">
        <v>216</v>
      </c>
      <c r="E132" s="40"/>
      <c r="F132" s="251" t="s">
        <v>565</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216</v>
      </c>
      <c r="AU132" s="17" t="s">
        <v>84</v>
      </c>
    </row>
    <row r="133" spans="1:51" s="13" customFormat="1" ht="12">
      <c r="A133" s="13"/>
      <c r="B133" s="230"/>
      <c r="C133" s="231"/>
      <c r="D133" s="225" t="s">
        <v>198</v>
      </c>
      <c r="E133" s="232" t="s">
        <v>20</v>
      </c>
      <c r="F133" s="233" t="s">
        <v>919</v>
      </c>
      <c r="G133" s="231"/>
      <c r="H133" s="232" t="s">
        <v>20</v>
      </c>
      <c r="I133" s="234"/>
      <c r="J133" s="231"/>
      <c r="K133" s="231"/>
      <c r="L133" s="235"/>
      <c r="M133" s="236"/>
      <c r="N133" s="237"/>
      <c r="O133" s="237"/>
      <c r="P133" s="237"/>
      <c r="Q133" s="237"/>
      <c r="R133" s="237"/>
      <c r="S133" s="237"/>
      <c r="T133" s="238"/>
      <c r="U133" s="13"/>
      <c r="V133" s="13"/>
      <c r="W133" s="13"/>
      <c r="X133" s="13"/>
      <c r="Y133" s="13"/>
      <c r="Z133" s="13"/>
      <c r="AA133" s="13"/>
      <c r="AB133" s="13"/>
      <c r="AC133" s="13"/>
      <c r="AD133" s="13"/>
      <c r="AE133" s="13"/>
      <c r="AT133" s="239" t="s">
        <v>198</v>
      </c>
      <c r="AU133" s="239" t="s">
        <v>84</v>
      </c>
      <c r="AV133" s="13" t="s">
        <v>22</v>
      </c>
      <c r="AW133" s="13" t="s">
        <v>37</v>
      </c>
      <c r="AX133" s="13" t="s">
        <v>76</v>
      </c>
      <c r="AY133" s="239" t="s">
        <v>186</v>
      </c>
    </row>
    <row r="134" spans="1:51" s="14" customFormat="1" ht="12">
      <c r="A134" s="14"/>
      <c r="B134" s="240"/>
      <c r="C134" s="241"/>
      <c r="D134" s="225" t="s">
        <v>198</v>
      </c>
      <c r="E134" s="242" t="s">
        <v>20</v>
      </c>
      <c r="F134" s="243" t="s">
        <v>920</v>
      </c>
      <c r="G134" s="241"/>
      <c r="H134" s="244">
        <v>1533</v>
      </c>
      <c r="I134" s="245"/>
      <c r="J134" s="241"/>
      <c r="K134" s="241"/>
      <c r="L134" s="246"/>
      <c r="M134" s="247"/>
      <c r="N134" s="248"/>
      <c r="O134" s="248"/>
      <c r="P134" s="248"/>
      <c r="Q134" s="248"/>
      <c r="R134" s="248"/>
      <c r="S134" s="248"/>
      <c r="T134" s="249"/>
      <c r="U134" s="14"/>
      <c r="V134" s="14"/>
      <c r="W134" s="14"/>
      <c r="X134" s="14"/>
      <c r="Y134" s="14"/>
      <c r="Z134" s="14"/>
      <c r="AA134" s="14"/>
      <c r="AB134" s="14"/>
      <c r="AC134" s="14"/>
      <c r="AD134" s="14"/>
      <c r="AE134" s="14"/>
      <c r="AT134" s="250" t="s">
        <v>198</v>
      </c>
      <c r="AU134" s="250" t="s">
        <v>84</v>
      </c>
      <c r="AV134" s="14" t="s">
        <v>84</v>
      </c>
      <c r="AW134" s="14" t="s">
        <v>37</v>
      </c>
      <c r="AX134" s="14" t="s">
        <v>76</v>
      </c>
      <c r="AY134" s="250" t="s">
        <v>186</v>
      </c>
    </row>
    <row r="135" spans="1:65" s="2" customFormat="1" ht="14.4" customHeight="1">
      <c r="A135" s="38"/>
      <c r="B135" s="39"/>
      <c r="C135" s="260" t="s">
        <v>187</v>
      </c>
      <c r="D135" s="260" t="s">
        <v>921</v>
      </c>
      <c r="E135" s="261" t="s">
        <v>922</v>
      </c>
      <c r="F135" s="262" t="s">
        <v>923</v>
      </c>
      <c r="G135" s="263" t="s">
        <v>213</v>
      </c>
      <c r="H135" s="264">
        <v>3219.3</v>
      </c>
      <c r="I135" s="265"/>
      <c r="J135" s="266">
        <f>ROUND(I135*H135,2)</f>
        <v>0</v>
      </c>
      <c r="K135" s="262" t="s">
        <v>193</v>
      </c>
      <c r="L135" s="267"/>
      <c r="M135" s="268" t="s">
        <v>20</v>
      </c>
      <c r="N135" s="269" t="s">
        <v>47</v>
      </c>
      <c r="O135" s="84"/>
      <c r="P135" s="221">
        <f>O135*H135</f>
        <v>0</v>
      </c>
      <c r="Q135" s="221">
        <v>0</v>
      </c>
      <c r="R135" s="221">
        <f>Q135*H135</f>
        <v>0</v>
      </c>
      <c r="S135" s="221">
        <v>0</v>
      </c>
      <c r="T135" s="222">
        <f>S135*H135</f>
        <v>0</v>
      </c>
      <c r="U135" s="38"/>
      <c r="V135" s="38"/>
      <c r="W135" s="38"/>
      <c r="X135" s="38"/>
      <c r="Y135" s="38"/>
      <c r="Z135" s="38"/>
      <c r="AA135" s="38"/>
      <c r="AB135" s="38"/>
      <c r="AC135" s="38"/>
      <c r="AD135" s="38"/>
      <c r="AE135" s="38"/>
      <c r="AR135" s="223" t="s">
        <v>279</v>
      </c>
      <c r="AT135" s="223" t="s">
        <v>921</v>
      </c>
      <c r="AU135" s="223" t="s">
        <v>84</v>
      </c>
      <c r="AY135" s="17" t="s">
        <v>186</v>
      </c>
      <c r="BE135" s="224">
        <f>IF(N135="základní",J135,0)</f>
        <v>0</v>
      </c>
      <c r="BF135" s="224">
        <f>IF(N135="snížená",J135,0)</f>
        <v>0</v>
      </c>
      <c r="BG135" s="224">
        <f>IF(N135="zákl. přenesená",J135,0)</f>
        <v>0</v>
      </c>
      <c r="BH135" s="224">
        <f>IF(N135="sníž. přenesená",J135,0)</f>
        <v>0</v>
      </c>
      <c r="BI135" s="224">
        <f>IF(N135="nulová",J135,0)</f>
        <v>0</v>
      </c>
      <c r="BJ135" s="17" t="s">
        <v>22</v>
      </c>
      <c r="BK135" s="224">
        <f>ROUND(I135*H135,2)</f>
        <v>0</v>
      </c>
      <c r="BL135" s="17" t="s">
        <v>194</v>
      </c>
      <c r="BM135" s="223" t="s">
        <v>924</v>
      </c>
    </row>
    <row r="136" spans="1:47" s="2" customFormat="1" ht="12">
      <c r="A136" s="38"/>
      <c r="B136" s="39"/>
      <c r="C136" s="40"/>
      <c r="D136" s="225" t="s">
        <v>196</v>
      </c>
      <c r="E136" s="40"/>
      <c r="F136" s="226" t="s">
        <v>923</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196</v>
      </c>
      <c r="AU136" s="17" t="s">
        <v>84</v>
      </c>
    </row>
    <row r="137" spans="1:47" s="2" customFormat="1" ht="12">
      <c r="A137" s="38"/>
      <c r="B137" s="39"/>
      <c r="C137" s="40"/>
      <c r="D137" s="225" t="s">
        <v>216</v>
      </c>
      <c r="E137" s="40"/>
      <c r="F137" s="251" t="s">
        <v>565</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216</v>
      </c>
      <c r="AU137" s="17" t="s">
        <v>84</v>
      </c>
    </row>
    <row r="138" spans="1:51" s="13" customFormat="1" ht="12">
      <c r="A138" s="13"/>
      <c r="B138" s="230"/>
      <c r="C138" s="231"/>
      <c r="D138" s="225" t="s">
        <v>198</v>
      </c>
      <c r="E138" s="232" t="s">
        <v>20</v>
      </c>
      <c r="F138" s="233" t="s">
        <v>919</v>
      </c>
      <c r="G138" s="231"/>
      <c r="H138" s="232" t="s">
        <v>20</v>
      </c>
      <c r="I138" s="234"/>
      <c r="J138" s="231"/>
      <c r="K138" s="231"/>
      <c r="L138" s="235"/>
      <c r="M138" s="236"/>
      <c r="N138" s="237"/>
      <c r="O138" s="237"/>
      <c r="P138" s="237"/>
      <c r="Q138" s="237"/>
      <c r="R138" s="237"/>
      <c r="S138" s="237"/>
      <c r="T138" s="238"/>
      <c r="U138" s="13"/>
      <c r="V138" s="13"/>
      <c r="W138" s="13"/>
      <c r="X138" s="13"/>
      <c r="Y138" s="13"/>
      <c r="Z138" s="13"/>
      <c r="AA138" s="13"/>
      <c r="AB138" s="13"/>
      <c r="AC138" s="13"/>
      <c r="AD138" s="13"/>
      <c r="AE138" s="13"/>
      <c r="AT138" s="239" t="s">
        <v>198</v>
      </c>
      <c r="AU138" s="239" t="s">
        <v>84</v>
      </c>
      <c r="AV138" s="13" t="s">
        <v>22</v>
      </c>
      <c r="AW138" s="13" t="s">
        <v>37</v>
      </c>
      <c r="AX138" s="13" t="s">
        <v>76</v>
      </c>
      <c r="AY138" s="239" t="s">
        <v>186</v>
      </c>
    </row>
    <row r="139" spans="1:51" s="14" customFormat="1" ht="12">
      <c r="A139" s="14"/>
      <c r="B139" s="240"/>
      <c r="C139" s="241"/>
      <c r="D139" s="225" t="s">
        <v>198</v>
      </c>
      <c r="E139" s="242" t="s">
        <v>20</v>
      </c>
      <c r="F139" s="243" t="s">
        <v>920</v>
      </c>
      <c r="G139" s="241"/>
      <c r="H139" s="244">
        <v>1533</v>
      </c>
      <c r="I139" s="245"/>
      <c r="J139" s="241"/>
      <c r="K139" s="241"/>
      <c r="L139" s="246"/>
      <c r="M139" s="247"/>
      <c r="N139" s="248"/>
      <c r="O139" s="248"/>
      <c r="P139" s="248"/>
      <c r="Q139" s="248"/>
      <c r="R139" s="248"/>
      <c r="S139" s="248"/>
      <c r="T139" s="249"/>
      <c r="U139" s="14"/>
      <c r="V139" s="14"/>
      <c r="W139" s="14"/>
      <c r="X139" s="14"/>
      <c r="Y139" s="14"/>
      <c r="Z139" s="14"/>
      <c r="AA139" s="14"/>
      <c r="AB139" s="14"/>
      <c r="AC139" s="14"/>
      <c r="AD139" s="14"/>
      <c r="AE139" s="14"/>
      <c r="AT139" s="250" t="s">
        <v>198</v>
      </c>
      <c r="AU139" s="250" t="s">
        <v>84</v>
      </c>
      <c r="AV139" s="14" t="s">
        <v>84</v>
      </c>
      <c r="AW139" s="14" t="s">
        <v>37</v>
      </c>
      <c r="AX139" s="14" t="s">
        <v>76</v>
      </c>
      <c r="AY139" s="250" t="s">
        <v>186</v>
      </c>
    </row>
    <row r="140" spans="1:51" s="14" customFormat="1" ht="12">
      <c r="A140" s="14"/>
      <c r="B140" s="240"/>
      <c r="C140" s="241"/>
      <c r="D140" s="225" t="s">
        <v>198</v>
      </c>
      <c r="E140" s="241"/>
      <c r="F140" s="243" t="s">
        <v>925</v>
      </c>
      <c r="G140" s="241"/>
      <c r="H140" s="244">
        <v>3219.3</v>
      </c>
      <c r="I140" s="245"/>
      <c r="J140" s="241"/>
      <c r="K140" s="241"/>
      <c r="L140" s="246"/>
      <c r="M140" s="247"/>
      <c r="N140" s="248"/>
      <c r="O140" s="248"/>
      <c r="P140" s="248"/>
      <c r="Q140" s="248"/>
      <c r="R140" s="248"/>
      <c r="S140" s="248"/>
      <c r="T140" s="249"/>
      <c r="U140" s="14"/>
      <c r="V140" s="14"/>
      <c r="W140" s="14"/>
      <c r="X140" s="14"/>
      <c r="Y140" s="14"/>
      <c r="Z140" s="14"/>
      <c r="AA140" s="14"/>
      <c r="AB140" s="14"/>
      <c r="AC140" s="14"/>
      <c r="AD140" s="14"/>
      <c r="AE140" s="14"/>
      <c r="AT140" s="250" t="s">
        <v>198</v>
      </c>
      <c r="AU140" s="250" t="s">
        <v>84</v>
      </c>
      <c r="AV140" s="14" t="s">
        <v>84</v>
      </c>
      <c r="AW140" s="14" t="s">
        <v>4</v>
      </c>
      <c r="AX140" s="14" t="s">
        <v>22</v>
      </c>
      <c r="AY140" s="250" t="s">
        <v>186</v>
      </c>
    </row>
    <row r="141" spans="1:65" s="2" customFormat="1" ht="24.15" customHeight="1">
      <c r="A141" s="38"/>
      <c r="B141" s="39"/>
      <c r="C141" s="212" t="s">
        <v>27</v>
      </c>
      <c r="D141" s="212" t="s">
        <v>189</v>
      </c>
      <c r="E141" s="213" t="s">
        <v>926</v>
      </c>
      <c r="F141" s="214" t="s">
        <v>927</v>
      </c>
      <c r="G141" s="215" t="s">
        <v>213</v>
      </c>
      <c r="H141" s="216">
        <v>6227.226</v>
      </c>
      <c r="I141" s="217"/>
      <c r="J141" s="218">
        <f>ROUND(I141*H141,2)</f>
        <v>0</v>
      </c>
      <c r="K141" s="214" t="s">
        <v>193</v>
      </c>
      <c r="L141" s="44"/>
      <c r="M141" s="219" t="s">
        <v>20</v>
      </c>
      <c r="N141" s="220" t="s">
        <v>47</v>
      </c>
      <c r="O141" s="84"/>
      <c r="P141" s="221">
        <f>O141*H141</f>
        <v>0</v>
      </c>
      <c r="Q141" s="221">
        <v>0</v>
      </c>
      <c r="R141" s="221">
        <f>Q141*H141</f>
        <v>0</v>
      </c>
      <c r="S141" s="221">
        <v>0</v>
      </c>
      <c r="T141" s="222">
        <f>S141*H141</f>
        <v>0</v>
      </c>
      <c r="U141" s="38"/>
      <c r="V141" s="38"/>
      <c r="W141" s="38"/>
      <c r="X141" s="38"/>
      <c r="Y141" s="38"/>
      <c r="Z141" s="38"/>
      <c r="AA141" s="38"/>
      <c r="AB141" s="38"/>
      <c r="AC141" s="38"/>
      <c r="AD141" s="38"/>
      <c r="AE141" s="38"/>
      <c r="AR141" s="223" t="s">
        <v>194</v>
      </c>
      <c r="AT141" s="223" t="s">
        <v>189</v>
      </c>
      <c r="AU141" s="223" t="s">
        <v>84</v>
      </c>
      <c r="AY141" s="17" t="s">
        <v>186</v>
      </c>
      <c r="BE141" s="224">
        <f>IF(N141="základní",J141,0)</f>
        <v>0</v>
      </c>
      <c r="BF141" s="224">
        <f>IF(N141="snížená",J141,0)</f>
        <v>0</v>
      </c>
      <c r="BG141" s="224">
        <f>IF(N141="zákl. přenesená",J141,0)</f>
        <v>0</v>
      </c>
      <c r="BH141" s="224">
        <f>IF(N141="sníž. přenesená",J141,0)</f>
        <v>0</v>
      </c>
      <c r="BI141" s="224">
        <f>IF(N141="nulová",J141,0)</f>
        <v>0</v>
      </c>
      <c r="BJ141" s="17" t="s">
        <v>22</v>
      </c>
      <c r="BK141" s="224">
        <f>ROUND(I141*H141,2)</f>
        <v>0</v>
      </c>
      <c r="BL141" s="17" t="s">
        <v>194</v>
      </c>
      <c r="BM141" s="223" t="s">
        <v>928</v>
      </c>
    </row>
    <row r="142" spans="1:47" s="2" customFormat="1" ht="12">
      <c r="A142" s="38"/>
      <c r="B142" s="39"/>
      <c r="C142" s="40"/>
      <c r="D142" s="225" t="s">
        <v>196</v>
      </c>
      <c r="E142" s="40"/>
      <c r="F142" s="226" t="s">
        <v>929</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196</v>
      </c>
      <c r="AU142" s="17" t="s">
        <v>84</v>
      </c>
    </row>
    <row r="143" spans="1:51" s="14" customFormat="1" ht="12">
      <c r="A143" s="14"/>
      <c r="B143" s="240"/>
      <c r="C143" s="241"/>
      <c r="D143" s="225" t="s">
        <v>198</v>
      </c>
      <c r="E143" s="242" t="s">
        <v>20</v>
      </c>
      <c r="F143" s="243" t="s">
        <v>887</v>
      </c>
      <c r="G143" s="241"/>
      <c r="H143" s="244">
        <v>1813</v>
      </c>
      <c r="I143" s="245"/>
      <c r="J143" s="241"/>
      <c r="K143" s="241"/>
      <c r="L143" s="246"/>
      <c r="M143" s="247"/>
      <c r="N143" s="248"/>
      <c r="O143" s="248"/>
      <c r="P143" s="248"/>
      <c r="Q143" s="248"/>
      <c r="R143" s="248"/>
      <c r="S143" s="248"/>
      <c r="T143" s="249"/>
      <c r="U143" s="14"/>
      <c r="V143" s="14"/>
      <c r="W143" s="14"/>
      <c r="X143" s="14"/>
      <c r="Y143" s="14"/>
      <c r="Z143" s="14"/>
      <c r="AA143" s="14"/>
      <c r="AB143" s="14"/>
      <c r="AC143" s="14"/>
      <c r="AD143" s="14"/>
      <c r="AE143" s="14"/>
      <c r="AT143" s="250" t="s">
        <v>198</v>
      </c>
      <c r="AU143" s="250" t="s">
        <v>84</v>
      </c>
      <c r="AV143" s="14" t="s">
        <v>84</v>
      </c>
      <c r="AW143" s="14" t="s">
        <v>37</v>
      </c>
      <c r="AX143" s="14" t="s">
        <v>76</v>
      </c>
      <c r="AY143" s="250" t="s">
        <v>186</v>
      </c>
    </row>
    <row r="144" spans="1:51" s="14" customFormat="1" ht="12">
      <c r="A144" s="14"/>
      <c r="B144" s="240"/>
      <c r="C144" s="241"/>
      <c r="D144" s="225" t="s">
        <v>198</v>
      </c>
      <c r="E144" s="242" t="s">
        <v>20</v>
      </c>
      <c r="F144" s="243" t="s">
        <v>904</v>
      </c>
      <c r="G144" s="241"/>
      <c r="H144" s="244">
        <v>-174</v>
      </c>
      <c r="I144" s="245"/>
      <c r="J144" s="241"/>
      <c r="K144" s="241"/>
      <c r="L144" s="246"/>
      <c r="M144" s="247"/>
      <c r="N144" s="248"/>
      <c r="O144" s="248"/>
      <c r="P144" s="248"/>
      <c r="Q144" s="248"/>
      <c r="R144" s="248"/>
      <c r="S144" s="248"/>
      <c r="T144" s="249"/>
      <c r="U144" s="14"/>
      <c r="V144" s="14"/>
      <c r="W144" s="14"/>
      <c r="X144" s="14"/>
      <c r="Y144" s="14"/>
      <c r="Z144" s="14"/>
      <c r="AA144" s="14"/>
      <c r="AB144" s="14"/>
      <c r="AC144" s="14"/>
      <c r="AD144" s="14"/>
      <c r="AE144" s="14"/>
      <c r="AT144" s="250" t="s">
        <v>198</v>
      </c>
      <c r="AU144" s="250" t="s">
        <v>84</v>
      </c>
      <c r="AV144" s="14" t="s">
        <v>84</v>
      </c>
      <c r="AW144" s="14" t="s">
        <v>37</v>
      </c>
      <c r="AX144" s="14" t="s">
        <v>76</v>
      </c>
      <c r="AY144" s="250" t="s">
        <v>186</v>
      </c>
    </row>
    <row r="145" spans="1:51" s="14" customFormat="1" ht="12">
      <c r="A145" s="14"/>
      <c r="B145" s="240"/>
      <c r="C145" s="241"/>
      <c r="D145" s="225" t="s">
        <v>198</v>
      </c>
      <c r="E145" s="242" t="s">
        <v>20</v>
      </c>
      <c r="F145" s="243" t="s">
        <v>905</v>
      </c>
      <c r="G145" s="241"/>
      <c r="H145" s="244">
        <v>287.57</v>
      </c>
      <c r="I145" s="245"/>
      <c r="J145" s="241"/>
      <c r="K145" s="241"/>
      <c r="L145" s="246"/>
      <c r="M145" s="247"/>
      <c r="N145" s="248"/>
      <c r="O145" s="248"/>
      <c r="P145" s="248"/>
      <c r="Q145" s="248"/>
      <c r="R145" s="248"/>
      <c r="S145" s="248"/>
      <c r="T145" s="249"/>
      <c r="U145" s="14"/>
      <c r="V145" s="14"/>
      <c r="W145" s="14"/>
      <c r="X145" s="14"/>
      <c r="Y145" s="14"/>
      <c r="Z145" s="14"/>
      <c r="AA145" s="14"/>
      <c r="AB145" s="14"/>
      <c r="AC145" s="14"/>
      <c r="AD145" s="14"/>
      <c r="AE145" s="14"/>
      <c r="AT145" s="250" t="s">
        <v>198</v>
      </c>
      <c r="AU145" s="250" t="s">
        <v>84</v>
      </c>
      <c r="AV145" s="14" t="s">
        <v>84</v>
      </c>
      <c r="AW145" s="14" t="s">
        <v>37</v>
      </c>
      <c r="AX145" s="14" t="s">
        <v>76</v>
      </c>
      <c r="AY145" s="250" t="s">
        <v>186</v>
      </c>
    </row>
    <row r="146" spans="1:51" s="14" customFormat="1" ht="12">
      <c r="A146" s="14"/>
      <c r="B146" s="240"/>
      <c r="C146" s="241"/>
      <c r="D146" s="225" t="s">
        <v>198</v>
      </c>
      <c r="E146" s="242" t="s">
        <v>20</v>
      </c>
      <c r="F146" s="243" t="s">
        <v>892</v>
      </c>
      <c r="G146" s="241"/>
      <c r="H146" s="244">
        <v>1533</v>
      </c>
      <c r="I146" s="245"/>
      <c r="J146" s="241"/>
      <c r="K146" s="241"/>
      <c r="L146" s="246"/>
      <c r="M146" s="247"/>
      <c r="N146" s="248"/>
      <c r="O146" s="248"/>
      <c r="P146" s="248"/>
      <c r="Q146" s="248"/>
      <c r="R146" s="248"/>
      <c r="S146" s="248"/>
      <c r="T146" s="249"/>
      <c r="U146" s="14"/>
      <c r="V146" s="14"/>
      <c r="W146" s="14"/>
      <c r="X146" s="14"/>
      <c r="Y146" s="14"/>
      <c r="Z146" s="14"/>
      <c r="AA146" s="14"/>
      <c r="AB146" s="14"/>
      <c r="AC146" s="14"/>
      <c r="AD146" s="14"/>
      <c r="AE146" s="14"/>
      <c r="AT146" s="250" t="s">
        <v>198</v>
      </c>
      <c r="AU146" s="250" t="s">
        <v>84</v>
      </c>
      <c r="AV146" s="14" t="s">
        <v>84</v>
      </c>
      <c r="AW146" s="14" t="s">
        <v>37</v>
      </c>
      <c r="AX146" s="14" t="s">
        <v>76</v>
      </c>
      <c r="AY146" s="250" t="s">
        <v>186</v>
      </c>
    </row>
    <row r="147" spans="1:51" s="14" customFormat="1" ht="12">
      <c r="A147" s="14"/>
      <c r="B147" s="240"/>
      <c r="C147" s="241"/>
      <c r="D147" s="225" t="s">
        <v>198</v>
      </c>
      <c r="E147" s="241"/>
      <c r="F147" s="243" t="s">
        <v>930</v>
      </c>
      <c r="G147" s="241"/>
      <c r="H147" s="244">
        <v>6227.226</v>
      </c>
      <c r="I147" s="245"/>
      <c r="J147" s="241"/>
      <c r="K147" s="241"/>
      <c r="L147" s="246"/>
      <c r="M147" s="247"/>
      <c r="N147" s="248"/>
      <c r="O147" s="248"/>
      <c r="P147" s="248"/>
      <c r="Q147" s="248"/>
      <c r="R147" s="248"/>
      <c r="S147" s="248"/>
      <c r="T147" s="249"/>
      <c r="U147" s="14"/>
      <c r="V147" s="14"/>
      <c r="W147" s="14"/>
      <c r="X147" s="14"/>
      <c r="Y147" s="14"/>
      <c r="Z147" s="14"/>
      <c r="AA147" s="14"/>
      <c r="AB147" s="14"/>
      <c r="AC147" s="14"/>
      <c r="AD147" s="14"/>
      <c r="AE147" s="14"/>
      <c r="AT147" s="250" t="s">
        <v>198</v>
      </c>
      <c r="AU147" s="250" t="s">
        <v>84</v>
      </c>
      <c r="AV147" s="14" t="s">
        <v>84</v>
      </c>
      <c r="AW147" s="14" t="s">
        <v>4</v>
      </c>
      <c r="AX147" s="14" t="s">
        <v>22</v>
      </c>
      <c r="AY147" s="250" t="s">
        <v>186</v>
      </c>
    </row>
    <row r="148" spans="1:65" s="2" customFormat="1" ht="24.15" customHeight="1">
      <c r="A148" s="38"/>
      <c r="B148" s="39"/>
      <c r="C148" s="212" t="s">
        <v>296</v>
      </c>
      <c r="D148" s="212" t="s">
        <v>189</v>
      </c>
      <c r="E148" s="213" t="s">
        <v>931</v>
      </c>
      <c r="F148" s="214" t="s">
        <v>932</v>
      </c>
      <c r="G148" s="215" t="s">
        <v>192</v>
      </c>
      <c r="H148" s="216">
        <v>260.6</v>
      </c>
      <c r="I148" s="217"/>
      <c r="J148" s="218">
        <f>ROUND(I148*H148,2)</f>
        <v>0</v>
      </c>
      <c r="K148" s="214" t="s">
        <v>193</v>
      </c>
      <c r="L148" s="44"/>
      <c r="M148" s="219" t="s">
        <v>20</v>
      </c>
      <c r="N148" s="220" t="s">
        <v>47</v>
      </c>
      <c r="O148" s="84"/>
      <c r="P148" s="221">
        <f>O148*H148</f>
        <v>0</v>
      </c>
      <c r="Q148" s="221">
        <v>0</v>
      </c>
      <c r="R148" s="221">
        <f>Q148*H148</f>
        <v>0</v>
      </c>
      <c r="S148" s="221">
        <v>0</v>
      </c>
      <c r="T148" s="222">
        <f>S148*H148</f>
        <v>0</v>
      </c>
      <c r="U148" s="38"/>
      <c r="V148" s="38"/>
      <c r="W148" s="38"/>
      <c r="X148" s="38"/>
      <c r="Y148" s="38"/>
      <c r="Z148" s="38"/>
      <c r="AA148" s="38"/>
      <c r="AB148" s="38"/>
      <c r="AC148" s="38"/>
      <c r="AD148" s="38"/>
      <c r="AE148" s="38"/>
      <c r="AR148" s="223" t="s">
        <v>194</v>
      </c>
      <c r="AT148" s="223" t="s">
        <v>189</v>
      </c>
      <c r="AU148" s="223" t="s">
        <v>84</v>
      </c>
      <c r="AY148" s="17" t="s">
        <v>186</v>
      </c>
      <c r="BE148" s="224">
        <f>IF(N148="základní",J148,0)</f>
        <v>0</v>
      </c>
      <c r="BF148" s="224">
        <f>IF(N148="snížená",J148,0)</f>
        <v>0</v>
      </c>
      <c r="BG148" s="224">
        <f>IF(N148="zákl. přenesená",J148,0)</f>
        <v>0</v>
      </c>
      <c r="BH148" s="224">
        <f>IF(N148="sníž. přenesená",J148,0)</f>
        <v>0</v>
      </c>
      <c r="BI148" s="224">
        <f>IF(N148="nulová",J148,0)</f>
        <v>0</v>
      </c>
      <c r="BJ148" s="17" t="s">
        <v>22</v>
      </c>
      <c r="BK148" s="224">
        <f>ROUND(I148*H148,2)</f>
        <v>0</v>
      </c>
      <c r="BL148" s="17" t="s">
        <v>194</v>
      </c>
      <c r="BM148" s="223" t="s">
        <v>933</v>
      </c>
    </row>
    <row r="149" spans="1:47" s="2" customFormat="1" ht="12">
      <c r="A149" s="38"/>
      <c r="B149" s="39"/>
      <c r="C149" s="40"/>
      <c r="D149" s="225" t="s">
        <v>196</v>
      </c>
      <c r="E149" s="40"/>
      <c r="F149" s="226" t="s">
        <v>934</v>
      </c>
      <c r="G149" s="40"/>
      <c r="H149" s="40"/>
      <c r="I149" s="227"/>
      <c r="J149" s="40"/>
      <c r="K149" s="40"/>
      <c r="L149" s="44"/>
      <c r="M149" s="228"/>
      <c r="N149" s="229"/>
      <c r="O149" s="84"/>
      <c r="P149" s="84"/>
      <c r="Q149" s="84"/>
      <c r="R149" s="84"/>
      <c r="S149" s="84"/>
      <c r="T149" s="85"/>
      <c r="U149" s="38"/>
      <c r="V149" s="38"/>
      <c r="W149" s="38"/>
      <c r="X149" s="38"/>
      <c r="Y149" s="38"/>
      <c r="Z149" s="38"/>
      <c r="AA149" s="38"/>
      <c r="AB149" s="38"/>
      <c r="AC149" s="38"/>
      <c r="AD149" s="38"/>
      <c r="AE149" s="38"/>
      <c r="AT149" s="17" t="s">
        <v>196</v>
      </c>
      <c r="AU149" s="17" t="s">
        <v>84</v>
      </c>
    </row>
    <row r="150" spans="1:51" s="13" customFormat="1" ht="12">
      <c r="A150" s="13"/>
      <c r="B150" s="230"/>
      <c r="C150" s="231"/>
      <c r="D150" s="225" t="s">
        <v>198</v>
      </c>
      <c r="E150" s="232" t="s">
        <v>20</v>
      </c>
      <c r="F150" s="233" t="s">
        <v>919</v>
      </c>
      <c r="G150" s="231"/>
      <c r="H150" s="232" t="s">
        <v>20</v>
      </c>
      <c r="I150" s="234"/>
      <c r="J150" s="231"/>
      <c r="K150" s="231"/>
      <c r="L150" s="235"/>
      <c r="M150" s="236"/>
      <c r="N150" s="237"/>
      <c r="O150" s="237"/>
      <c r="P150" s="237"/>
      <c r="Q150" s="237"/>
      <c r="R150" s="237"/>
      <c r="S150" s="237"/>
      <c r="T150" s="238"/>
      <c r="U150" s="13"/>
      <c r="V150" s="13"/>
      <c r="W150" s="13"/>
      <c r="X150" s="13"/>
      <c r="Y150" s="13"/>
      <c r="Z150" s="13"/>
      <c r="AA150" s="13"/>
      <c r="AB150" s="13"/>
      <c r="AC150" s="13"/>
      <c r="AD150" s="13"/>
      <c r="AE150" s="13"/>
      <c r="AT150" s="239" t="s">
        <v>198</v>
      </c>
      <c r="AU150" s="239" t="s">
        <v>84</v>
      </c>
      <c r="AV150" s="13" t="s">
        <v>22</v>
      </c>
      <c r="AW150" s="13" t="s">
        <v>37</v>
      </c>
      <c r="AX150" s="13" t="s">
        <v>76</v>
      </c>
      <c r="AY150" s="239" t="s">
        <v>186</v>
      </c>
    </row>
    <row r="151" spans="1:51" s="14" customFormat="1" ht="12">
      <c r="A151" s="14"/>
      <c r="B151" s="240"/>
      <c r="C151" s="241"/>
      <c r="D151" s="225" t="s">
        <v>198</v>
      </c>
      <c r="E151" s="242" t="s">
        <v>20</v>
      </c>
      <c r="F151" s="243" t="s">
        <v>935</v>
      </c>
      <c r="G151" s="241"/>
      <c r="H151" s="244">
        <v>260.6</v>
      </c>
      <c r="I151" s="245"/>
      <c r="J151" s="241"/>
      <c r="K151" s="241"/>
      <c r="L151" s="246"/>
      <c r="M151" s="247"/>
      <c r="N151" s="248"/>
      <c r="O151" s="248"/>
      <c r="P151" s="248"/>
      <c r="Q151" s="248"/>
      <c r="R151" s="248"/>
      <c r="S151" s="248"/>
      <c r="T151" s="249"/>
      <c r="U151" s="14"/>
      <c r="V151" s="14"/>
      <c r="W151" s="14"/>
      <c r="X151" s="14"/>
      <c r="Y151" s="14"/>
      <c r="Z151" s="14"/>
      <c r="AA151" s="14"/>
      <c r="AB151" s="14"/>
      <c r="AC151" s="14"/>
      <c r="AD151" s="14"/>
      <c r="AE151" s="14"/>
      <c r="AT151" s="250" t="s">
        <v>198</v>
      </c>
      <c r="AU151" s="250" t="s">
        <v>84</v>
      </c>
      <c r="AV151" s="14" t="s">
        <v>84</v>
      </c>
      <c r="AW151" s="14" t="s">
        <v>37</v>
      </c>
      <c r="AX151" s="14" t="s">
        <v>76</v>
      </c>
      <c r="AY151" s="250" t="s">
        <v>186</v>
      </c>
    </row>
    <row r="152" spans="1:65" s="2" customFormat="1" ht="14.4" customHeight="1">
      <c r="A152" s="38"/>
      <c r="B152" s="39"/>
      <c r="C152" s="260" t="s">
        <v>303</v>
      </c>
      <c r="D152" s="260" t="s">
        <v>921</v>
      </c>
      <c r="E152" s="261" t="s">
        <v>936</v>
      </c>
      <c r="F152" s="262" t="s">
        <v>937</v>
      </c>
      <c r="G152" s="263" t="s">
        <v>213</v>
      </c>
      <c r="H152" s="264">
        <v>547.26</v>
      </c>
      <c r="I152" s="265"/>
      <c r="J152" s="266">
        <f>ROUND(I152*H152,2)</f>
        <v>0</v>
      </c>
      <c r="K152" s="262" t="s">
        <v>193</v>
      </c>
      <c r="L152" s="267"/>
      <c r="M152" s="268" t="s">
        <v>20</v>
      </c>
      <c r="N152" s="269" t="s">
        <v>47</v>
      </c>
      <c r="O152" s="84"/>
      <c r="P152" s="221">
        <f>O152*H152</f>
        <v>0</v>
      </c>
      <c r="Q152" s="221">
        <v>1</v>
      </c>
      <c r="R152" s="221">
        <f>Q152*H152</f>
        <v>547.26</v>
      </c>
      <c r="S152" s="221">
        <v>0</v>
      </c>
      <c r="T152" s="222">
        <f>S152*H152</f>
        <v>0</v>
      </c>
      <c r="U152" s="38"/>
      <c r="V152" s="38"/>
      <c r="W152" s="38"/>
      <c r="X152" s="38"/>
      <c r="Y152" s="38"/>
      <c r="Z152" s="38"/>
      <c r="AA152" s="38"/>
      <c r="AB152" s="38"/>
      <c r="AC152" s="38"/>
      <c r="AD152" s="38"/>
      <c r="AE152" s="38"/>
      <c r="AR152" s="223" t="s">
        <v>279</v>
      </c>
      <c r="AT152" s="223" t="s">
        <v>921</v>
      </c>
      <c r="AU152" s="223" t="s">
        <v>84</v>
      </c>
      <c r="AY152" s="17" t="s">
        <v>186</v>
      </c>
      <c r="BE152" s="224">
        <f>IF(N152="základní",J152,0)</f>
        <v>0</v>
      </c>
      <c r="BF152" s="224">
        <f>IF(N152="snížená",J152,0)</f>
        <v>0</v>
      </c>
      <c r="BG152" s="224">
        <f>IF(N152="zákl. přenesená",J152,0)</f>
        <v>0</v>
      </c>
      <c r="BH152" s="224">
        <f>IF(N152="sníž. přenesená",J152,0)</f>
        <v>0</v>
      </c>
      <c r="BI152" s="224">
        <f>IF(N152="nulová",J152,0)</f>
        <v>0</v>
      </c>
      <c r="BJ152" s="17" t="s">
        <v>22</v>
      </c>
      <c r="BK152" s="224">
        <f>ROUND(I152*H152,2)</f>
        <v>0</v>
      </c>
      <c r="BL152" s="17" t="s">
        <v>194</v>
      </c>
      <c r="BM152" s="223" t="s">
        <v>938</v>
      </c>
    </row>
    <row r="153" spans="1:47" s="2" customFormat="1" ht="12">
      <c r="A153" s="38"/>
      <c r="B153" s="39"/>
      <c r="C153" s="40"/>
      <c r="D153" s="225" t="s">
        <v>196</v>
      </c>
      <c r="E153" s="40"/>
      <c r="F153" s="226" t="s">
        <v>937</v>
      </c>
      <c r="G153" s="40"/>
      <c r="H153" s="40"/>
      <c r="I153" s="227"/>
      <c r="J153" s="40"/>
      <c r="K153" s="40"/>
      <c r="L153" s="44"/>
      <c r="M153" s="228"/>
      <c r="N153" s="229"/>
      <c r="O153" s="84"/>
      <c r="P153" s="84"/>
      <c r="Q153" s="84"/>
      <c r="R153" s="84"/>
      <c r="S153" s="84"/>
      <c r="T153" s="85"/>
      <c r="U153" s="38"/>
      <c r="V153" s="38"/>
      <c r="W153" s="38"/>
      <c r="X153" s="38"/>
      <c r="Y153" s="38"/>
      <c r="Z153" s="38"/>
      <c r="AA153" s="38"/>
      <c r="AB153" s="38"/>
      <c r="AC153" s="38"/>
      <c r="AD153" s="38"/>
      <c r="AE153" s="38"/>
      <c r="AT153" s="17" t="s">
        <v>196</v>
      </c>
      <c r="AU153" s="17" t="s">
        <v>84</v>
      </c>
    </row>
    <row r="154" spans="1:51" s="13" customFormat="1" ht="12">
      <c r="A154" s="13"/>
      <c r="B154" s="230"/>
      <c r="C154" s="231"/>
      <c r="D154" s="225" t="s">
        <v>198</v>
      </c>
      <c r="E154" s="232" t="s">
        <v>20</v>
      </c>
      <c r="F154" s="233" t="s">
        <v>919</v>
      </c>
      <c r="G154" s="231"/>
      <c r="H154" s="232" t="s">
        <v>20</v>
      </c>
      <c r="I154" s="234"/>
      <c r="J154" s="231"/>
      <c r="K154" s="231"/>
      <c r="L154" s="235"/>
      <c r="M154" s="236"/>
      <c r="N154" s="237"/>
      <c r="O154" s="237"/>
      <c r="P154" s="237"/>
      <c r="Q154" s="237"/>
      <c r="R154" s="237"/>
      <c r="S154" s="237"/>
      <c r="T154" s="238"/>
      <c r="U154" s="13"/>
      <c r="V154" s="13"/>
      <c r="W154" s="13"/>
      <c r="X154" s="13"/>
      <c r="Y154" s="13"/>
      <c r="Z154" s="13"/>
      <c r="AA154" s="13"/>
      <c r="AB154" s="13"/>
      <c r="AC154" s="13"/>
      <c r="AD154" s="13"/>
      <c r="AE154" s="13"/>
      <c r="AT154" s="239" t="s">
        <v>198</v>
      </c>
      <c r="AU154" s="239" t="s">
        <v>84</v>
      </c>
      <c r="AV154" s="13" t="s">
        <v>22</v>
      </c>
      <c r="AW154" s="13" t="s">
        <v>37</v>
      </c>
      <c r="AX154" s="13" t="s">
        <v>76</v>
      </c>
      <c r="AY154" s="239" t="s">
        <v>186</v>
      </c>
    </row>
    <row r="155" spans="1:51" s="14" customFormat="1" ht="12">
      <c r="A155" s="14"/>
      <c r="B155" s="240"/>
      <c r="C155" s="241"/>
      <c r="D155" s="225" t="s">
        <v>198</v>
      </c>
      <c r="E155" s="242" t="s">
        <v>20</v>
      </c>
      <c r="F155" s="243" t="s">
        <v>935</v>
      </c>
      <c r="G155" s="241"/>
      <c r="H155" s="244">
        <v>260.6</v>
      </c>
      <c r="I155" s="245"/>
      <c r="J155" s="241"/>
      <c r="K155" s="241"/>
      <c r="L155" s="246"/>
      <c r="M155" s="247"/>
      <c r="N155" s="248"/>
      <c r="O155" s="248"/>
      <c r="P155" s="248"/>
      <c r="Q155" s="248"/>
      <c r="R155" s="248"/>
      <c r="S155" s="248"/>
      <c r="T155" s="249"/>
      <c r="U155" s="14"/>
      <c r="V155" s="14"/>
      <c r="W155" s="14"/>
      <c r="X155" s="14"/>
      <c r="Y155" s="14"/>
      <c r="Z155" s="14"/>
      <c r="AA155" s="14"/>
      <c r="AB155" s="14"/>
      <c r="AC155" s="14"/>
      <c r="AD155" s="14"/>
      <c r="AE155" s="14"/>
      <c r="AT155" s="250" t="s">
        <v>198</v>
      </c>
      <c r="AU155" s="250" t="s">
        <v>84</v>
      </c>
      <c r="AV155" s="14" t="s">
        <v>84</v>
      </c>
      <c r="AW155" s="14" t="s">
        <v>37</v>
      </c>
      <c r="AX155" s="14" t="s">
        <v>76</v>
      </c>
      <c r="AY155" s="250" t="s">
        <v>186</v>
      </c>
    </row>
    <row r="156" spans="1:51" s="14" customFormat="1" ht="12">
      <c r="A156" s="14"/>
      <c r="B156" s="240"/>
      <c r="C156" s="241"/>
      <c r="D156" s="225" t="s">
        <v>198</v>
      </c>
      <c r="E156" s="241"/>
      <c r="F156" s="243" t="s">
        <v>939</v>
      </c>
      <c r="G156" s="241"/>
      <c r="H156" s="244">
        <v>547.26</v>
      </c>
      <c r="I156" s="245"/>
      <c r="J156" s="241"/>
      <c r="K156" s="241"/>
      <c r="L156" s="246"/>
      <c r="M156" s="247"/>
      <c r="N156" s="248"/>
      <c r="O156" s="248"/>
      <c r="P156" s="248"/>
      <c r="Q156" s="248"/>
      <c r="R156" s="248"/>
      <c r="S156" s="248"/>
      <c r="T156" s="249"/>
      <c r="U156" s="14"/>
      <c r="V156" s="14"/>
      <c r="W156" s="14"/>
      <c r="X156" s="14"/>
      <c r="Y156" s="14"/>
      <c r="Z156" s="14"/>
      <c r="AA156" s="14"/>
      <c r="AB156" s="14"/>
      <c r="AC156" s="14"/>
      <c r="AD156" s="14"/>
      <c r="AE156" s="14"/>
      <c r="AT156" s="250" t="s">
        <v>198</v>
      </c>
      <c r="AU156" s="250" t="s">
        <v>84</v>
      </c>
      <c r="AV156" s="14" t="s">
        <v>84</v>
      </c>
      <c r="AW156" s="14" t="s">
        <v>4</v>
      </c>
      <c r="AX156" s="14" t="s">
        <v>22</v>
      </c>
      <c r="AY156" s="250" t="s">
        <v>186</v>
      </c>
    </row>
    <row r="157" spans="1:65" s="2" customFormat="1" ht="24.15" customHeight="1">
      <c r="A157" s="38"/>
      <c r="B157" s="39"/>
      <c r="C157" s="212" t="s">
        <v>309</v>
      </c>
      <c r="D157" s="212" t="s">
        <v>189</v>
      </c>
      <c r="E157" s="213" t="s">
        <v>940</v>
      </c>
      <c r="F157" s="214" t="s">
        <v>941</v>
      </c>
      <c r="G157" s="215" t="s">
        <v>244</v>
      </c>
      <c r="H157" s="216">
        <v>1235.5</v>
      </c>
      <c r="I157" s="217"/>
      <c r="J157" s="218">
        <f>ROUND(I157*H157,2)</f>
        <v>0</v>
      </c>
      <c r="K157" s="214" t="s">
        <v>193</v>
      </c>
      <c r="L157" s="44"/>
      <c r="M157" s="219" t="s">
        <v>20</v>
      </c>
      <c r="N157" s="220" t="s">
        <v>47</v>
      </c>
      <c r="O157" s="84"/>
      <c r="P157" s="221">
        <f>O157*H157</f>
        <v>0</v>
      </c>
      <c r="Q157" s="221">
        <v>0</v>
      </c>
      <c r="R157" s="221">
        <f>Q157*H157</f>
        <v>0</v>
      </c>
      <c r="S157" s="221">
        <v>0</v>
      </c>
      <c r="T157" s="222">
        <f>S157*H157</f>
        <v>0</v>
      </c>
      <c r="U157" s="38"/>
      <c r="V157" s="38"/>
      <c r="W157" s="38"/>
      <c r="X157" s="38"/>
      <c r="Y157" s="38"/>
      <c r="Z157" s="38"/>
      <c r="AA157" s="38"/>
      <c r="AB157" s="38"/>
      <c r="AC157" s="38"/>
      <c r="AD157" s="38"/>
      <c r="AE157" s="38"/>
      <c r="AR157" s="223" t="s">
        <v>194</v>
      </c>
      <c r="AT157" s="223" t="s">
        <v>189</v>
      </c>
      <c r="AU157" s="223" t="s">
        <v>84</v>
      </c>
      <c r="AY157" s="17" t="s">
        <v>186</v>
      </c>
      <c r="BE157" s="224">
        <f>IF(N157="základní",J157,0)</f>
        <v>0</v>
      </c>
      <c r="BF157" s="224">
        <f>IF(N157="snížená",J157,0)</f>
        <v>0</v>
      </c>
      <c r="BG157" s="224">
        <f>IF(N157="zákl. přenesená",J157,0)</f>
        <v>0</v>
      </c>
      <c r="BH157" s="224">
        <f>IF(N157="sníž. přenesená",J157,0)</f>
        <v>0</v>
      </c>
      <c r="BI157" s="224">
        <f>IF(N157="nulová",J157,0)</f>
        <v>0</v>
      </c>
      <c r="BJ157" s="17" t="s">
        <v>22</v>
      </c>
      <c r="BK157" s="224">
        <f>ROUND(I157*H157,2)</f>
        <v>0</v>
      </c>
      <c r="BL157" s="17" t="s">
        <v>194</v>
      </c>
      <c r="BM157" s="223" t="s">
        <v>942</v>
      </c>
    </row>
    <row r="158" spans="1:47" s="2" customFormat="1" ht="12">
      <c r="A158" s="38"/>
      <c r="B158" s="39"/>
      <c r="C158" s="40"/>
      <c r="D158" s="225" t="s">
        <v>196</v>
      </c>
      <c r="E158" s="40"/>
      <c r="F158" s="226" t="s">
        <v>943</v>
      </c>
      <c r="G158" s="40"/>
      <c r="H158" s="40"/>
      <c r="I158" s="227"/>
      <c r="J158" s="40"/>
      <c r="K158" s="40"/>
      <c r="L158" s="44"/>
      <c r="M158" s="228"/>
      <c r="N158" s="229"/>
      <c r="O158" s="84"/>
      <c r="P158" s="84"/>
      <c r="Q158" s="84"/>
      <c r="R158" s="84"/>
      <c r="S158" s="84"/>
      <c r="T158" s="85"/>
      <c r="U158" s="38"/>
      <c r="V158" s="38"/>
      <c r="W158" s="38"/>
      <c r="X158" s="38"/>
      <c r="Y158" s="38"/>
      <c r="Z158" s="38"/>
      <c r="AA158" s="38"/>
      <c r="AB158" s="38"/>
      <c r="AC158" s="38"/>
      <c r="AD158" s="38"/>
      <c r="AE158" s="38"/>
      <c r="AT158" s="17" t="s">
        <v>196</v>
      </c>
      <c r="AU158" s="17" t="s">
        <v>84</v>
      </c>
    </row>
    <row r="159" spans="1:51" s="13" customFormat="1" ht="12">
      <c r="A159" s="13"/>
      <c r="B159" s="230"/>
      <c r="C159" s="231"/>
      <c r="D159" s="225" t="s">
        <v>198</v>
      </c>
      <c r="E159" s="232" t="s">
        <v>20</v>
      </c>
      <c r="F159" s="233" t="s">
        <v>881</v>
      </c>
      <c r="G159" s="231"/>
      <c r="H159" s="232" t="s">
        <v>20</v>
      </c>
      <c r="I159" s="234"/>
      <c r="J159" s="231"/>
      <c r="K159" s="231"/>
      <c r="L159" s="235"/>
      <c r="M159" s="236"/>
      <c r="N159" s="237"/>
      <c r="O159" s="237"/>
      <c r="P159" s="237"/>
      <c r="Q159" s="237"/>
      <c r="R159" s="237"/>
      <c r="S159" s="237"/>
      <c r="T159" s="238"/>
      <c r="U159" s="13"/>
      <c r="V159" s="13"/>
      <c r="W159" s="13"/>
      <c r="X159" s="13"/>
      <c r="Y159" s="13"/>
      <c r="Z159" s="13"/>
      <c r="AA159" s="13"/>
      <c r="AB159" s="13"/>
      <c r="AC159" s="13"/>
      <c r="AD159" s="13"/>
      <c r="AE159" s="13"/>
      <c r="AT159" s="239" t="s">
        <v>198</v>
      </c>
      <c r="AU159" s="239" t="s">
        <v>84</v>
      </c>
      <c r="AV159" s="13" t="s">
        <v>22</v>
      </c>
      <c r="AW159" s="13" t="s">
        <v>37</v>
      </c>
      <c r="AX159" s="13" t="s">
        <v>76</v>
      </c>
      <c r="AY159" s="239" t="s">
        <v>186</v>
      </c>
    </row>
    <row r="160" spans="1:51" s="14" customFormat="1" ht="12">
      <c r="A160" s="14"/>
      <c r="B160" s="240"/>
      <c r="C160" s="241"/>
      <c r="D160" s="225" t="s">
        <v>198</v>
      </c>
      <c r="E160" s="242" t="s">
        <v>20</v>
      </c>
      <c r="F160" s="243" t="s">
        <v>944</v>
      </c>
      <c r="G160" s="241"/>
      <c r="H160" s="244">
        <v>1235.5</v>
      </c>
      <c r="I160" s="245"/>
      <c r="J160" s="241"/>
      <c r="K160" s="241"/>
      <c r="L160" s="246"/>
      <c r="M160" s="247"/>
      <c r="N160" s="248"/>
      <c r="O160" s="248"/>
      <c r="P160" s="248"/>
      <c r="Q160" s="248"/>
      <c r="R160" s="248"/>
      <c r="S160" s="248"/>
      <c r="T160" s="249"/>
      <c r="U160" s="14"/>
      <c r="V160" s="14"/>
      <c r="W160" s="14"/>
      <c r="X160" s="14"/>
      <c r="Y160" s="14"/>
      <c r="Z160" s="14"/>
      <c r="AA160" s="14"/>
      <c r="AB160" s="14"/>
      <c r="AC160" s="14"/>
      <c r="AD160" s="14"/>
      <c r="AE160" s="14"/>
      <c r="AT160" s="250" t="s">
        <v>198</v>
      </c>
      <c r="AU160" s="250" t="s">
        <v>84</v>
      </c>
      <c r="AV160" s="14" t="s">
        <v>84</v>
      </c>
      <c r="AW160" s="14" t="s">
        <v>37</v>
      </c>
      <c r="AX160" s="14" t="s">
        <v>76</v>
      </c>
      <c r="AY160" s="250" t="s">
        <v>186</v>
      </c>
    </row>
    <row r="161" spans="1:65" s="2" customFormat="1" ht="14.4" customHeight="1">
      <c r="A161" s="38"/>
      <c r="B161" s="39"/>
      <c r="C161" s="260" t="s">
        <v>316</v>
      </c>
      <c r="D161" s="260" t="s">
        <v>921</v>
      </c>
      <c r="E161" s="261" t="s">
        <v>945</v>
      </c>
      <c r="F161" s="262" t="s">
        <v>946</v>
      </c>
      <c r="G161" s="263" t="s">
        <v>213</v>
      </c>
      <c r="H161" s="264">
        <v>333.585</v>
      </c>
      <c r="I161" s="265"/>
      <c r="J161" s="266">
        <f>ROUND(I161*H161,2)</f>
        <v>0</v>
      </c>
      <c r="K161" s="262" t="s">
        <v>193</v>
      </c>
      <c r="L161" s="267"/>
      <c r="M161" s="268" t="s">
        <v>20</v>
      </c>
      <c r="N161" s="269" t="s">
        <v>47</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279</v>
      </c>
      <c r="AT161" s="223" t="s">
        <v>921</v>
      </c>
      <c r="AU161" s="223" t="s">
        <v>84</v>
      </c>
      <c r="AY161" s="17" t="s">
        <v>186</v>
      </c>
      <c r="BE161" s="224">
        <f>IF(N161="základní",J161,0)</f>
        <v>0</v>
      </c>
      <c r="BF161" s="224">
        <f>IF(N161="snížená",J161,0)</f>
        <v>0</v>
      </c>
      <c r="BG161" s="224">
        <f>IF(N161="zákl. přenesená",J161,0)</f>
        <v>0</v>
      </c>
      <c r="BH161" s="224">
        <f>IF(N161="sníž. přenesená",J161,0)</f>
        <v>0</v>
      </c>
      <c r="BI161" s="224">
        <f>IF(N161="nulová",J161,0)</f>
        <v>0</v>
      </c>
      <c r="BJ161" s="17" t="s">
        <v>22</v>
      </c>
      <c r="BK161" s="224">
        <f>ROUND(I161*H161,2)</f>
        <v>0</v>
      </c>
      <c r="BL161" s="17" t="s">
        <v>194</v>
      </c>
      <c r="BM161" s="223" t="s">
        <v>947</v>
      </c>
    </row>
    <row r="162" spans="1:47" s="2" customFormat="1" ht="12">
      <c r="A162" s="38"/>
      <c r="B162" s="39"/>
      <c r="C162" s="40"/>
      <c r="D162" s="225" t="s">
        <v>196</v>
      </c>
      <c r="E162" s="40"/>
      <c r="F162" s="226" t="s">
        <v>946</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196</v>
      </c>
      <c r="AU162" s="17" t="s">
        <v>84</v>
      </c>
    </row>
    <row r="163" spans="1:51" s="13" customFormat="1" ht="12">
      <c r="A163" s="13"/>
      <c r="B163" s="230"/>
      <c r="C163" s="231"/>
      <c r="D163" s="225" t="s">
        <v>198</v>
      </c>
      <c r="E163" s="232" t="s">
        <v>20</v>
      </c>
      <c r="F163" s="233" t="s">
        <v>881</v>
      </c>
      <c r="G163" s="231"/>
      <c r="H163" s="232" t="s">
        <v>20</v>
      </c>
      <c r="I163" s="234"/>
      <c r="J163" s="231"/>
      <c r="K163" s="231"/>
      <c r="L163" s="235"/>
      <c r="M163" s="236"/>
      <c r="N163" s="237"/>
      <c r="O163" s="237"/>
      <c r="P163" s="237"/>
      <c r="Q163" s="237"/>
      <c r="R163" s="237"/>
      <c r="S163" s="237"/>
      <c r="T163" s="238"/>
      <c r="U163" s="13"/>
      <c r="V163" s="13"/>
      <c r="W163" s="13"/>
      <c r="X163" s="13"/>
      <c r="Y163" s="13"/>
      <c r="Z163" s="13"/>
      <c r="AA163" s="13"/>
      <c r="AB163" s="13"/>
      <c r="AC163" s="13"/>
      <c r="AD163" s="13"/>
      <c r="AE163" s="13"/>
      <c r="AT163" s="239" t="s">
        <v>198</v>
      </c>
      <c r="AU163" s="239" t="s">
        <v>84</v>
      </c>
      <c r="AV163" s="13" t="s">
        <v>22</v>
      </c>
      <c r="AW163" s="13" t="s">
        <v>37</v>
      </c>
      <c r="AX163" s="13" t="s">
        <v>76</v>
      </c>
      <c r="AY163" s="239" t="s">
        <v>186</v>
      </c>
    </row>
    <row r="164" spans="1:51" s="14" customFormat="1" ht="12">
      <c r="A164" s="14"/>
      <c r="B164" s="240"/>
      <c r="C164" s="241"/>
      <c r="D164" s="225" t="s">
        <v>198</v>
      </c>
      <c r="E164" s="242" t="s">
        <v>20</v>
      </c>
      <c r="F164" s="243" t="s">
        <v>948</v>
      </c>
      <c r="G164" s="241"/>
      <c r="H164" s="244">
        <v>185.325</v>
      </c>
      <c r="I164" s="245"/>
      <c r="J164" s="241"/>
      <c r="K164" s="241"/>
      <c r="L164" s="246"/>
      <c r="M164" s="247"/>
      <c r="N164" s="248"/>
      <c r="O164" s="248"/>
      <c r="P164" s="248"/>
      <c r="Q164" s="248"/>
      <c r="R164" s="248"/>
      <c r="S164" s="248"/>
      <c r="T164" s="249"/>
      <c r="U164" s="14"/>
      <c r="V164" s="14"/>
      <c r="W164" s="14"/>
      <c r="X164" s="14"/>
      <c r="Y164" s="14"/>
      <c r="Z164" s="14"/>
      <c r="AA164" s="14"/>
      <c r="AB164" s="14"/>
      <c r="AC164" s="14"/>
      <c r="AD164" s="14"/>
      <c r="AE164" s="14"/>
      <c r="AT164" s="250" t="s">
        <v>198</v>
      </c>
      <c r="AU164" s="250" t="s">
        <v>84</v>
      </c>
      <c r="AV164" s="14" t="s">
        <v>84</v>
      </c>
      <c r="AW164" s="14" t="s">
        <v>37</v>
      </c>
      <c r="AX164" s="14" t="s">
        <v>76</v>
      </c>
      <c r="AY164" s="250" t="s">
        <v>186</v>
      </c>
    </row>
    <row r="165" spans="1:51" s="14" customFormat="1" ht="12">
      <c r="A165" s="14"/>
      <c r="B165" s="240"/>
      <c r="C165" s="241"/>
      <c r="D165" s="225" t="s">
        <v>198</v>
      </c>
      <c r="E165" s="241"/>
      <c r="F165" s="243" t="s">
        <v>949</v>
      </c>
      <c r="G165" s="241"/>
      <c r="H165" s="244">
        <v>333.585</v>
      </c>
      <c r="I165" s="245"/>
      <c r="J165" s="241"/>
      <c r="K165" s="241"/>
      <c r="L165" s="246"/>
      <c r="M165" s="247"/>
      <c r="N165" s="248"/>
      <c r="O165" s="248"/>
      <c r="P165" s="248"/>
      <c r="Q165" s="248"/>
      <c r="R165" s="248"/>
      <c r="S165" s="248"/>
      <c r="T165" s="249"/>
      <c r="U165" s="14"/>
      <c r="V165" s="14"/>
      <c r="W165" s="14"/>
      <c r="X165" s="14"/>
      <c r="Y165" s="14"/>
      <c r="Z165" s="14"/>
      <c r="AA165" s="14"/>
      <c r="AB165" s="14"/>
      <c r="AC165" s="14"/>
      <c r="AD165" s="14"/>
      <c r="AE165" s="14"/>
      <c r="AT165" s="250" t="s">
        <v>198</v>
      </c>
      <c r="AU165" s="250" t="s">
        <v>84</v>
      </c>
      <c r="AV165" s="14" t="s">
        <v>84</v>
      </c>
      <c r="AW165" s="14" t="s">
        <v>4</v>
      </c>
      <c r="AX165" s="14" t="s">
        <v>22</v>
      </c>
      <c r="AY165" s="250" t="s">
        <v>186</v>
      </c>
    </row>
    <row r="166" spans="1:65" s="2" customFormat="1" ht="62.7" customHeight="1">
      <c r="A166" s="38"/>
      <c r="B166" s="39"/>
      <c r="C166" s="212" t="s">
        <v>8</v>
      </c>
      <c r="D166" s="212" t="s">
        <v>189</v>
      </c>
      <c r="E166" s="213" t="s">
        <v>950</v>
      </c>
      <c r="F166" s="214" t="s">
        <v>951</v>
      </c>
      <c r="G166" s="215" t="s">
        <v>244</v>
      </c>
      <c r="H166" s="216">
        <v>1235.5</v>
      </c>
      <c r="I166" s="217"/>
      <c r="J166" s="218">
        <f>ROUND(I166*H166,2)</f>
        <v>0</v>
      </c>
      <c r="K166" s="214" t="s">
        <v>20</v>
      </c>
      <c r="L166" s="44"/>
      <c r="M166" s="219" t="s">
        <v>20</v>
      </c>
      <c r="N166" s="220" t="s">
        <v>47</v>
      </c>
      <c r="O166" s="84"/>
      <c r="P166" s="221">
        <f>O166*H166</f>
        <v>0</v>
      </c>
      <c r="Q166" s="221">
        <v>0</v>
      </c>
      <c r="R166" s="221">
        <f>Q166*H166</f>
        <v>0</v>
      </c>
      <c r="S166" s="221">
        <v>0</v>
      </c>
      <c r="T166" s="222">
        <f>S166*H166</f>
        <v>0</v>
      </c>
      <c r="U166" s="38"/>
      <c r="V166" s="38"/>
      <c r="W166" s="38"/>
      <c r="X166" s="38"/>
      <c r="Y166" s="38"/>
      <c r="Z166" s="38"/>
      <c r="AA166" s="38"/>
      <c r="AB166" s="38"/>
      <c r="AC166" s="38"/>
      <c r="AD166" s="38"/>
      <c r="AE166" s="38"/>
      <c r="AR166" s="223" t="s">
        <v>194</v>
      </c>
      <c r="AT166" s="223" t="s">
        <v>189</v>
      </c>
      <c r="AU166" s="223" t="s">
        <v>84</v>
      </c>
      <c r="AY166" s="17" t="s">
        <v>186</v>
      </c>
      <c r="BE166" s="224">
        <f>IF(N166="základní",J166,0)</f>
        <v>0</v>
      </c>
      <c r="BF166" s="224">
        <f>IF(N166="snížená",J166,0)</f>
        <v>0</v>
      </c>
      <c r="BG166" s="224">
        <f>IF(N166="zákl. přenesená",J166,0)</f>
        <v>0</v>
      </c>
      <c r="BH166" s="224">
        <f>IF(N166="sníž. přenesená",J166,0)</f>
        <v>0</v>
      </c>
      <c r="BI166" s="224">
        <f>IF(N166="nulová",J166,0)</f>
        <v>0</v>
      </c>
      <c r="BJ166" s="17" t="s">
        <v>22</v>
      </c>
      <c r="BK166" s="224">
        <f>ROUND(I166*H166,2)</f>
        <v>0</v>
      </c>
      <c r="BL166" s="17" t="s">
        <v>194</v>
      </c>
      <c r="BM166" s="223" t="s">
        <v>952</v>
      </c>
    </row>
    <row r="167" spans="1:47" s="2" customFormat="1" ht="12">
      <c r="A167" s="38"/>
      <c r="B167" s="39"/>
      <c r="C167" s="40"/>
      <c r="D167" s="225" t="s">
        <v>196</v>
      </c>
      <c r="E167" s="40"/>
      <c r="F167" s="226" t="s">
        <v>951</v>
      </c>
      <c r="G167" s="40"/>
      <c r="H167" s="40"/>
      <c r="I167" s="227"/>
      <c r="J167" s="40"/>
      <c r="K167" s="40"/>
      <c r="L167" s="44"/>
      <c r="M167" s="228"/>
      <c r="N167" s="229"/>
      <c r="O167" s="84"/>
      <c r="P167" s="84"/>
      <c r="Q167" s="84"/>
      <c r="R167" s="84"/>
      <c r="S167" s="84"/>
      <c r="T167" s="85"/>
      <c r="U167" s="38"/>
      <c r="V167" s="38"/>
      <c r="W167" s="38"/>
      <c r="X167" s="38"/>
      <c r="Y167" s="38"/>
      <c r="Z167" s="38"/>
      <c r="AA167" s="38"/>
      <c r="AB167" s="38"/>
      <c r="AC167" s="38"/>
      <c r="AD167" s="38"/>
      <c r="AE167" s="38"/>
      <c r="AT167" s="17" t="s">
        <v>196</v>
      </c>
      <c r="AU167" s="17" t="s">
        <v>84</v>
      </c>
    </row>
    <row r="168" spans="1:51" s="13" customFormat="1" ht="12">
      <c r="A168" s="13"/>
      <c r="B168" s="230"/>
      <c r="C168" s="231"/>
      <c r="D168" s="225" t="s">
        <v>198</v>
      </c>
      <c r="E168" s="232" t="s">
        <v>20</v>
      </c>
      <c r="F168" s="233" t="s">
        <v>362</v>
      </c>
      <c r="G168" s="231"/>
      <c r="H168" s="232" t="s">
        <v>20</v>
      </c>
      <c r="I168" s="234"/>
      <c r="J168" s="231"/>
      <c r="K168" s="231"/>
      <c r="L168" s="235"/>
      <c r="M168" s="236"/>
      <c r="N168" s="237"/>
      <c r="O168" s="237"/>
      <c r="P168" s="237"/>
      <c r="Q168" s="237"/>
      <c r="R168" s="237"/>
      <c r="S168" s="237"/>
      <c r="T168" s="238"/>
      <c r="U168" s="13"/>
      <c r="V168" s="13"/>
      <c r="W168" s="13"/>
      <c r="X168" s="13"/>
      <c r="Y168" s="13"/>
      <c r="Z168" s="13"/>
      <c r="AA168" s="13"/>
      <c r="AB168" s="13"/>
      <c r="AC168" s="13"/>
      <c r="AD168" s="13"/>
      <c r="AE168" s="13"/>
      <c r="AT168" s="239" t="s">
        <v>198</v>
      </c>
      <c r="AU168" s="239" t="s">
        <v>84</v>
      </c>
      <c r="AV168" s="13" t="s">
        <v>22</v>
      </c>
      <c r="AW168" s="13" t="s">
        <v>37</v>
      </c>
      <c r="AX168" s="13" t="s">
        <v>76</v>
      </c>
      <c r="AY168" s="239" t="s">
        <v>186</v>
      </c>
    </row>
    <row r="169" spans="1:51" s="14" customFormat="1" ht="12">
      <c r="A169" s="14"/>
      <c r="B169" s="240"/>
      <c r="C169" s="241"/>
      <c r="D169" s="225" t="s">
        <v>198</v>
      </c>
      <c r="E169" s="242" t="s">
        <v>20</v>
      </c>
      <c r="F169" s="243" t="s">
        <v>953</v>
      </c>
      <c r="G169" s="241"/>
      <c r="H169" s="244">
        <v>1235.5</v>
      </c>
      <c r="I169" s="245"/>
      <c r="J169" s="241"/>
      <c r="K169" s="241"/>
      <c r="L169" s="246"/>
      <c r="M169" s="247"/>
      <c r="N169" s="248"/>
      <c r="O169" s="248"/>
      <c r="P169" s="248"/>
      <c r="Q169" s="248"/>
      <c r="R169" s="248"/>
      <c r="S169" s="248"/>
      <c r="T169" s="249"/>
      <c r="U169" s="14"/>
      <c r="V169" s="14"/>
      <c r="W169" s="14"/>
      <c r="X169" s="14"/>
      <c r="Y169" s="14"/>
      <c r="Z169" s="14"/>
      <c r="AA169" s="14"/>
      <c r="AB169" s="14"/>
      <c r="AC169" s="14"/>
      <c r="AD169" s="14"/>
      <c r="AE169" s="14"/>
      <c r="AT169" s="250" t="s">
        <v>198</v>
      </c>
      <c r="AU169" s="250" t="s">
        <v>84</v>
      </c>
      <c r="AV169" s="14" t="s">
        <v>84</v>
      </c>
      <c r="AW169" s="14" t="s">
        <v>37</v>
      </c>
      <c r="AX169" s="14" t="s">
        <v>76</v>
      </c>
      <c r="AY169" s="250" t="s">
        <v>186</v>
      </c>
    </row>
    <row r="170" spans="1:65" s="2" customFormat="1" ht="14.4" customHeight="1">
      <c r="A170" s="38"/>
      <c r="B170" s="39"/>
      <c r="C170" s="260" t="s">
        <v>327</v>
      </c>
      <c r="D170" s="260" t="s">
        <v>921</v>
      </c>
      <c r="E170" s="261" t="s">
        <v>954</v>
      </c>
      <c r="F170" s="262" t="s">
        <v>955</v>
      </c>
      <c r="G170" s="263" t="s">
        <v>956</v>
      </c>
      <c r="H170" s="264">
        <v>30.888</v>
      </c>
      <c r="I170" s="265"/>
      <c r="J170" s="266">
        <f>ROUND(I170*H170,2)</f>
        <v>0</v>
      </c>
      <c r="K170" s="262" t="s">
        <v>193</v>
      </c>
      <c r="L170" s="267"/>
      <c r="M170" s="268" t="s">
        <v>20</v>
      </c>
      <c r="N170" s="269" t="s">
        <v>47</v>
      </c>
      <c r="O170" s="84"/>
      <c r="P170" s="221">
        <f>O170*H170</f>
        <v>0</v>
      </c>
      <c r="Q170" s="221">
        <v>0.001</v>
      </c>
      <c r="R170" s="221">
        <f>Q170*H170</f>
        <v>0.030888000000000002</v>
      </c>
      <c r="S170" s="221">
        <v>0</v>
      </c>
      <c r="T170" s="222">
        <f>S170*H170</f>
        <v>0</v>
      </c>
      <c r="U170" s="38"/>
      <c r="V170" s="38"/>
      <c r="W170" s="38"/>
      <c r="X170" s="38"/>
      <c r="Y170" s="38"/>
      <c r="Z170" s="38"/>
      <c r="AA170" s="38"/>
      <c r="AB170" s="38"/>
      <c r="AC170" s="38"/>
      <c r="AD170" s="38"/>
      <c r="AE170" s="38"/>
      <c r="AR170" s="223" t="s">
        <v>279</v>
      </c>
      <c r="AT170" s="223" t="s">
        <v>921</v>
      </c>
      <c r="AU170" s="223" t="s">
        <v>84</v>
      </c>
      <c r="AY170" s="17" t="s">
        <v>186</v>
      </c>
      <c r="BE170" s="224">
        <f>IF(N170="základní",J170,0)</f>
        <v>0</v>
      </c>
      <c r="BF170" s="224">
        <f>IF(N170="snížená",J170,0)</f>
        <v>0</v>
      </c>
      <c r="BG170" s="224">
        <f>IF(N170="zákl. přenesená",J170,0)</f>
        <v>0</v>
      </c>
      <c r="BH170" s="224">
        <f>IF(N170="sníž. přenesená",J170,0)</f>
        <v>0</v>
      </c>
      <c r="BI170" s="224">
        <f>IF(N170="nulová",J170,0)</f>
        <v>0</v>
      </c>
      <c r="BJ170" s="17" t="s">
        <v>22</v>
      </c>
      <c r="BK170" s="224">
        <f>ROUND(I170*H170,2)</f>
        <v>0</v>
      </c>
      <c r="BL170" s="17" t="s">
        <v>194</v>
      </c>
      <c r="BM170" s="223" t="s">
        <v>957</v>
      </c>
    </row>
    <row r="171" spans="1:47" s="2" customFormat="1" ht="12">
      <c r="A171" s="38"/>
      <c r="B171" s="39"/>
      <c r="C171" s="40"/>
      <c r="D171" s="225" t="s">
        <v>196</v>
      </c>
      <c r="E171" s="40"/>
      <c r="F171" s="226" t="s">
        <v>955</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196</v>
      </c>
      <c r="AU171" s="17" t="s">
        <v>84</v>
      </c>
    </row>
    <row r="172" spans="1:51" s="13" customFormat="1" ht="12">
      <c r="A172" s="13"/>
      <c r="B172" s="230"/>
      <c r="C172" s="231"/>
      <c r="D172" s="225" t="s">
        <v>198</v>
      </c>
      <c r="E172" s="232" t="s">
        <v>20</v>
      </c>
      <c r="F172" s="233" t="s">
        <v>362</v>
      </c>
      <c r="G172" s="231"/>
      <c r="H172" s="232" t="s">
        <v>20</v>
      </c>
      <c r="I172" s="234"/>
      <c r="J172" s="231"/>
      <c r="K172" s="231"/>
      <c r="L172" s="235"/>
      <c r="M172" s="236"/>
      <c r="N172" s="237"/>
      <c r="O172" s="237"/>
      <c r="P172" s="237"/>
      <c r="Q172" s="237"/>
      <c r="R172" s="237"/>
      <c r="S172" s="237"/>
      <c r="T172" s="238"/>
      <c r="U172" s="13"/>
      <c r="V172" s="13"/>
      <c r="W172" s="13"/>
      <c r="X172" s="13"/>
      <c r="Y172" s="13"/>
      <c r="Z172" s="13"/>
      <c r="AA172" s="13"/>
      <c r="AB172" s="13"/>
      <c r="AC172" s="13"/>
      <c r="AD172" s="13"/>
      <c r="AE172" s="13"/>
      <c r="AT172" s="239" t="s">
        <v>198</v>
      </c>
      <c r="AU172" s="239" t="s">
        <v>84</v>
      </c>
      <c r="AV172" s="13" t="s">
        <v>22</v>
      </c>
      <c r="AW172" s="13" t="s">
        <v>37</v>
      </c>
      <c r="AX172" s="13" t="s">
        <v>76</v>
      </c>
      <c r="AY172" s="239" t="s">
        <v>186</v>
      </c>
    </row>
    <row r="173" spans="1:51" s="14" customFormat="1" ht="12">
      <c r="A173" s="14"/>
      <c r="B173" s="240"/>
      <c r="C173" s="241"/>
      <c r="D173" s="225" t="s">
        <v>198</v>
      </c>
      <c r="E173" s="242" t="s">
        <v>20</v>
      </c>
      <c r="F173" s="243" t="s">
        <v>958</v>
      </c>
      <c r="G173" s="241"/>
      <c r="H173" s="244">
        <v>30.888</v>
      </c>
      <c r="I173" s="245"/>
      <c r="J173" s="241"/>
      <c r="K173" s="241"/>
      <c r="L173" s="246"/>
      <c r="M173" s="247"/>
      <c r="N173" s="248"/>
      <c r="O173" s="248"/>
      <c r="P173" s="248"/>
      <c r="Q173" s="248"/>
      <c r="R173" s="248"/>
      <c r="S173" s="248"/>
      <c r="T173" s="249"/>
      <c r="U173" s="14"/>
      <c r="V173" s="14"/>
      <c r="W173" s="14"/>
      <c r="X173" s="14"/>
      <c r="Y173" s="14"/>
      <c r="Z173" s="14"/>
      <c r="AA173" s="14"/>
      <c r="AB173" s="14"/>
      <c r="AC173" s="14"/>
      <c r="AD173" s="14"/>
      <c r="AE173" s="14"/>
      <c r="AT173" s="250" t="s">
        <v>198</v>
      </c>
      <c r="AU173" s="250" t="s">
        <v>84</v>
      </c>
      <c r="AV173" s="14" t="s">
        <v>84</v>
      </c>
      <c r="AW173" s="14" t="s">
        <v>37</v>
      </c>
      <c r="AX173" s="14" t="s">
        <v>76</v>
      </c>
      <c r="AY173" s="250" t="s">
        <v>186</v>
      </c>
    </row>
    <row r="174" spans="1:65" s="2" customFormat="1" ht="24.15" customHeight="1">
      <c r="A174" s="38"/>
      <c r="B174" s="39"/>
      <c r="C174" s="212" t="s">
        <v>333</v>
      </c>
      <c r="D174" s="212" t="s">
        <v>189</v>
      </c>
      <c r="E174" s="213" t="s">
        <v>959</v>
      </c>
      <c r="F174" s="214" t="s">
        <v>960</v>
      </c>
      <c r="G174" s="215" t="s">
        <v>244</v>
      </c>
      <c r="H174" s="216">
        <v>1235.5</v>
      </c>
      <c r="I174" s="217"/>
      <c r="J174" s="218">
        <f>ROUND(I174*H174,2)</f>
        <v>0</v>
      </c>
      <c r="K174" s="214" t="s">
        <v>193</v>
      </c>
      <c r="L174" s="44"/>
      <c r="M174" s="219" t="s">
        <v>20</v>
      </c>
      <c r="N174" s="220" t="s">
        <v>47</v>
      </c>
      <c r="O174" s="84"/>
      <c r="P174" s="221">
        <f>O174*H174</f>
        <v>0</v>
      </c>
      <c r="Q174" s="221">
        <v>0</v>
      </c>
      <c r="R174" s="221">
        <f>Q174*H174</f>
        <v>0</v>
      </c>
      <c r="S174" s="221">
        <v>0</v>
      </c>
      <c r="T174" s="222">
        <f>S174*H174</f>
        <v>0</v>
      </c>
      <c r="U174" s="38"/>
      <c r="V174" s="38"/>
      <c r="W174" s="38"/>
      <c r="X174" s="38"/>
      <c r="Y174" s="38"/>
      <c r="Z174" s="38"/>
      <c r="AA174" s="38"/>
      <c r="AB174" s="38"/>
      <c r="AC174" s="38"/>
      <c r="AD174" s="38"/>
      <c r="AE174" s="38"/>
      <c r="AR174" s="223" t="s">
        <v>194</v>
      </c>
      <c r="AT174" s="223" t="s">
        <v>189</v>
      </c>
      <c r="AU174" s="223" t="s">
        <v>84</v>
      </c>
      <c r="AY174" s="17" t="s">
        <v>186</v>
      </c>
      <c r="BE174" s="224">
        <f>IF(N174="základní",J174,0)</f>
        <v>0</v>
      </c>
      <c r="BF174" s="224">
        <f>IF(N174="snížená",J174,0)</f>
        <v>0</v>
      </c>
      <c r="BG174" s="224">
        <f>IF(N174="zákl. přenesená",J174,0)</f>
        <v>0</v>
      </c>
      <c r="BH174" s="224">
        <f>IF(N174="sníž. přenesená",J174,0)</f>
        <v>0</v>
      </c>
      <c r="BI174" s="224">
        <f>IF(N174="nulová",J174,0)</f>
        <v>0</v>
      </c>
      <c r="BJ174" s="17" t="s">
        <v>22</v>
      </c>
      <c r="BK174" s="224">
        <f>ROUND(I174*H174,2)</f>
        <v>0</v>
      </c>
      <c r="BL174" s="17" t="s">
        <v>194</v>
      </c>
      <c r="BM174" s="223" t="s">
        <v>961</v>
      </c>
    </row>
    <row r="175" spans="1:47" s="2" customFormat="1" ht="12">
      <c r="A175" s="38"/>
      <c r="B175" s="39"/>
      <c r="C175" s="40"/>
      <c r="D175" s="225" t="s">
        <v>196</v>
      </c>
      <c r="E175" s="40"/>
      <c r="F175" s="226" t="s">
        <v>962</v>
      </c>
      <c r="G175" s="40"/>
      <c r="H175" s="40"/>
      <c r="I175" s="227"/>
      <c r="J175" s="40"/>
      <c r="K175" s="40"/>
      <c r="L175" s="44"/>
      <c r="M175" s="228"/>
      <c r="N175" s="229"/>
      <c r="O175" s="84"/>
      <c r="P175" s="84"/>
      <c r="Q175" s="84"/>
      <c r="R175" s="84"/>
      <c r="S175" s="84"/>
      <c r="T175" s="85"/>
      <c r="U175" s="38"/>
      <c r="V175" s="38"/>
      <c r="W175" s="38"/>
      <c r="X175" s="38"/>
      <c r="Y175" s="38"/>
      <c r="Z175" s="38"/>
      <c r="AA175" s="38"/>
      <c r="AB175" s="38"/>
      <c r="AC175" s="38"/>
      <c r="AD175" s="38"/>
      <c r="AE175" s="38"/>
      <c r="AT175" s="17" t="s">
        <v>196</v>
      </c>
      <c r="AU175" s="17" t="s">
        <v>84</v>
      </c>
    </row>
    <row r="176" spans="1:51" s="13" customFormat="1" ht="12">
      <c r="A176" s="13"/>
      <c r="B176" s="230"/>
      <c r="C176" s="231"/>
      <c r="D176" s="225" t="s">
        <v>198</v>
      </c>
      <c r="E176" s="232" t="s">
        <v>20</v>
      </c>
      <c r="F176" s="233" t="s">
        <v>881</v>
      </c>
      <c r="G176" s="231"/>
      <c r="H176" s="232" t="s">
        <v>20</v>
      </c>
      <c r="I176" s="234"/>
      <c r="J176" s="231"/>
      <c r="K176" s="231"/>
      <c r="L176" s="235"/>
      <c r="M176" s="236"/>
      <c r="N176" s="237"/>
      <c r="O176" s="237"/>
      <c r="P176" s="237"/>
      <c r="Q176" s="237"/>
      <c r="R176" s="237"/>
      <c r="S176" s="237"/>
      <c r="T176" s="238"/>
      <c r="U176" s="13"/>
      <c r="V176" s="13"/>
      <c r="W176" s="13"/>
      <c r="X176" s="13"/>
      <c r="Y176" s="13"/>
      <c r="Z176" s="13"/>
      <c r="AA176" s="13"/>
      <c r="AB176" s="13"/>
      <c r="AC176" s="13"/>
      <c r="AD176" s="13"/>
      <c r="AE176" s="13"/>
      <c r="AT176" s="239" t="s">
        <v>198</v>
      </c>
      <c r="AU176" s="239" t="s">
        <v>84</v>
      </c>
      <c r="AV176" s="13" t="s">
        <v>22</v>
      </c>
      <c r="AW176" s="13" t="s">
        <v>37</v>
      </c>
      <c r="AX176" s="13" t="s">
        <v>76</v>
      </c>
      <c r="AY176" s="239" t="s">
        <v>186</v>
      </c>
    </row>
    <row r="177" spans="1:51" s="14" customFormat="1" ht="12">
      <c r="A177" s="14"/>
      <c r="B177" s="240"/>
      <c r="C177" s="241"/>
      <c r="D177" s="225" t="s">
        <v>198</v>
      </c>
      <c r="E177" s="242" t="s">
        <v>20</v>
      </c>
      <c r="F177" s="243" t="s">
        <v>963</v>
      </c>
      <c r="G177" s="241"/>
      <c r="H177" s="244">
        <v>1235.5</v>
      </c>
      <c r="I177" s="245"/>
      <c r="J177" s="241"/>
      <c r="K177" s="241"/>
      <c r="L177" s="246"/>
      <c r="M177" s="247"/>
      <c r="N177" s="248"/>
      <c r="O177" s="248"/>
      <c r="P177" s="248"/>
      <c r="Q177" s="248"/>
      <c r="R177" s="248"/>
      <c r="S177" s="248"/>
      <c r="T177" s="249"/>
      <c r="U177" s="14"/>
      <c r="V177" s="14"/>
      <c r="W177" s="14"/>
      <c r="X177" s="14"/>
      <c r="Y177" s="14"/>
      <c r="Z177" s="14"/>
      <c r="AA177" s="14"/>
      <c r="AB177" s="14"/>
      <c r="AC177" s="14"/>
      <c r="AD177" s="14"/>
      <c r="AE177" s="14"/>
      <c r="AT177" s="250" t="s">
        <v>198</v>
      </c>
      <c r="AU177" s="250" t="s">
        <v>84</v>
      </c>
      <c r="AV177" s="14" t="s">
        <v>84</v>
      </c>
      <c r="AW177" s="14" t="s">
        <v>37</v>
      </c>
      <c r="AX177" s="14" t="s">
        <v>76</v>
      </c>
      <c r="AY177" s="250" t="s">
        <v>186</v>
      </c>
    </row>
    <row r="178" spans="1:65" s="2" customFormat="1" ht="24.15" customHeight="1">
      <c r="A178" s="38"/>
      <c r="B178" s="39"/>
      <c r="C178" s="212" t="s">
        <v>339</v>
      </c>
      <c r="D178" s="212" t="s">
        <v>189</v>
      </c>
      <c r="E178" s="213" t="s">
        <v>964</v>
      </c>
      <c r="F178" s="214" t="s">
        <v>965</v>
      </c>
      <c r="G178" s="215" t="s">
        <v>244</v>
      </c>
      <c r="H178" s="216">
        <v>5109.7</v>
      </c>
      <c r="I178" s="217"/>
      <c r="J178" s="218">
        <f>ROUND(I178*H178,2)</f>
        <v>0</v>
      </c>
      <c r="K178" s="214" t="s">
        <v>193</v>
      </c>
      <c r="L178" s="44"/>
      <c r="M178" s="219" t="s">
        <v>20</v>
      </c>
      <c r="N178" s="220" t="s">
        <v>47</v>
      </c>
      <c r="O178" s="84"/>
      <c r="P178" s="221">
        <f>O178*H178</f>
        <v>0</v>
      </c>
      <c r="Q178" s="221">
        <v>0</v>
      </c>
      <c r="R178" s="221">
        <f>Q178*H178</f>
        <v>0</v>
      </c>
      <c r="S178" s="221">
        <v>0</v>
      </c>
      <c r="T178" s="222">
        <f>S178*H178</f>
        <v>0</v>
      </c>
      <c r="U178" s="38"/>
      <c r="V178" s="38"/>
      <c r="W178" s="38"/>
      <c r="X178" s="38"/>
      <c r="Y178" s="38"/>
      <c r="Z178" s="38"/>
      <c r="AA178" s="38"/>
      <c r="AB178" s="38"/>
      <c r="AC178" s="38"/>
      <c r="AD178" s="38"/>
      <c r="AE178" s="38"/>
      <c r="AR178" s="223" t="s">
        <v>194</v>
      </c>
      <c r="AT178" s="223" t="s">
        <v>189</v>
      </c>
      <c r="AU178" s="223" t="s">
        <v>84</v>
      </c>
      <c r="AY178" s="17" t="s">
        <v>186</v>
      </c>
      <c r="BE178" s="224">
        <f>IF(N178="základní",J178,0)</f>
        <v>0</v>
      </c>
      <c r="BF178" s="224">
        <f>IF(N178="snížená",J178,0)</f>
        <v>0</v>
      </c>
      <c r="BG178" s="224">
        <f>IF(N178="zákl. přenesená",J178,0)</f>
        <v>0</v>
      </c>
      <c r="BH178" s="224">
        <f>IF(N178="sníž. přenesená",J178,0)</f>
        <v>0</v>
      </c>
      <c r="BI178" s="224">
        <f>IF(N178="nulová",J178,0)</f>
        <v>0</v>
      </c>
      <c r="BJ178" s="17" t="s">
        <v>22</v>
      </c>
      <c r="BK178" s="224">
        <f>ROUND(I178*H178,2)</f>
        <v>0</v>
      </c>
      <c r="BL178" s="17" t="s">
        <v>194</v>
      </c>
      <c r="BM178" s="223" t="s">
        <v>966</v>
      </c>
    </row>
    <row r="179" spans="1:47" s="2" customFormat="1" ht="12">
      <c r="A179" s="38"/>
      <c r="B179" s="39"/>
      <c r="C179" s="40"/>
      <c r="D179" s="225" t="s">
        <v>196</v>
      </c>
      <c r="E179" s="40"/>
      <c r="F179" s="226" t="s">
        <v>967</v>
      </c>
      <c r="G179" s="40"/>
      <c r="H179" s="40"/>
      <c r="I179" s="227"/>
      <c r="J179" s="40"/>
      <c r="K179" s="40"/>
      <c r="L179" s="44"/>
      <c r="M179" s="228"/>
      <c r="N179" s="229"/>
      <c r="O179" s="84"/>
      <c r="P179" s="84"/>
      <c r="Q179" s="84"/>
      <c r="R179" s="84"/>
      <c r="S179" s="84"/>
      <c r="T179" s="85"/>
      <c r="U179" s="38"/>
      <c r="V179" s="38"/>
      <c r="W179" s="38"/>
      <c r="X179" s="38"/>
      <c r="Y179" s="38"/>
      <c r="Z179" s="38"/>
      <c r="AA179" s="38"/>
      <c r="AB179" s="38"/>
      <c r="AC179" s="38"/>
      <c r="AD179" s="38"/>
      <c r="AE179" s="38"/>
      <c r="AT179" s="17" t="s">
        <v>196</v>
      </c>
      <c r="AU179" s="17" t="s">
        <v>84</v>
      </c>
    </row>
    <row r="180" spans="1:51" s="13" customFormat="1" ht="12">
      <c r="A180" s="13"/>
      <c r="B180" s="230"/>
      <c r="C180" s="231"/>
      <c r="D180" s="225" t="s">
        <v>198</v>
      </c>
      <c r="E180" s="232" t="s">
        <v>20</v>
      </c>
      <c r="F180" s="233" t="s">
        <v>881</v>
      </c>
      <c r="G180" s="231"/>
      <c r="H180" s="232" t="s">
        <v>20</v>
      </c>
      <c r="I180" s="234"/>
      <c r="J180" s="231"/>
      <c r="K180" s="231"/>
      <c r="L180" s="235"/>
      <c r="M180" s="236"/>
      <c r="N180" s="237"/>
      <c r="O180" s="237"/>
      <c r="P180" s="237"/>
      <c r="Q180" s="237"/>
      <c r="R180" s="237"/>
      <c r="S180" s="237"/>
      <c r="T180" s="238"/>
      <c r="U180" s="13"/>
      <c r="V180" s="13"/>
      <c r="W180" s="13"/>
      <c r="X180" s="13"/>
      <c r="Y180" s="13"/>
      <c r="Z180" s="13"/>
      <c r="AA180" s="13"/>
      <c r="AB180" s="13"/>
      <c r="AC180" s="13"/>
      <c r="AD180" s="13"/>
      <c r="AE180" s="13"/>
      <c r="AT180" s="239" t="s">
        <v>198</v>
      </c>
      <c r="AU180" s="239" t="s">
        <v>84</v>
      </c>
      <c r="AV180" s="13" t="s">
        <v>22</v>
      </c>
      <c r="AW180" s="13" t="s">
        <v>37</v>
      </c>
      <c r="AX180" s="13" t="s">
        <v>76</v>
      </c>
      <c r="AY180" s="239" t="s">
        <v>186</v>
      </c>
    </row>
    <row r="181" spans="1:51" s="14" customFormat="1" ht="12">
      <c r="A181" s="14"/>
      <c r="B181" s="240"/>
      <c r="C181" s="241"/>
      <c r="D181" s="225" t="s">
        <v>198</v>
      </c>
      <c r="E181" s="242" t="s">
        <v>20</v>
      </c>
      <c r="F181" s="243" t="s">
        <v>968</v>
      </c>
      <c r="G181" s="241"/>
      <c r="H181" s="244">
        <v>5109.7</v>
      </c>
      <c r="I181" s="245"/>
      <c r="J181" s="241"/>
      <c r="K181" s="241"/>
      <c r="L181" s="246"/>
      <c r="M181" s="247"/>
      <c r="N181" s="248"/>
      <c r="O181" s="248"/>
      <c r="P181" s="248"/>
      <c r="Q181" s="248"/>
      <c r="R181" s="248"/>
      <c r="S181" s="248"/>
      <c r="T181" s="249"/>
      <c r="U181" s="14"/>
      <c r="V181" s="14"/>
      <c r="W181" s="14"/>
      <c r="X181" s="14"/>
      <c r="Y181" s="14"/>
      <c r="Z181" s="14"/>
      <c r="AA181" s="14"/>
      <c r="AB181" s="14"/>
      <c r="AC181" s="14"/>
      <c r="AD181" s="14"/>
      <c r="AE181" s="14"/>
      <c r="AT181" s="250" t="s">
        <v>198</v>
      </c>
      <c r="AU181" s="250" t="s">
        <v>84</v>
      </c>
      <c r="AV181" s="14" t="s">
        <v>84</v>
      </c>
      <c r="AW181" s="14" t="s">
        <v>37</v>
      </c>
      <c r="AX181" s="14" t="s">
        <v>76</v>
      </c>
      <c r="AY181" s="250" t="s">
        <v>186</v>
      </c>
    </row>
    <row r="182" spans="1:63" s="12" customFormat="1" ht="22.8" customHeight="1">
      <c r="A182" s="12"/>
      <c r="B182" s="196"/>
      <c r="C182" s="197"/>
      <c r="D182" s="198" t="s">
        <v>75</v>
      </c>
      <c r="E182" s="210" t="s">
        <v>84</v>
      </c>
      <c r="F182" s="210" t="s">
        <v>969</v>
      </c>
      <c r="G182" s="197"/>
      <c r="H182" s="197"/>
      <c r="I182" s="200"/>
      <c r="J182" s="211">
        <f>BK182</f>
        <v>0</v>
      </c>
      <c r="K182" s="197"/>
      <c r="L182" s="202"/>
      <c r="M182" s="203"/>
      <c r="N182" s="204"/>
      <c r="O182" s="204"/>
      <c r="P182" s="205">
        <f>SUM(P183:P201)</f>
        <v>0</v>
      </c>
      <c r="Q182" s="204"/>
      <c r="R182" s="205">
        <f>SUM(R183:R201)</f>
        <v>10.45734351</v>
      </c>
      <c r="S182" s="204"/>
      <c r="T182" s="206">
        <f>SUM(T183:T201)</f>
        <v>0</v>
      </c>
      <c r="U182" s="12"/>
      <c r="V182" s="12"/>
      <c r="W182" s="12"/>
      <c r="X182" s="12"/>
      <c r="Y182" s="12"/>
      <c r="Z182" s="12"/>
      <c r="AA182" s="12"/>
      <c r="AB182" s="12"/>
      <c r="AC182" s="12"/>
      <c r="AD182" s="12"/>
      <c r="AE182" s="12"/>
      <c r="AR182" s="207" t="s">
        <v>22</v>
      </c>
      <c r="AT182" s="208" t="s">
        <v>75</v>
      </c>
      <c r="AU182" s="208" t="s">
        <v>22</v>
      </c>
      <c r="AY182" s="207" t="s">
        <v>186</v>
      </c>
      <c r="BK182" s="209">
        <f>SUM(BK183:BK201)</f>
        <v>0</v>
      </c>
    </row>
    <row r="183" spans="1:65" s="2" customFormat="1" ht="24.15" customHeight="1">
      <c r="A183" s="38"/>
      <c r="B183" s="39"/>
      <c r="C183" s="212" t="s">
        <v>345</v>
      </c>
      <c r="D183" s="212" t="s">
        <v>189</v>
      </c>
      <c r="E183" s="213" t="s">
        <v>970</v>
      </c>
      <c r="F183" s="214" t="s">
        <v>971</v>
      </c>
      <c r="G183" s="215" t="s">
        <v>312</v>
      </c>
      <c r="H183" s="216">
        <v>485</v>
      </c>
      <c r="I183" s="217"/>
      <c r="J183" s="218">
        <f>ROUND(I183*H183,2)</f>
        <v>0</v>
      </c>
      <c r="K183" s="214" t="s">
        <v>193</v>
      </c>
      <c r="L183" s="44"/>
      <c r="M183" s="219" t="s">
        <v>20</v>
      </c>
      <c r="N183" s="220" t="s">
        <v>47</v>
      </c>
      <c r="O183" s="84"/>
      <c r="P183" s="221">
        <f>O183*H183</f>
        <v>0</v>
      </c>
      <c r="Q183" s="221">
        <v>0.00049</v>
      </c>
      <c r="R183" s="221">
        <f>Q183*H183</f>
        <v>0.23765</v>
      </c>
      <c r="S183" s="221">
        <v>0</v>
      </c>
      <c r="T183" s="222">
        <f>S183*H183</f>
        <v>0</v>
      </c>
      <c r="U183" s="38"/>
      <c r="V183" s="38"/>
      <c r="W183" s="38"/>
      <c r="X183" s="38"/>
      <c r="Y183" s="38"/>
      <c r="Z183" s="38"/>
      <c r="AA183" s="38"/>
      <c r="AB183" s="38"/>
      <c r="AC183" s="38"/>
      <c r="AD183" s="38"/>
      <c r="AE183" s="38"/>
      <c r="AR183" s="223" t="s">
        <v>194</v>
      </c>
      <c r="AT183" s="223" t="s">
        <v>189</v>
      </c>
      <c r="AU183" s="223" t="s">
        <v>84</v>
      </c>
      <c r="AY183" s="17" t="s">
        <v>186</v>
      </c>
      <c r="BE183" s="224">
        <f>IF(N183="základní",J183,0)</f>
        <v>0</v>
      </c>
      <c r="BF183" s="224">
        <f>IF(N183="snížená",J183,0)</f>
        <v>0</v>
      </c>
      <c r="BG183" s="224">
        <f>IF(N183="zákl. přenesená",J183,0)</f>
        <v>0</v>
      </c>
      <c r="BH183" s="224">
        <f>IF(N183="sníž. přenesená",J183,0)</f>
        <v>0</v>
      </c>
      <c r="BI183" s="224">
        <f>IF(N183="nulová",J183,0)</f>
        <v>0</v>
      </c>
      <c r="BJ183" s="17" t="s">
        <v>22</v>
      </c>
      <c r="BK183" s="224">
        <f>ROUND(I183*H183,2)</f>
        <v>0</v>
      </c>
      <c r="BL183" s="17" t="s">
        <v>194</v>
      </c>
      <c r="BM183" s="223" t="s">
        <v>972</v>
      </c>
    </row>
    <row r="184" spans="1:47" s="2" customFormat="1" ht="12">
      <c r="A184" s="38"/>
      <c r="B184" s="39"/>
      <c r="C184" s="40"/>
      <c r="D184" s="225" t="s">
        <v>196</v>
      </c>
      <c r="E184" s="40"/>
      <c r="F184" s="226" t="s">
        <v>973</v>
      </c>
      <c r="G184" s="40"/>
      <c r="H184" s="40"/>
      <c r="I184" s="227"/>
      <c r="J184" s="40"/>
      <c r="K184" s="40"/>
      <c r="L184" s="44"/>
      <c r="M184" s="228"/>
      <c r="N184" s="229"/>
      <c r="O184" s="84"/>
      <c r="P184" s="84"/>
      <c r="Q184" s="84"/>
      <c r="R184" s="84"/>
      <c r="S184" s="84"/>
      <c r="T184" s="85"/>
      <c r="U184" s="38"/>
      <c r="V184" s="38"/>
      <c r="W184" s="38"/>
      <c r="X184" s="38"/>
      <c r="Y184" s="38"/>
      <c r="Z184" s="38"/>
      <c r="AA184" s="38"/>
      <c r="AB184" s="38"/>
      <c r="AC184" s="38"/>
      <c r="AD184" s="38"/>
      <c r="AE184" s="38"/>
      <c r="AT184" s="17" t="s">
        <v>196</v>
      </c>
      <c r="AU184" s="17" t="s">
        <v>84</v>
      </c>
    </row>
    <row r="185" spans="1:51" s="13" customFormat="1" ht="12">
      <c r="A185" s="13"/>
      <c r="B185" s="230"/>
      <c r="C185" s="231"/>
      <c r="D185" s="225" t="s">
        <v>198</v>
      </c>
      <c r="E185" s="232" t="s">
        <v>20</v>
      </c>
      <c r="F185" s="233" t="s">
        <v>974</v>
      </c>
      <c r="G185" s="231"/>
      <c r="H185" s="232" t="s">
        <v>20</v>
      </c>
      <c r="I185" s="234"/>
      <c r="J185" s="231"/>
      <c r="K185" s="231"/>
      <c r="L185" s="235"/>
      <c r="M185" s="236"/>
      <c r="N185" s="237"/>
      <c r="O185" s="237"/>
      <c r="P185" s="237"/>
      <c r="Q185" s="237"/>
      <c r="R185" s="237"/>
      <c r="S185" s="237"/>
      <c r="T185" s="238"/>
      <c r="U185" s="13"/>
      <c r="V185" s="13"/>
      <c r="W185" s="13"/>
      <c r="X185" s="13"/>
      <c r="Y185" s="13"/>
      <c r="Z185" s="13"/>
      <c r="AA185" s="13"/>
      <c r="AB185" s="13"/>
      <c r="AC185" s="13"/>
      <c r="AD185" s="13"/>
      <c r="AE185" s="13"/>
      <c r="AT185" s="239" t="s">
        <v>198</v>
      </c>
      <c r="AU185" s="239" t="s">
        <v>84</v>
      </c>
      <c r="AV185" s="13" t="s">
        <v>22</v>
      </c>
      <c r="AW185" s="13" t="s">
        <v>37</v>
      </c>
      <c r="AX185" s="13" t="s">
        <v>76</v>
      </c>
      <c r="AY185" s="239" t="s">
        <v>186</v>
      </c>
    </row>
    <row r="186" spans="1:51" s="14" customFormat="1" ht="12">
      <c r="A186" s="14"/>
      <c r="B186" s="240"/>
      <c r="C186" s="241"/>
      <c r="D186" s="225" t="s">
        <v>198</v>
      </c>
      <c r="E186" s="242" t="s">
        <v>20</v>
      </c>
      <c r="F186" s="243" t="s">
        <v>975</v>
      </c>
      <c r="G186" s="241"/>
      <c r="H186" s="244">
        <v>485</v>
      </c>
      <c r="I186" s="245"/>
      <c r="J186" s="241"/>
      <c r="K186" s="241"/>
      <c r="L186" s="246"/>
      <c r="M186" s="247"/>
      <c r="N186" s="248"/>
      <c r="O186" s="248"/>
      <c r="P186" s="248"/>
      <c r="Q186" s="248"/>
      <c r="R186" s="248"/>
      <c r="S186" s="248"/>
      <c r="T186" s="249"/>
      <c r="U186" s="14"/>
      <c r="V186" s="14"/>
      <c r="W186" s="14"/>
      <c r="X186" s="14"/>
      <c r="Y186" s="14"/>
      <c r="Z186" s="14"/>
      <c r="AA186" s="14"/>
      <c r="AB186" s="14"/>
      <c r="AC186" s="14"/>
      <c r="AD186" s="14"/>
      <c r="AE186" s="14"/>
      <c r="AT186" s="250" t="s">
        <v>198</v>
      </c>
      <c r="AU186" s="250" t="s">
        <v>84</v>
      </c>
      <c r="AV186" s="14" t="s">
        <v>84</v>
      </c>
      <c r="AW186" s="14" t="s">
        <v>37</v>
      </c>
      <c r="AX186" s="14" t="s">
        <v>76</v>
      </c>
      <c r="AY186" s="250" t="s">
        <v>186</v>
      </c>
    </row>
    <row r="187" spans="1:65" s="2" customFormat="1" ht="24.15" customHeight="1">
      <c r="A187" s="38"/>
      <c r="B187" s="39"/>
      <c r="C187" s="212" t="s">
        <v>351</v>
      </c>
      <c r="D187" s="212" t="s">
        <v>189</v>
      </c>
      <c r="E187" s="213" t="s">
        <v>976</v>
      </c>
      <c r="F187" s="214" t="s">
        <v>977</v>
      </c>
      <c r="G187" s="215" t="s">
        <v>192</v>
      </c>
      <c r="H187" s="216">
        <v>4</v>
      </c>
      <c r="I187" s="217"/>
      <c r="J187" s="218">
        <f>ROUND(I187*H187,2)</f>
        <v>0</v>
      </c>
      <c r="K187" s="214" t="s">
        <v>193</v>
      </c>
      <c r="L187" s="44"/>
      <c r="M187" s="219" t="s">
        <v>20</v>
      </c>
      <c r="N187" s="220" t="s">
        <v>47</v>
      </c>
      <c r="O187" s="84"/>
      <c r="P187" s="221">
        <f>O187*H187</f>
        <v>0</v>
      </c>
      <c r="Q187" s="221">
        <v>2.45329</v>
      </c>
      <c r="R187" s="221">
        <f>Q187*H187</f>
        <v>9.81316</v>
      </c>
      <c r="S187" s="221">
        <v>0</v>
      </c>
      <c r="T187" s="222">
        <f>S187*H187</f>
        <v>0</v>
      </c>
      <c r="U187" s="38"/>
      <c r="V187" s="38"/>
      <c r="W187" s="38"/>
      <c r="X187" s="38"/>
      <c r="Y187" s="38"/>
      <c r="Z187" s="38"/>
      <c r="AA187" s="38"/>
      <c r="AB187" s="38"/>
      <c r="AC187" s="38"/>
      <c r="AD187" s="38"/>
      <c r="AE187" s="38"/>
      <c r="AR187" s="223" t="s">
        <v>194</v>
      </c>
      <c r="AT187" s="223" t="s">
        <v>189</v>
      </c>
      <c r="AU187" s="223" t="s">
        <v>84</v>
      </c>
      <c r="AY187" s="17" t="s">
        <v>186</v>
      </c>
      <c r="BE187" s="224">
        <f>IF(N187="základní",J187,0)</f>
        <v>0</v>
      </c>
      <c r="BF187" s="224">
        <f>IF(N187="snížená",J187,0)</f>
        <v>0</v>
      </c>
      <c r="BG187" s="224">
        <f>IF(N187="zákl. přenesená",J187,0)</f>
        <v>0</v>
      </c>
      <c r="BH187" s="224">
        <f>IF(N187="sníž. přenesená",J187,0)</f>
        <v>0</v>
      </c>
      <c r="BI187" s="224">
        <f>IF(N187="nulová",J187,0)</f>
        <v>0</v>
      </c>
      <c r="BJ187" s="17" t="s">
        <v>22</v>
      </c>
      <c r="BK187" s="224">
        <f>ROUND(I187*H187,2)</f>
        <v>0</v>
      </c>
      <c r="BL187" s="17" t="s">
        <v>194</v>
      </c>
      <c r="BM187" s="223" t="s">
        <v>978</v>
      </c>
    </row>
    <row r="188" spans="1:47" s="2" customFormat="1" ht="12">
      <c r="A188" s="38"/>
      <c r="B188" s="39"/>
      <c r="C188" s="40"/>
      <c r="D188" s="225" t="s">
        <v>196</v>
      </c>
      <c r="E188" s="40"/>
      <c r="F188" s="226" t="s">
        <v>979</v>
      </c>
      <c r="G188" s="40"/>
      <c r="H188" s="40"/>
      <c r="I188" s="227"/>
      <c r="J188" s="40"/>
      <c r="K188" s="40"/>
      <c r="L188" s="44"/>
      <c r="M188" s="228"/>
      <c r="N188" s="229"/>
      <c r="O188" s="84"/>
      <c r="P188" s="84"/>
      <c r="Q188" s="84"/>
      <c r="R188" s="84"/>
      <c r="S188" s="84"/>
      <c r="T188" s="85"/>
      <c r="U188" s="38"/>
      <c r="V188" s="38"/>
      <c r="W188" s="38"/>
      <c r="X188" s="38"/>
      <c r="Y188" s="38"/>
      <c r="Z188" s="38"/>
      <c r="AA188" s="38"/>
      <c r="AB188" s="38"/>
      <c r="AC188" s="38"/>
      <c r="AD188" s="38"/>
      <c r="AE188" s="38"/>
      <c r="AT188" s="17" t="s">
        <v>196</v>
      </c>
      <c r="AU188" s="17" t="s">
        <v>84</v>
      </c>
    </row>
    <row r="189" spans="1:47" s="2" customFormat="1" ht="12">
      <c r="A189" s="38"/>
      <c r="B189" s="39"/>
      <c r="C189" s="40"/>
      <c r="D189" s="225" t="s">
        <v>216</v>
      </c>
      <c r="E189" s="40"/>
      <c r="F189" s="251" t="s">
        <v>980</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216</v>
      </c>
      <c r="AU189" s="17" t="s">
        <v>84</v>
      </c>
    </row>
    <row r="190" spans="1:51" s="13" customFormat="1" ht="12">
      <c r="A190" s="13"/>
      <c r="B190" s="230"/>
      <c r="C190" s="231"/>
      <c r="D190" s="225" t="s">
        <v>198</v>
      </c>
      <c r="E190" s="232" t="s">
        <v>20</v>
      </c>
      <c r="F190" s="233" t="s">
        <v>919</v>
      </c>
      <c r="G190" s="231"/>
      <c r="H190" s="232" t="s">
        <v>20</v>
      </c>
      <c r="I190" s="234"/>
      <c r="J190" s="231"/>
      <c r="K190" s="231"/>
      <c r="L190" s="235"/>
      <c r="M190" s="236"/>
      <c r="N190" s="237"/>
      <c r="O190" s="237"/>
      <c r="P190" s="237"/>
      <c r="Q190" s="237"/>
      <c r="R190" s="237"/>
      <c r="S190" s="237"/>
      <c r="T190" s="238"/>
      <c r="U190" s="13"/>
      <c r="V190" s="13"/>
      <c r="W190" s="13"/>
      <c r="X190" s="13"/>
      <c r="Y190" s="13"/>
      <c r="Z190" s="13"/>
      <c r="AA190" s="13"/>
      <c r="AB190" s="13"/>
      <c r="AC190" s="13"/>
      <c r="AD190" s="13"/>
      <c r="AE190" s="13"/>
      <c r="AT190" s="239" t="s">
        <v>198</v>
      </c>
      <c r="AU190" s="239" t="s">
        <v>84</v>
      </c>
      <c r="AV190" s="13" t="s">
        <v>22</v>
      </c>
      <c r="AW190" s="13" t="s">
        <v>37</v>
      </c>
      <c r="AX190" s="13" t="s">
        <v>76</v>
      </c>
      <c r="AY190" s="239" t="s">
        <v>186</v>
      </c>
    </row>
    <row r="191" spans="1:51" s="14" customFormat="1" ht="12">
      <c r="A191" s="14"/>
      <c r="B191" s="240"/>
      <c r="C191" s="241"/>
      <c r="D191" s="225" t="s">
        <v>198</v>
      </c>
      <c r="E191" s="242" t="s">
        <v>20</v>
      </c>
      <c r="F191" s="243" t="s">
        <v>981</v>
      </c>
      <c r="G191" s="241"/>
      <c r="H191" s="244">
        <v>4</v>
      </c>
      <c r="I191" s="245"/>
      <c r="J191" s="241"/>
      <c r="K191" s="241"/>
      <c r="L191" s="246"/>
      <c r="M191" s="247"/>
      <c r="N191" s="248"/>
      <c r="O191" s="248"/>
      <c r="P191" s="248"/>
      <c r="Q191" s="248"/>
      <c r="R191" s="248"/>
      <c r="S191" s="248"/>
      <c r="T191" s="249"/>
      <c r="U191" s="14"/>
      <c r="V191" s="14"/>
      <c r="W191" s="14"/>
      <c r="X191" s="14"/>
      <c r="Y191" s="14"/>
      <c r="Z191" s="14"/>
      <c r="AA191" s="14"/>
      <c r="AB191" s="14"/>
      <c r="AC191" s="14"/>
      <c r="AD191" s="14"/>
      <c r="AE191" s="14"/>
      <c r="AT191" s="250" t="s">
        <v>198</v>
      </c>
      <c r="AU191" s="250" t="s">
        <v>84</v>
      </c>
      <c r="AV191" s="14" t="s">
        <v>84</v>
      </c>
      <c r="AW191" s="14" t="s">
        <v>37</v>
      </c>
      <c r="AX191" s="14" t="s">
        <v>76</v>
      </c>
      <c r="AY191" s="250" t="s">
        <v>186</v>
      </c>
    </row>
    <row r="192" spans="1:65" s="2" customFormat="1" ht="14.4" customHeight="1">
      <c r="A192" s="38"/>
      <c r="B192" s="39"/>
      <c r="C192" s="212" t="s">
        <v>7</v>
      </c>
      <c r="D192" s="212" t="s">
        <v>189</v>
      </c>
      <c r="E192" s="213" t="s">
        <v>982</v>
      </c>
      <c r="F192" s="214" t="s">
        <v>983</v>
      </c>
      <c r="G192" s="215" t="s">
        <v>244</v>
      </c>
      <c r="H192" s="216">
        <v>8.4</v>
      </c>
      <c r="I192" s="217"/>
      <c r="J192" s="218">
        <f>ROUND(I192*H192,2)</f>
        <v>0</v>
      </c>
      <c r="K192" s="214" t="s">
        <v>193</v>
      </c>
      <c r="L192" s="44"/>
      <c r="M192" s="219" t="s">
        <v>20</v>
      </c>
      <c r="N192" s="220" t="s">
        <v>47</v>
      </c>
      <c r="O192" s="84"/>
      <c r="P192" s="221">
        <f>O192*H192</f>
        <v>0</v>
      </c>
      <c r="Q192" s="221">
        <v>0.00247</v>
      </c>
      <c r="R192" s="221">
        <f>Q192*H192</f>
        <v>0.020748</v>
      </c>
      <c r="S192" s="221">
        <v>0</v>
      </c>
      <c r="T192" s="222">
        <f>S192*H192</f>
        <v>0</v>
      </c>
      <c r="U192" s="38"/>
      <c r="V192" s="38"/>
      <c r="W192" s="38"/>
      <c r="X192" s="38"/>
      <c r="Y192" s="38"/>
      <c r="Z192" s="38"/>
      <c r="AA192" s="38"/>
      <c r="AB192" s="38"/>
      <c r="AC192" s="38"/>
      <c r="AD192" s="38"/>
      <c r="AE192" s="38"/>
      <c r="AR192" s="223" t="s">
        <v>194</v>
      </c>
      <c r="AT192" s="223" t="s">
        <v>189</v>
      </c>
      <c r="AU192" s="223" t="s">
        <v>84</v>
      </c>
      <c r="AY192" s="17" t="s">
        <v>186</v>
      </c>
      <c r="BE192" s="224">
        <f>IF(N192="základní",J192,0)</f>
        <v>0</v>
      </c>
      <c r="BF192" s="224">
        <f>IF(N192="snížená",J192,0)</f>
        <v>0</v>
      </c>
      <c r="BG192" s="224">
        <f>IF(N192="zákl. přenesená",J192,0)</f>
        <v>0</v>
      </c>
      <c r="BH192" s="224">
        <f>IF(N192="sníž. přenesená",J192,0)</f>
        <v>0</v>
      </c>
      <c r="BI192" s="224">
        <f>IF(N192="nulová",J192,0)</f>
        <v>0</v>
      </c>
      <c r="BJ192" s="17" t="s">
        <v>22</v>
      </c>
      <c r="BK192" s="224">
        <f>ROUND(I192*H192,2)</f>
        <v>0</v>
      </c>
      <c r="BL192" s="17" t="s">
        <v>194</v>
      </c>
      <c r="BM192" s="223" t="s">
        <v>984</v>
      </c>
    </row>
    <row r="193" spans="1:47" s="2" customFormat="1" ht="12">
      <c r="A193" s="38"/>
      <c r="B193" s="39"/>
      <c r="C193" s="40"/>
      <c r="D193" s="225" t="s">
        <v>196</v>
      </c>
      <c r="E193" s="40"/>
      <c r="F193" s="226" t="s">
        <v>985</v>
      </c>
      <c r="G193" s="40"/>
      <c r="H193" s="40"/>
      <c r="I193" s="227"/>
      <c r="J193" s="40"/>
      <c r="K193" s="40"/>
      <c r="L193" s="44"/>
      <c r="M193" s="228"/>
      <c r="N193" s="229"/>
      <c r="O193" s="84"/>
      <c r="P193" s="84"/>
      <c r="Q193" s="84"/>
      <c r="R193" s="84"/>
      <c r="S193" s="84"/>
      <c r="T193" s="85"/>
      <c r="U193" s="38"/>
      <c r="V193" s="38"/>
      <c r="W193" s="38"/>
      <c r="X193" s="38"/>
      <c r="Y193" s="38"/>
      <c r="Z193" s="38"/>
      <c r="AA193" s="38"/>
      <c r="AB193" s="38"/>
      <c r="AC193" s="38"/>
      <c r="AD193" s="38"/>
      <c r="AE193" s="38"/>
      <c r="AT193" s="17" t="s">
        <v>196</v>
      </c>
      <c r="AU193" s="17" t="s">
        <v>84</v>
      </c>
    </row>
    <row r="194" spans="1:51" s="13" customFormat="1" ht="12">
      <c r="A194" s="13"/>
      <c r="B194" s="230"/>
      <c r="C194" s="231"/>
      <c r="D194" s="225" t="s">
        <v>198</v>
      </c>
      <c r="E194" s="232" t="s">
        <v>20</v>
      </c>
      <c r="F194" s="233" t="s">
        <v>919</v>
      </c>
      <c r="G194" s="231"/>
      <c r="H194" s="232" t="s">
        <v>20</v>
      </c>
      <c r="I194" s="234"/>
      <c r="J194" s="231"/>
      <c r="K194" s="231"/>
      <c r="L194" s="235"/>
      <c r="M194" s="236"/>
      <c r="N194" s="237"/>
      <c r="O194" s="237"/>
      <c r="P194" s="237"/>
      <c r="Q194" s="237"/>
      <c r="R194" s="237"/>
      <c r="S194" s="237"/>
      <c r="T194" s="238"/>
      <c r="U194" s="13"/>
      <c r="V194" s="13"/>
      <c r="W194" s="13"/>
      <c r="X194" s="13"/>
      <c r="Y194" s="13"/>
      <c r="Z194" s="13"/>
      <c r="AA194" s="13"/>
      <c r="AB194" s="13"/>
      <c r="AC194" s="13"/>
      <c r="AD194" s="13"/>
      <c r="AE194" s="13"/>
      <c r="AT194" s="239" t="s">
        <v>198</v>
      </c>
      <c r="AU194" s="239" t="s">
        <v>84</v>
      </c>
      <c r="AV194" s="13" t="s">
        <v>22</v>
      </c>
      <c r="AW194" s="13" t="s">
        <v>37</v>
      </c>
      <c r="AX194" s="13" t="s">
        <v>76</v>
      </c>
      <c r="AY194" s="239" t="s">
        <v>186</v>
      </c>
    </row>
    <row r="195" spans="1:51" s="14" customFormat="1" ht="12">
      <c r="A195" s="14"/>
      <c r="B195" s="240"/>
      <c r="C195" s="241"/>
      <c r="D195" s="225" t="s">
        <v>198</v>
      </c>
      <c r="E195" s="242" t="s">
        <v>20</v>
      </c>
      <c r="F195" s="243" t="s">
        <v>986</v>
      </c>
      <c r="G195" s="241"/>
      <c r="H195" s="244">
        <v>8.4</v>
      </c>
      <c r="I195" s="245"/>
      <c r="J195" s="241"/>
      <c r="K195" s="241"/>
      <c r="L195" s="246"/>
      <c r="M195" s="247"/>
      <c r="N195" s="248"/>
      <c r="O195" s="248"/>
      <c r="P195" s="248"/>
      <c r="Q195" s="248"/>
      <c r="R195" s="248"/>
      <c r="S195" s="248"/>
      <c r="T195" s="249"/>
      <c r="U195" s="14"/>
      <c r="V195" s="14"/>
      <c r="W195" s="14"/>
      <c r="X195" s="14"/>
      <c r="Y195" s="14"/>
      <c r="Z195" s="14"/>
      <c r="AA195" s="14"/>
      <c r="AB195" s="14"/>
      <c r="AC195" s="14"/>
      <c r="AD195" s="14"/>
      <c r="AE195" s="14"/>
      <c r="AT195" s="250" t="s">
        <v>198</v>
      </c>
      <c r="AU195" s="250" t="s">
        <v>84</v>
      </c>
      <c r="AV195" s="14" t="s">
        <v>84</v>
      </c>
      <c r="AW195" s="14" t="s">
        <v>37</v>
      </c>
      <c r="AX195" s="14" t="s">
        <v>76</v>
      </c>
      <c r="AY195" s="250" t="s">
        <v>186</v>
      </c>
    </row>
    <row r="196" spans="1:65" s="2" customFormat="1" ht="14.4" customHeight="1">
      <c r="A196" s="38"/>
      <c r="B196" s="39"/>
      <c r="C196" s="212" t="s">
        <v>364</v>
      </c>
      <c r="D196" s="212" t="s">
        <v>189</v>
      </c>
      <c r="E196" s="213" t="s">
        <v>987</v>
      </c>
      <c r="F196" s="214" t="s">
        <v>988</v>
      </c>
      <c r="G196" s="215" t="s">
        <v>244</v>
      </c>
      <c r="H196" s="216">
        <v>8.4</v>
      </c>
      <c r="I196" s="217"/>
      <c r="J196" s="218">
        <f>ROUND(I196*H196,2)</f>
        <v>0</v>
      </c>
      <c r="K196" s="214" t="s">
        <v>193</v>
      </c>
      <c r="L196" s="44"/>
      <c r="M196" s="219" t="s">
        <v>20</v>
      </c>
      <c r="N196" s="220" t="s">
        <v>47</v>
      </c>
      <c r="O196" s="84"/>
      <c r="P196" s="221">
        <f>O196*H196</f>
        <v>0</v>
      </c>
      <c r="Q196" s="221">
        <v>0</v>
      </c>
      <c r="R196" s="221">
        <f>Q196*H196</f>
        <v>0</v>
      </c>
      <c r="S196" s="221">
        <v>0</v>
      </c>
      <c r="T196" s="222">
        <f>S196*H196</f>
        <v>0</v>
      </c>
      <c r="U196" s="38"/>
      <c r="V196" s="38"/>
      <c r="W196" s="38"/>
      <c r="X196" s="38"/>
      <c r="Y196" s="38"/>
      <c r="Z196" s="38"/>
      <c r="AA196" s="38"/>
      <c r="AB196" s="38"/>
      <c r="AC196" s="38"/>
      <c r="AD196" s="38"/>
      <c r="AE196" s="38"/>
      <c r="AR196" s="223" t="s">
        <v>194</v>
      </c>
      <c r="AT196" s="223" t="s">
        <v>189</v>
      </c>
      <c r="AU196" s="223" t="s">
        <v>84</v>
      </c>
      <c r="AY196" s="17" t="s">
        <v>186</v>
      </c>
      <c r="BE196" s="224">
        <f>IF(N196="základní",J196,0)</f>
        <v>0</v>
      </c>
      <c r="BF196" s="224">
        <f>IF(N196="snížená",J196,0)</f>
        <v>0</v>
      </c>
      <c r="BG196" s="224">
        <f>IF(N196="zákl. přenesená",J196,0)</f>
        <v>0</v>
      </c>
      <c r="BH196" s="224">
        <f>IF(N196="sníž. přenesená",J196,0)</f>
        <v>0</v>
      </c>
      <c r="BI196" s="224">
        <f>IF(N196="nulová",J196,0)</f>
        <v>0</v>
      </c>
      <c r="BJ196" s="17" t="s">
        <v>22</v>
      </c>
      <c r="BK196" s="224">
        <f>ROUND(I196*H196,2)</f>
        <v>0</v>
      </c>
      <c r="BL196" s="17" t="s">
        <v>194</v>
      </c>
      <c r="BM196" s="223" t="s">
        <v>989</v>
      </c>
    </row>
    <row r="197" spans="1:47" s="2" customFormat="1" ht="12">
      <c r="A197" s="38"/>
      <c r="B197" s="39"/>
      <c r="C197" s="40"/>
      <c r="D197" s="225" t="s">
        <v>196</v>
      </c>
      <c r="E197" s="40"/>
      <c r="F197" s="226" t="s">
        <v>990</v>
      </c>
      <c r="G197" s="40"/>
      <c r="H197" s="40"/>
      <c r="I197" s="227"/>
      <c r="J197" s="40"/>
      <c r="K197" s="40"/>
      <c r="L197" s="44"/>
      <c r="M197" s="228"/>
      <c r="N197" s="229"/>
      <c r="O197" s="84"/>
      <c r="P197" s="84"/>
      <c r="Q197" s="84"/>
      <c r="R197" s="84"/>
      <c r="S197" s="84"/>
      <c r="T197" s="85"/>
      <c r="U197" s="38"/>
      <c r="V197" s="38"/>
      <c r="W197" s="38"/>
      <c r="X197" s="38"/>
      <c r="Y197" s="38"/>
      <c r="Z197" s="38"/>
      <c r="AA197" s="38"/>
      <c r="AB197" s="38"/>
      <c r="AC197" s="38"/>
      <c r="AD197" s="38"/>
      <c r="AE197" s="38"/>
      <c r="AT197" s="17" t="s">
        <v>196</v>
      </c>
      <c r="AU197" s="17" t="s">
        <v>84</v>
      </c>
    </row>
    <row r="198" spans="1:65" s="2" customFormat="1" ht="14.4" customHeight="1">
      <c r="A198" s="38"/>
      <c r="B198" s="39"/>
      <c r="C198" s="212" t="s">
        <v>370</v>
      </c>
      <c r="D198" s="212" t="s">
        <v>189</v>
      </c>
      <c r="E198" s="213" t="s">
        <v>991</v>
      </c>
      <c r="F198" s="214" t="s">
        <v>992</v>
      </c>
      <c r="G198" s="215" t="s">
        <v>213</v>
      </c>
      <c r="H198" s="216">
        <v>0.363</v>
      </c>
      <c r="I198" s="217"/>
      <c r="J198" s="218">
        <f>ROUND(I198*H198,2)</f>
        <v>0</v>
      </c>
      <c r="K198" s="214" t="s">
        <v>193</v>
      </c>
      <c r="L198" s="44"/>
      <c r="M198" s="219" t="s">
        <v>20</v>
      </c>
      <c r="N198" s="220" t="s">
        <v>47</v>
      </c>
      <c r="O198" s="84"/>
      <c r="P198" s="221">
        <f>O198*H198</f>
        <v>0</v>
      </c>
      <c r="Q198" s="221">
        <v>1.06277</v>
      </c>
      <c r="R198" s="221">
        <f>Q198*H198</f>
        <v>0.38578551</v>
      </c>
      <c r="S198" s="221">
        <v>0</v>
      </c>
      <c r="T198" s="222">
        <f>S198*H198</f>
        <v>0</v>
      </c>
      <c r="U198" s="38"/>
      <c r="V198" s="38"/>
      <c r="W198" s="38"/>
      <c r="X198" s="38"/>
      <c r="Y198" s="38"/>
      <c r="Z198" s="38"/>
      <c r="AA198" s="38"/>
      <c r="AB198" s="38"/>
      <c r="AC198" s="38"/>
      <c r="AD198" s="38"/>
      <c r="AE198" s="38"/>
      <c r="AR198" s="223" t="s">
        <v>194</v>
      </c>
      <c r="AT198" s="223" t="s">
        <v>189</v>
      </c>
      <c r="AU198" s="223" t="s">
        <v>84</v>
      </c>
      <c r="AY198" s="17" t="s">
        <v>186</v>
      </c>
      <c r="BE198" s="224">
        <f>IF(N198="základní",J198,0)</f>
        <v>0</v>
      </c>
      <c r="BF198" s="224">
        <f>IF(N198="snížená",J198,0)</f>
        <v>0</v>
      </c>
      <c r="BG198" s="224">
        <f>IF(N198="zákl. přenesená",J198,0)</f>
        <v>0</v>
      </c>
      <c r="BH198" s="224">
        <f>IF(N198="sníž. přenesená",J198,0)</f>
        <v>0</v>
      </c>
      <c r="BI198" s="224">
        <f>IF(N198="nulová",J198,0)</f>
        <v>0</v>
      </c>
      <c r="BJ198" s="17" t="s">
        <v>22</v>
      </c>
      <c r="BK198" s="224">
        <f>ROUND(I198*H198,2)</f>
        <v>0</v>
      </c>
      <c r="BL198" s="17" t="s">
        <v>194</v>
      </c>
      <c r="BM198" s="223" t="s">
        <v>993</v>
      </c>
    </row>
    <row r="199" spans="1:47" s="2" customFormat="1" ht="12">
      <c r="A199" s="38"/>
      <c r="B199" s="39"/>
      <c r="C199" s="40"/>
      <c r="D199" s="225" t="s">
        <v>196</v>
      </c>
      <c r="E199" s="40"/>
      <c r="F199" s="226" t="s">
        <v>994</v>
      </c>
      <c r="G199" s="40"/>
      <c r="H199" s="40"/>
      <c r="I199" s="227"/>
      <c r="J199" s="40"/>
      <c r="K199" s="40"/>
      <c r="L199" s="44"/>
      <c r="M199" s="228"/>
      <c r="N199" s="229"/>
      <c r="O199" s="84"/>
      <c r="P199" s="84"/>
      <c r="Q199" s="84"/>
      <c r="R199" s="84"/>
      <c r="S199" s="84"/>
      <c r="T199" s="85"/>
      <c r="U199" s="38"/>
      <c r="V199" s="38"/>
      <c r="W199" s="38"/>
      <c r="X199" s="38"/>
      <c r="Y199" s="38"/>
      <c r="Z199" s="38"/>
      <c r="AA199" s="38"/>
      <c r="AB199" s="38"/>
      <c r="AC199" s="38"/>
      <c r="AD199" s="38"/>
      <c r="AE199" s="38"/>
      <c r="AT199" s="17" t="s">
        <v>196</v>
      </c>
      <c r="AU199" s="17" t="s">
        <v>84</v>
      </c>
    </row>
    <row r="200" spans="1:51" s="13" customFormat="1" ht="12">
      <c r="A200" s="13"/>
      <c r="B200" s="230"/>
      <c r="C200" s="231"/>
      <c r="D200" s="225" t="s">
        <v>198</v>
      </c>
      <c r="E200" s="232" t="s">
        <v>20</v>
      </c>
      <c r="F200" s="233" t="s">
        <v>919</v>
      </c>
      <c r="G200" s="231"/>
      <c r="H200" s="232" t="s">
        <v>20</v>
      </c>
      <c r="I200" s="234"/>
      <c r="J200" s="231"/>
      <c r="K200" s="231"/>
      <c r="L200" s="235"/>
      <c r="M200" s="236"/>
      <c r="N200" s="237"/>
      <c r="O200" s="237"/>
      <c r="P200" s="237"/>
      <c r="Q200" s="237"/>
      <c r="R200" s="237"/>
      <c r="S200" s="237"/>
      <c r="T200" s="238"/>
      <c r="U200" s="13"/>
      <c r="V200" s="13"/>
      <c r="W200" s="13"/>
      <c r="X200" s="13"/>
      <c r="Y200" s="13"/>
      <c r="Z200" s="13"/>
      <c r="AA200" s="13"/>
      <c r="AB200" s="13"/>
      <c r="AC200" s="13"/>
      <c r="AD200" s="13"/>
      <c r="AE200" s="13"/>
      <c r="AT200" s="239" t="s">
        <v>198</v>
      </c>
      <c r="AU200" s="239" t="s">
        <v>84</v>
      </c>
      <c r="AV200" s="13" t="s">
        <v>22</v>
      </c>
      <c r="AW200" s="13" t="s">
        <v>37</v>
      </c>
      <c r="AX200" s="13" t="s">
        <v>76</v>
      </c>
      <c r="AY200" s="239" t="s">
        <v>186</v>
      </c>
    </row>
    <row r="201" spans="1:51" s="14" customFormat="1" ht="12">
      <c r="A201" s="14"/>
      <c r="B201" s="240"/>
      <c r="C201" s="241"/>
      <c r="D201" s="225" t="s">
        <v>198</v>
      </c>
      <c r="E201" s="242" t="s">
        <v>20</v>
      </c>
      <c r="F201" s="243" t="s">
        <v>995</v>
      </c>
      <c r="G201" s="241"/>
      <c r="H201" s="244">
        <v>0.363</v>
      </c>
      <c r="I201" s="245"/>
      <c r="J201" s="241"/>
      <c r="K201" s="241"/>
      <c r="L201" s="246"/>
      <c r="M201" s="247"/>
      <c r="N201" s="248"/>
      <c r="O201" s="248"/>
      <c r="P201" s="248"/>
      <c r="Q201" s="248"/>
      <c r="R201" s="248"/>
      <c r="S201" s="248"/>
      <c r="T201" s="249"/>
      <c r="U201" s="14"/>
      <c r="V201" s="14"/>
      <c r="W201" s="14"/>
      <c r="X201" s="14"/>
      <c r="Y201" s="14"/>
      <c r="Z201" s="14"/>
      <c r="AA201" s="14"/>
      <c r="AB201" s="14"/>
      <c r="AC201" s="14"/>
      <c r="AD201" s="14"/>
      <c r="AE201" s="14"/>
      <c r="AT201" s="250" t="s">
        <v>198</v>
      </c>
      <c r="AU201" s="250" t="s">
        <v>84</v>
      </c>
      <c r="AV201" s="14" t="s">
        <v>84</v>
      </c>
      <c r="AW201" s="14" t="s">
        <v>37</v>
      </c>
      <c r="AX201" s="14" t="s">
        <v>76</v>
      </c>
      <c r="AY201" s="250" t="s">
        <v>186</v>
      </c>
    </row>
    <row r="202" spans="1:63" s="12" customFormat="1" ht="22.8" customHeight="1">
      <c r="A202" s="12"/>
      <c r="B202" s="196"/>
      <c r="C202" s="197"/>
      <c r="D202" s="198" t="s">
        <v>75</v>
      </c>
      <c r="E202" s="210" t="s">
        <v>210</v>
      </c>
      <c r="F202" s="210" t="s">
        <v>996</v>
      </c>
      <c r="G202" s="197"/>
      <c r="H202" s="197"/>
      <c r="I202" s="200"/>
      <c r="J202" s="211">
        <f>BK202</f>
        <v>0</v>
      </c>
      <c r="K202" s="197"/>
      <c r="L202" s="202"/>
      <c r="M202" s="203"/>
      <c r="N202" s="204"/>
      <c r="O202" s="204"/>
      <c r="P202" s="205">
        <f>SUM(P203:P226)</f>
        <v>0</v>
      </c>
      <c r="Q202" s="204"/>
      <c r="R202" s="205">
        <f>SUM(R203:R226)</f>
        <v>297.227136</v>
      </c>
      <c r="S202" s="204"/>
      <c r="T202" s="206">
        <f>SUM(T203:T226)</f>
        <v>0</v>
      </c>
      <c r="U202" s="12"/>
      <c r="V202" s="12"/>
      <c r="W202" s="12"/>
      <c r="X202" s="12"/>
      <c r="Y202" s="12"/>
      <c r="Z202" s="12"/>
      <c r="AA202" s="12"/>
      <c r="AB202" s="12"/>
      <c r="AC202" s="12"/>
      <c r="AD202" s="12"/>
      <c r="AE202" s="12"/>
      <c r="AR202" s="207" t="s">
        <v>22</v>
      </c>
      <c r="AT202" s="208" t="s">
        <v>75</v>
      </c>
      <c r="AU202" s="208" t="s">
        <v>22</v>
      </c>
      <c r="AY202" s="207" t="s">
        <v>186</v>
      </c>
      <c r="BK202" s="209">
        <f>SUM(BK203:BK226)</f>
        <v>0</v>
      </c>
    </row>
    <row r="203" spans="1:65" s="2" customFormat="1" ht="24.15" customHeight="1">
      <c r="A203" s="38"/>
      <c r="B203" s="39"/>
      <c r="C203" s="212" t="s">
        <v>374</v>
      </c>
      <c r="D203" s="212" t="s">
        <v>189</v>
      </c>
      <c r="E203" s="213" t="s">
        <v>997</v>
      </c>
      <c r="F203" s="214" t="s">
        <v>998</v>
      </c>
      <c r="G203" s="215" t="s">
        <v>312</v>
      </c>
      <c r="H203" s="216">
        <v>63.9</v>
      </c>
      <c r="I203" s="217"/>
      <c r="J203" s="218">
        <f>ROUND(I203*H203,2)</f>
        <v>0</v>
      </c>
      <c r="K203" s="214" t="s">
        <v>193</v>
      </c>
      <c r="L203" s="44"/>
      <c r="M203" s="219" t="s">
        <v>20</v>
      </c>
      <c r="N203" s="220" t="s">
        <v>47</v>
      </c>
      <c r="O203" s="84"/>
      <c r="P203" s="221">
        <f>O203*H203</f>
        <v>0</v>
      </c>
      <c r="Q203" s="221">
        <v>0.24127</v>
      </c>
      <c r="R203" s="221">
        <f>Q203*H203</f>
        <v>15.417153</v>
      </c>
      <c r="S203" s="221">
        <v>0</v>
      </c>
      <c r="T203" s="222">
        <f>S203*H203</f>
        <v>0</v>
      </c>
      <c r="U203" s="38"/>
      <c r="V203" s="38"/>
      <c r="W203" s="38"/>
      <c r="X203" s="38"/>
      <c r="Y203" s="38"/>
      <c r="Z203" s="38"/>
      <c r="AA203" s="38"/>
      <c r="AB203" s="38"/>
      <c r="AC203" s="38"/>
      <c r="AD203" s="38"/>
      <c r="AE203" s="38"/>
      <c r="AR203" s="223" t="s">
        <v>194</v>
      </c>
      <c r="AT203" s="223" t="s">
        <v>189</v>
      </c>
      <c r="AU203" s="223" t="s">
        <v>84</v>
      </c>
      <c r="AY203" s="17" t="s">
        <v>186</v>
      </c>
      <c r="BE203" s="224">
        <f>IF(N203="základní",J203,0)</f>
        <v>0</v>
      </c>
      <c r="BF203" s="224">
        <f>IF(N203="snížená",J203,0)</f>
        <v>0</v>
      </c>
      <c r="BG203" s="224">
        <f>IF(N203="zákl. přenesená",J203,0)</f>
        <v>0</v>
      </c>
      <c r="BH203" s="224">
        <f>IF(N203="sníž. přenesená",J203,0)</f>
        <v>0</v>
      </c>
      <c r="BI203" s="224">
        <f>IF(N203="nulová",J203,0)</f>
        <v>0</v>
      </c>
      <c r="BJ203" s="17" t="s">
        <v>22</v>
      </c>
      <c r="BK203" s="224">
        <f>ROUND(I203*H203,2)</f>
        <v>0</v>
      </c>
      <c r="BL203" s="17" t="s">
        <v>194</v>
      </c>
      <c r="BM203" s="223" t="s">
        <v>999</v>
      </c>
    </row>
    <row r="204" spans="1:47" s="2" customFormat="1" ht="12">
      <c r="A204" s="38"/>
      <c r="B204" s="39"/>
      <c r="C204" s="40"/>
      <c r="D204" s="225" t="s">
        <v>196</v>
      </c>
      <c r="E204" s="40"/>
      <c r="F204" s="226" t="s">
        <v>1000</v>
      </c>
      <c r="G204" s="40"/>
      <c r="H204" s="40"/>
      <c r="I204" s="227"/>
      <c r="J204" s="40"/>
      <c r="K204" s="40"/>
      <c r="L204" s="44"/>
      <c r="M204" s="228"/>
      <c r="N204" s="229"/>
      <c r="O204" s="84"/>
      <c r="P204" s="84"/>
      <c r="Q204" s="84"/>
      <c r="R204" s="84"/>
      <c r="S204" s="84"/>
      <c r="T204" s="85"/>
      <c r="U204" s="38"/>
      <c r="V204" s="38"/>
      <c r="W204" s="38"/>
      <c r="X204" s="38"/>
      <c r="Y204" s="38"/>
      <c r="Z204" s="38"/>
      <c r="AA204" s="38"/>
      <c r="AB204" s="38"/>
      <c r="AC204" s="38"/>
      <c r="AD204" s="38"/>
      <c r="AE204" s="38"/>
      <c r="AT204" s="17" t="s">
        <v>196</v>
      </c>
      <c r="AU204" s="17" t="s">
        <v>84</v>
      </c>
    </row>
    <row r="205" spans="1:51" s="13" customFormat="1" ht="12">
      <c r="A205" s="13"/>
      <c r="B205" s="230"/>
      <c r="C205" s="231"/>
      <c r="D205" s="225" t="s">
        <v>198</v>
      </c>
      <c r="E205" s="232" t="s">
        <v>20</v>
      </c>
      <c r="F205" s="233" t="s">
        <v>919</v>
      </c>
      <c r="G205" s="231"/>
      <c r="H205" s="232" t="s">
        <v>20</v>
      </c>
      <c r="I205" s="234"/>
      <c r="J205" s="231"/>
      <c r="K205" s="231"/>
      <c r="L205" s="235"/>
      <c r="M205" s="236"/>
      <c r="N205" s="237"/>
      <c r="O205" s="237"/>
      <c r="P205" s="237"/>
      <c r="Q205" s="237"/>
      <c r="R205" s="237"/>
      <c r="S205" s="237"/>
      <c r="T205" s="238"/>
      <c r="U205" s="13"/>
      <c r="V205" s="13"/>
      <c r="W205" s="13"/>
      <c r="X205" s="13"/>
      <c r="Y205" s="13"/>
      <c r="Z205" s="13"/>
      <c r="AA205" s="13"/>
      <c r="AB205" s="13"/>
      <c r="AC205" s="13"/>
      <c r="AD205" s="13"/>
      <c r="AE205" s="13"/>
      <c r="AT205" s="239" t="s">
        <v>198</v>
      </c>
      <c r="AU205" s="239" t="s">
        <v>84</v>
      </c>
      <c r="AV205" s="13" t="s">
        <v>22</v>
      </c>
      <c r="AW205" s="13" t="s">
        <v>37</v>
      </c>
      <c r="AX205" s="13" t="s">
        <v>76</v>
      </c>
      <c r="AY205" s="239" t="s">
        <v>186</v>
      </c>
    </row>
    <row r="206" spans="1:51" s="14" customFormat="1" ht="12">
      <c r="A206" s="14"/>
      <c r="B206" s="240"/>
      <c r="C206" s="241"/>
      <c r="D206" s="225" t="s">
        <v>198</v>
      </c>
      <c r="E206" s="242" t="s">
        <v>20</v>
      </c>
      <c r="F206" s="243" t="s">
        <v>1001</v>
      </c>
      <c r="G206" s="241"/>
      <c r="H206" s="244">
        <v>27</v>
      </c>
      <c r="I206" s="245"/>
      <c r="J206" s="241"/>
      <c r="K206" s="241"/>
      <c r="L206" s="246"/>
      <c r="M206" s="247"/>
      <c r="N206" s="248"/>
      <c r="O206" s="248"/>
      <c r="P206" s="248"/>
      <c r="Q206" s="248"/>
      <c r="R206" s="248"/>
      <c r="S206" s="248"/>
      <c r="T206" s="249"/>
      <c r="U206" s="14"/>
      <c r="V206" s="14"/>
      <c r="W206" s="14"/>
      <c r="X206" s="14"/>
      <c r="Y206" s="14"/>
      <c r="Z206" s="14"/>
      <c r="AA206" s="14"/>
      <c r="AB206" s="14"/>
      <c r="AC206" s="14"/>
      <c r="AD206" s="14"/>
      <c r="AE206" s="14"/>
      <c r="AT206" s="250" t="s">
        <v>198</v>
      </c>
      <c r="AU206" s="250" t="s">
        <v>84</v>
      </c>
      <c r="AV206" s="14" t="s">
        <v>84</v>
      </c>
      <c r="AW206" s="14" t="s">
        <v>37</v>
      </c>
      <c r="AX206" s="14" t="s">
        <v>76</v>
      </c>
      <c r="AY206" s="250" t="s">
        <v>186</v>
      </c>
    </row>
    <row r="207" spans="1:51" s="14" customFormat="1" ht="12">
      <c r="A207" s="14"/>
      <c r="B207" s="240"/>
      <c r="C207" s="241"/>
      <c r="D207" s="225" t="s">
        <v>198</v>
      </c>
      <c r="E207" s="242" t="s">
        <v>20</v>
      </c>
      <c r="F207" s="243" t="s">
        <v>1002</v>
      </c>
      <c r="G207" s="241"/>
      <c r="H207" s="244">
        <v>36.9</v>
      </c>
      <c r="I207" s="245"/>
      <c r="J207" s="241"/>
      <c r="K207" s="241"/>
      <c r="L207" s="246"/>
      <c r="M207" s="247"/>
      <c r="N207" s="248"/>
      <c r="O207" s="248"/>
      <c r="P207" s="248"/>
      <c r="Q207" s="248"/>
      <c r="R207" s="248"/>
      <c r="S207" s="248"/>
      <c r="T207" s="249"/>
      <c r="U207" s="14"/>
      <c r="V207" s="14"/>
      <c r="W207" s="14"/>
      <c r="X207" s="14"/>
      <c r="Y207" s="14"/>
      <c r="Z207" s="14"/>
      <c r="AA207" s="14"/>
      <c r="AB207" s="14"/>
      <c r="AC207" s="14"/>
      <c r="AD207" s="14"/>
      <c r="AE207" s="14"/>
      <c r="AT207" s="250" t="s">
        <v>198</v>
      </c>
      <c r="AU207" s="250" t="s">
        <v>84</v>
      </c>
      <c r="AV207" s="14" t="s">
        <v>84</v>
      </c>
      <c r="AW207" s="14" t="s">
        <v>37</v>
      </c>
      <c r="AX207" s="14" t="s">
        <v>76</v>
      </c>
      <c r="AY207" s="250" t="s">
        <v>186</v>
      </c>
    </row>
    <row r="208" spans="1:65" s="2" customFormat="1" ht="24.15" customHeight="1">
      <c r="A208" s="38"/>
      <c r="B208" s="39"/>
      <c r="C208" s="260" t="s">
        <v>381</v>
      </c>
      <c r="D208" s="260" t="s">
        <v>921</v>
      </c>
      <c r="E208" s="261" t="s">
        <v>1003</v>
      </c>
      <c r="F208" s="262" t="s">
        <v>1004</v>
      </c>
      <c r="G208" s="263" t="s">
        <v>236</v>
      </c>
      <c r="H208" s="264">
        <v>135</v>
      </c>
      <c r="I208" s="265"/>
      <c r="J208" s="266">
        <f>ROUND(I208*H208,2)</f>
        <v>0</v>
      </c>
      <c r="K208" s="262" t="s">
        <v>193</v>
      </c>
      <c r="L208" s="267"/>
      <c r="M208" s="268" t="s">
        <v>20</v>
      </c>
      <c r="N208" s="269" t="s">
        <v>47</v>
      </c>
      <c r="O208" s="84"/>
      <c r="P208" s="221">
        <f>O208*H208</f>
        <v>0</v>
      </c>
      <c r="Q208" s="221">
        <v>0.0365</v>
      </c>
      <c r="R208" s="221">
        <f>Q208*H208</f>
        <v>4.927499999999999</v>
      </c>
      <c r="S208" s="221">
        <v>0</v>
      </c>
      <c r="T208" s="222">
        <f>S208*H208</f>
        <v>0</v>
      </c>
      <c r="U208" s="38"/>
      <c r="V208" s="38"/>
      <c r="W208" s="38"/>
      <c r="X208" s="38"/>
      <c r="Y208" s="38"/>
      <c r="Z208" s="38"/>
      <c r="AA208" s="38"/>
      <c r="AB208" s="38"/>
      <c r="AC208" s="38"/>
      <c r="AD208" s="38"/>
      <c r="AE208" s="38"/>
      <c r="AR208" s="223" t="s">
        <v>279</v>
      </c>
      <c r="AT208" s="223" t="s">
        <v>921</v>
      </c>
      <c r="AU208" s="223" t="s">
        <v>84</v>
      </c>
      <c r="AY208" s="17" t="s">
        <v>186</v>
      </c>
      <c r="BE208" s="224">
        <f>IF(N208="základní",J208,0)</f>
        <v>0</v>
      </c>
      <c r="BF208" s="224">
        <f>IF(N208="snížená",J208,0)</f>
        <v>0</v>
      </c>
      <c r="BG208" s="224">
        <f>IF(N208="zákl. přenesená",J208,0)</f>
        <v>0</v>
      </c>
      <c r="BH208" s="224">
        <f>IF(N208="sníž. přenesená",J208,0)</f>
        <v>0</v>
      </c>
      <c r="BI208" s="224">
        <f>IF(N208="nulová",J208,0)</f>
        <v>0</v>
      </c>
      <c r="BJ208" s="17" t="s">
        <v>22</v>
      </c>
      <c r="BK208" s="224">
        <f>ROUND(I208*H208,2)</f>
        <v>0</v>
      </c>
      <c r="BL208" s="17" t="s">
        <v>194</v>
      </c>
      <c r="BM208" s="223" t="s">
        <v>1005</v>
      </c>
    </row>
    <row r="209" spans="1:47" s="2" customFormat="1" ht="12">
      <c r="A209" s="38"/>
      <c r="B209" s="39"/>
      <c r="C209" s="40"/>
      <c r="D209" s="225" t="s">
        <v>196</v>
      </c>
      <c r="E209" s="40"/>
      <c r="F209" s="226" t="s">
        <v>1004</v>
      </c>
      <c r="G209" s="40"/>
      <c r="H209" s="40"/>
      <c r="I209" s="227"/>
      <c r="J209" s="40"/>
      <c r="K209" s="40"/>
      <c r="L209" s="44"/>
      <c r="M209" s="228"/>
      <c r="N209" s="229"/>
      <c r="O209" s="84"/>
      <c r="P209" s="84"/>
      <c r="Q209" s="84"/>
      <c r="R209" s="84"/>
      <c r="S209" s="84"/>
      <c r="T209" s="85"/>
      <c r="U209" s="38"/>
      <c r="V209" s="38"/>
      <c r="W209" s="38"/>
      <c r="X209" s="38"/>
      <c r="Y209" s="38"/>
      <c r="Z209" s="38"/>
      <c r="AA209" s="38"/>
      <c r="AB209" s="38"/>
      <c r="AC209" s="38"/>
      <c r="AD209" s="38"/>
      <c r="AE209" s="38"/>
      <c r="AT209" s="17" t="s">
        <v>196</v>
      </c>
      <c r="AU209" s="17" t="s">
        <v>84</v>
      </c>
    </row>
    <row r="210" spans="1:47" s="2" customFormat="1" ht="12">
      <c r="A210" s="38"/>
      <c r="B210" s="39"/>
      <c r="C210" s="40"/>
      <c r="D210" s="225" t="s">
        <v>216</v>
      </c>
      <c r="E210" s="40"/>
      <c r="F210" s="251" t="s">
        <v>1006</v>
      </c>
      <c r="G210" s="40"/>
      <c r="H210" s="40"/>
      <c r="I210" s="227"/>
      <c r="J210" s="40"/>
      <c r="K210" s="40"/>
      <c r="L210" s="44"/>
      <c r="M210" s="228"/>
      <c r="N210" s="229"/>
      <c r="O210" s="84"/>
      <c r="P210" s="84"/>
      <c r="Q210" s="84"/>
      <c r="R210" s="84"/>
      <c r="S210" s="84"/>
      <c r="T210" s="85"/>
      <c r="U210" s="38"/>
      <c r="V210" s="38"/>
      <c r="W210" s="38"/>
      <c r="X210" s="38"/>
      <c r="Y210" s="38"/>
      <c r="Z210" s="38"/>
      <c r="AA210" s="38"/>
      <c r="AB210" s="38"/>
      <c r="AC210" s="38"/>
      <c r="AD210" s="38"/>
      <c r="AE210" s="38"/>
      <c r="AT210" s="17" t="s">
        <v>216</v>
      </c>
      <c r="AU210" s="17" t="s">
        <v>84</v>
      </c>
    </row>
    <row r="211" spans="1:51" s="13" customFormat="1" ht="12">
      <c r="A211" s="13"/>
      <c r="B211" s="230"/>
      <c r="C211" s="231"/>
      <c r="D211" s="225" t="s">
        <v>198</v>
      </c>
      <c r="E211" s="232" t="s">
        <v>20</v>
      </c>
      <c r="F211" s="233" t="s">
        <v>919</v>
      </c>
      <c r="G211" s="231"/>
      <c r="H211" s="232" t="s">
        <v>20</v>
      </c>
      <c r="I211" s="234"/>
      <c r="J211" s="231"/>
      <c r="K211" s="231"/>
      <c r="L211" s="235"/>
      <c r="M211" s="236"/>
      <c r="N211" s="237"/>
      <c r="O211" s="237"/>
      <c r="P211" s="237"/>
      <c r="Q211" s="237"/>
      <c r="R211" s="237"/>
      <c r="S211" s="237"/>
      <c r="T211" s="238"/>
      <c r="U211" s="13"/>
      <c r="V211" s="13"/>
      <c r="W211" s="13"/>
      <c r="X211" s="13"/>
      <c r="Y211" s="13"/>
      <c r="Z211" s="13"/>
      <c r="AA211" s="13"/>
      <c r="AB211" s="13"/>
      <c r="AC211" s="13"/>
      <c r="AD211" s="13"/>
      <c r="AE211" s="13"/>
      <c r="AT211" s="239" t="s">
        <v>198</v>
      </c>
      <c r="AU211" s="239" t="s">
        <v>84</v>
      </c>
      <c r="AV211" s="13" t="s">
        <v>22</v>
      </c>
      <c r="AW211" s="13" t="s">
        <v>37</v>
      </c>
      <c r="AX211" s="13" t="s">
        <v>76</v>
      </c>
      <c r="AY211" s="239" t="s">
        <v>186</v>
      </c>
    </row>
    <row r="212" spans="1:51" s="14" customFormat="1" ht="12">
      <c r="A212" s="14"/>
      <c r="B212" s="240"/>
      <c r="C212" s="241"/>
      <c r="D212" s="225" t="s">
        <v>198</v>
      </c>
      <c r="E212" s="242" t="s">
        <v>20</v>
      </c>
      <c r="F212" s="243" t="s">
        <v>1007</v>
      </c>
      <c r="G212" s="241"/>
      <c r="H212" s="244">
        <v>135</v>
      </c>
      <c r="I212" s="245"/>
      <c r="J212" s="241"/>
      <c r="K212" s="241"/>
      <c r="L212" s="246"/>
      <c r="M212" s="247"/>
      <c r="N212" s="248"/>
      <c r="O212" s="248"/>
      <c r="P212" s="248"/>
      <c r="Q212" s="248"/>
      <c r="R212" s="248"/>
      <c r="S212" s="248"/>
      <c r="T212" s="249"/>
      <c r="U212" s="14"/>
      <c r="V212" s="14"/>
      <c r="W212" s="14"/>
      <c r="X212" s="14"/>
      <c r="Y212" s="14"/>
      <c r="Z212" s="14"/>
      <c r="AA212" s="14"/>
      <c r="AB212" s="14"/>
      <c r="AC212" s="14"/>
      <c r="AD212" s="14"/>
      <c r="AE212" s="14"/>
      <c r="AT212" s="250" t="s">
        <v>198</v>
      </c>
      <c r="AU212" s="250" t="s">
        <v>84</v>
      </c>
      <c r="AV212" s="14" t="s">
        <v>84</v>
      </c>
      <c r="AW212" s="14" t="s">
        <v>37</v>
      </c>
      <c r="AX212" s="14" t="s">
        <v>76</v>
      </c>
      <c r="AY212" s="250" t="s">
        <v>186</v>
      </c>
    </row>
    <row r="213" spans="1:65" s="2" customFormat="1" ht="24.15" customHeight="1">
      <c r="A213" s="38"/>
      <c r="B213" s="39"/>
      <c r="C213" s="260" t="s">
        <v>387</v>
      </c>
      <c r="D213" s="260" t="s">
        <v>921</v>
      </c>
      <c r="E213" s="261" t="s">
        <v>1008</v>
      </c>
      <c r="F213" s="262" t="s">
        <v>1009</v>
      </c>
      <c r="G213" s="263" t="s">
        <v>236</v>
      </c>
      <c r="H213" s="264">
        <v>184.5</v>
      </c>
      <c r="I213" s="265"/>
      <c r="J213" s="266">
        <f>ROUND(I213*H213,2)</f>
        <v>0</v>
      </c>
      <c r="K213" s="262" t="s">
        <v>193</v>
      </c>
      <c r="L213" s="267"/>
      <c r="M213" s="268" t="s">
        <v>20</v>
      </c>
      <c r="N213" s="269" t="s">
        <v>47</v>
      </c>
      <c r="O213" s="84"/>
      <c r="P213" s="221">
        <f>O213*H213</f>
        <v>0</v>
      </c>
      <c r="Q213" s="221">
        <v>0.0505</v>
      </c>
      <c r="R213" s="221">
        <f>Q213*H213</f>
        <v>9.317250000000001</v>
      </c>
      <c r="S213" s="221">
        <v>0</v>
      </c>
      <c r="T213" s="222">
        <f>S213*H213</f>
        <v>0</v>
      </c>
      <c r="U213" s="38"/>
      <c r="V213" s="38"/>
      <c r="W213" s="38"/>
      <c r="X213" s="38"/>
      <c r="Y213" s="38"/>
      <c r="Z213" s="38"/>
      <c r="AA213" s="38"/>
      <c r="AB213" s="38"/>
      <c r="AC213" s="38"/>
      <c r="AD213" s="38"/>
      <c r="AE213" s="38"/>
      <c r="AR213" s="223" t="s">
        <v>279</v>
      </c>
      <c r="AT213" s="223" t="s">
        <v>921</v>
      </c>
      <c r="AU213" s="223" t="s">
        <v>84</v>
      </c>
      <c r="AY213" s="17" t="s">
        <v>186</v>
      </c>
      <c r="BE213" s="224">
        <f>IF(N213="základní",J213,0)</f>
        <v>0</v>
      </c>
      <c r="BF213" s="224">
        <f>IF(N213="snížená",J213,0)</f>
        <v>0</v>
      </c>
      <c r="BG213" s="224">
        <f>IF(N213="zákl. přenesená",J213,0)</f>
        <v>0</v>
      </c>
      <c r="BH213" s="224">
        <f>IF(N213="sníž. přenesená",J213,0)</f>
        <v>0</v>
      </c>
      <c r="BI213" s="224">
        <f>IF(N213="nulová",J213,0)</f>
        <v>0</v>
      </c>
      <c r="BJ213" s="17" t="s">
        <v>22</v>
      </c>
      <c r="BK213" s="224">
        <f>ROUND(I213*H213,2)</f>
        <v>0</v>
      </c>
      <c r="BL213" s="17" t="s">
        <v>194</v>
      </c>
      <c r="BM213" s="223" t="s">
        <v>1010</v>
      </c>
    </row>
    <row r="214" spans="1:47" s="2" customFormat="1" ht="12">
      <c r="A214" s="38"/>
      <c r="B214" s="39"/>
      <c r="C214" s="40"/>
      <c r="D214" s="225" t="s">
        <v>196</v>
      </c>
      <c r="E214" s="40"/>
      <c r="F214" s="226" t="s">
        <v>1009</v>
      </c>
      <c r="G214" s="40"/>
      <c r="H214" s="40"/>
      <c r="I214" s="227"/>
      <c r="J214" s="40"/>
      <c r="K214" s="40"/>
      <c r="L214" s="44"/>
      <c r="M214" s="228"/>
      <c r="N214" s="229"/>
      <c r="O214" s="84"/>
      <c r="P214" s="84"/>
      <c r="Q214" s="84"/>
      <c r="R214" s="84"/>
      <c r="S214" s="84"/>
      <c r="T214" s="85"/>
      <c r="U214" s="38"/>
      <c r="V214" s="38"/>
      <c r="W214" s="38"/>
      <c r="X214" s="38"/>
      <c r="Y214" s="38"/>
      <c r="Z214" s="38"/>
      <c r="AA214" s="38"/>
      <c r="AB214" s="38"/>
      <c r="AC214" s="38"/>
      <c r="AD214" s="38"/>
      <c r="AE214" s="38"/>
      <c r="AT214" s="17" t="s">
        <v>196</v>
      </c>
      <c r="AU214" s="17" t="s">
        <v>84</v>
      </c>
    </row>
    <row r="215" spans="1:47" s="2" customFormat="1" ht="12">
      <c r="A215" s="38"/>
      <c r="B215" s="39"/>
      <c r="C215" s="40"/>
      <c r="D215" s="225" t="s">
        <v>216</v>
      </c>
      <c r="E215" s="40"/>
      <c r="F215" s="251" t="s">
        <v>1006</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216</v>
      </c>
      <c r="AU215" s="17" t="s">
        <v>84</v>
      </c>
    </row>
    <row r="216" spans="1:51" s="13" customFormat="1" ht="12">
      <c r="A216" s="13"/>
      <c r="B216" s="230"/>
      <c r="C216" s="231"/>
      <c r="D216" s="225" t="s">
        <v>198</v>
      </c>
      <c r="E216" s="232" t="s">
        <v>20</v>
      </c>
      <c r="F216" s="233" t="s">
        <v>919</v>
      </c>
      <c r="G216" s="231"/>
      <c r="H216" s="232" t="s">
        <v>20</v>
      </c>
      <c r="I216" s="234"/>
      <c r="J216" s="231"/>
      <c r="K216" s="231"/>
      <c r="L216" s="235"/>
      <c r="M216" s="236"/>
      <c r="N216" s="237"/>
      <c r="O216" s="237"/>
      <c r="P216" s="237"/>
      <c r="Q216" s="237"/>
      <c r="R216" s="237"/>
      <c r="S216" s="237"/>
      <c r="T216" s="238"/>
      <c r="U216" s="13"/>
      <c r="V216" s="13"/>
      <c r="W216" s="13"/>
      <c r="X216" s="13"/>
      <c r="Y216" s="13"/>
      <c r="Z216" s="13"/>
      <c r="AA216" s="13"/>
      <c r="AB216" s="13"/>
      <c r="AC216" s="13"/>
      <c r="AD216" s="13"/>
      <c r="AE216" s="13"/>
      <c r="AT216" s="239" t="s">
        <v>198</v>
      </c>
      <c r="AU216" s="239" t="s">
        <v>84</v>
      </c>
      <c r="AV216" s="13" t="s">
        <v>22</v>
      </c>
      <c r="AW216" s="13" t="s">
        <v>37</v>
      </c>
      <c r="AX216" s="13" t="s">
        <v>76</v>
      </c>
      <c r="AY216" s="239" t="s">
        <v>186</v>
      </c>
    </row>
    <row r="217" spans="1:51" s="14" customFormat="1" ht="12">
      <c r="A217" s="14"/>
      <c r="B217" s="240"/>
      <c r="C217" s="241"/>
      <c r="D217" s="225" t="s">
        <v>198</v>
      </c>
      <c r="E217" s="242" t="s">
        <v>20</v>
      </c>
      <c r="F217" s="243" t="s">
        <v>1011</v>
      </c>
      <c r="G217" s="241"/>
      <c r="H217" s="244">
        <v>184.5</v>
      </c>
      <c r="I217" s="245"/>
      <c r="J217" s="241"/>
      <c r="K217" s="241"/>
      <c r="L217" s="246"/>
      <c r="M217" s="247"/>
      <c r="N217" s="248"/>
      <c r="O217" s="248"/>
      <c r="P217" s="248"/>
      <c r="Q217" s="248"/>
      <c r="R217" s="248"/>
      <c r="S217" s="248"/>
      <c r="T217" s="249"/>
      <c r="U217" s="14"/>
      <c r="V217" s="14"/>
      <c r="W217" s="14"/>
      <c r="X217" s="14"/>
      <c r="Y217" s="14"/>
      <c r="Z217" s="14"/>
      <c r="AA217" s="14"/>
      <c r="AB217" s="14"/>
      <c r="AC217" s="14"/>
      <c r="AD217" s="14"/>
      <c r="AE217" s="14"/>
      <c r="AT217" s="250" t="s">
        <v>198</v>
      </c>
      <c r="AU217" s="250" t="s">
        <v>84</v>
      </c>
      <c r="AV217" s="14" t="s">
        <v>84</v>
      </c>
      <c r="AW217" s="14" t="s">
        <v>37</v>
      </c>
      <c r="AX217" s="14" t="s">
        <v>76</v>
      </c>
      <c r="AY217" s="250" t="s">
        <v>186</v>
      </c>
    </row>
    <row r="218" spans="1:65" s="2" customFormat="1" ht="24.15" customHeight="1">
      <c r="A218" s="38"/>
      <c r="B218" s="39"/>
      <c r="C218" s="212" t="s">
        <v>392</v>
      </c>
      <c r="D218" s="212" t="s">
        <v>189</v>
      </c>
      <c r="E218" s="213" t="s">
        <v>1012</v>
      </c>
      <c r="F218" s="214" t="s">
        <v>1013</v>
      </c>
      <c r="G218" s="215" t="s">
        <v>312</v>
      </c>
      <c r="H218" s="216">
        <v>406.9</v>
      </c>
      <c r="I218" s="217"/>
      <c r="J218" s="218">
        <f>ROUND(I218*H218,2)</f>
        <v>0</v>
      </c>
      <c r="K218" s="214" t="s">
        <v>193</v>
      </c>
      <c r="L218" s="44"/>
      <c r="M218" s="219" t="s">
        <v>20</v>
      </c>
      <c r="N218" s="220" t="s">
        <v>47</v>
      </c>
      <c r="O218" s="84"/>
      <c r="P218" s="221">
        <f>O218*H218</f>
        <v>0</v>
      </c>
      <c r="Q218" s="221">
        <v>0.29757</v>
      </c>
      <c r="R218" s="221">
        <f>Q218*H218</f>
        <v>121.081233</v>
      </c>
      <c r="S218" s="221">
        <v>0</v>
      </c>
      <c r="T218" s="222">
        <f>S218*H218</f>
        <v>0</v>
      </c>
      <c r="U218" s="38"/>
      <c r="V218" s="38"/>
      <c r="W218" s="38"/>
      <c r="X218" s="38"/>
      <c r="Y218" s="38"/>
      <c r="Z218" s="38"/>
      <c r="AA218" s="38"/>
      <c r="AB218" s="38"/>
      <c r="AC218" s="38"/>
      <c r="AD218" s="38"/>
      <c r="AE218" s="38"/>
      <c r="AR218" s="223" t="s">
        <v>194</v>
      </c>
      <c r="AT218" s="223" t="s">
        <v>189</v>
      </c>
      <c r="AU218" s="223" t="s">
        <v>84</v>
      </c>
      <c r="AY218" s="17" t="s">
        <v>186</v>
      </c>
      <c r="BE218" s="224">
        <f>IF(N218="základní",J218,0)</f>
        <v>0</v>
      </c>
      <c r="BF218" s="224">
        <f>IF(N218="snížená",J218,0)</f>
        <v>0</v>
      </c>
      <c r="BG218" s="224">
        <f>IF(N218="zákl. přenesená",J218,0)</f>
        <v>0</v>
      </c>
      <c r="BH218" s="224">
        <f>IF(N218="sníž. přenesená",J218,0)</f>
        <v>0</v>
      </c>
      <c r="BI218" s="224">
        <f>IF(N218="nulová",J218,0)</f>
        <v>0</v>
      </c>
      <c r="BJ218" s="17" t="s">
        <v>22</v>
      </c>
      <c r="BK218" s="224">
        <f>ROUND(I218*H218,2)</f>
        <v>0</v>
      </c>
      <c r="BL218" s="17" t="s">
        <v>194</v>
      </c>
      <c r="BM218" s="223" t="s">
        <v>1014</v>
      </c>
    </row>
    <row r="219" spans="1:47" s="2" customFormat="1" ht="12">
      <c r="A219" s="38"/>
      <c r="B219" s="39"/>
      <c r="C219" s="40"/>
      <c r="D219" s="225" t="s">
        <v>196</v>
      </c>
      <c r="E219" s="40"/>
      <c r="F219" s="226" t="s">
        <v>1015</v>
      </c>
      <c r="G219" s="40"/>
      <c r="H219" s="40"/>
      <c r="I219" s="227"/>
      <c r="J219" s="40"/>
      <c r="K219" s="40"/>
      <c r="L219" s="44"/>
      <c r="M219" s="228"/>
      <c r="N219" s="229"/>
      <c r="O219" s="84"/>
      <c r="P219" s="84"/>
      <c r="Q219" s="84"/>
      <c r="R219" s="84"/>
      <c r="S219" s="84"/>
      <c r="T219" s="85"/>
      <c r="U219" s="38"/>
      <c r="V219" s="38"/>
      <c r="W219" s="38"/>
      <c r="X219" s="38"/>
      <c r="Y219" s="38"/>
      <c r="Z219" s="38"/>
      <c r="AA219" s="38"/>
      <c r="AB219" s="38"/>
      <c r="AC219" s="38"/>
      <c r="AD219" s="38"/>
      <c r="AE219" s="38"/>
      <c r="AT219" s="17" t="s">
        <v>196</v>
      </c>
      <c r="AU219" s="17" t="s">
        <v>84</v>
      </c>
    </row>
    <row r="220" spans="1:51" s="13" customFormat="1" ht="12">
      <c r="A220" s="13"/>
      <c r="B220" s="230"/>
      <c r="C220" s="231"/>
      <c r="D220" s="225" t="s">
        <v>198</v>
      </c>
      <c r="E220" s="232" t="s">
        <v>20</v>
      </c>
      <c r="F220" s="233" t="s">
        <v>919</v>
      </c>
      <c r="G220" s="231"/>
      <c r="H220" s="232" t="s">
        <v>20</v>
      </c>
      <c r="I220" s="234"/>
      <c r="J220" s="231"/>
      <c r="K220" s="231"/>
      <c r="L220" s="235"/>
      <c r="M220" s="236"/>
      <c r="N220" s="237"/>
      <c r="O220" s="237"/>
      <c r="P220" s="237"/>
      <c r="Q220" s="237"/>
      <c r="R220" s="237"/>
      <c r="S220" s="237"/>
      <c r="T220" s="238"/>
      <c r="U220" s="13"/>
      <c r="V220" s="13"/>
      <c r="W220" s="13"/>
      <c r="X220" s="13"/>
      <c r="Y220" s="13"/>
      <c r="Z220" s="13"/>
      <c r="AA220" s="13"/>
      <c r="AB220" s="13"/>
      <c r="AC220" s="13"/>
      <c r="AD220" s="13"/>
      <c r="AE220" s="13"/>
      <c r="AT220" s="239" t="s">
        <v>198</v>
      </c>
      <c r="AU220" s="239" t="s">
        <v>84</v>
      </c>
      <c r="AV220" s="13" t="s">
        <v>22</v>
      </c>
      <c r="AW220" s="13" t="s">
        <v>37</v>
      </c>
      <c r="AX220" s="13" t="s">
        <v>76</v>
      </c>
      <c r="AY220" s="239" t="s">
        <v>186</v>
      </c>
    </row>
    <row r="221" spans="1:51" s="14" customFormat="1" ht="12">
      <c r="A221" s="14"/>
      <c r="B221" s="240"/>
      <c r="C221" s="241"/>
      <c r="D221" s="225" t="s">
        <v>198</v>
      </c>
      <c r="E221" s="242" t="s">
        <v>20</v>
      </c>
      <c r="F221" s="243" t="s">
        <v>1016</v>
      </c>
      <c r="G221" s="241"/>
      <c r="H221" s="244">
        <v>406.9</v>
      </c>
      <c r="I221" s="245"/>
      <c r="J221" s="241"/>
      <c r="K221" s="241"/>
      <c r="L221" s="246"/>
      <c r="M221" s="247"/>
      <c r="N221" s="248"/>
      <c r="O221" s="248"/>
      <c r="P221" s="248"/>
      <c r="Q221" s="248"/>
      <c r="R221" s="248"/>
      <c r="S221" s="248"/>
      <c r="T221" s="249"/>
      <c r="U221" s="14"/>
      <c r="V221" s="14"/>
      <c r="W221" s="14"/>
      <c r="X221" s="14"/>
      <c r="Y221" s="14"/>
      <c r="Z221" s="14"/>
      <c r="AA221" s="14"/>
      <c r="AB221" s="14"/>
      <c r="AC221" s="14"/>
      <c r="AD221" s="14"/>
      <c r="AE221" s="14"/>
      <c r="AT221" s="250" t="s">
        <v>198</v>
      </c>
      <c r="AU221" s="250" t="s">
        <v>84</v>
      </c>
      <c r="AV221" s="14" t="s">
        <v>84</v>
      </c>
      <c r="AW221" s="14" t="s">
        <v>37</v>
      </c>
      <c r="AX221" s="14" t="s">
        <v>76</v>
      </c>
      <c r="AY221" s="250" t="s">
        <v>186</v>
      </c>
    </row>
    <row r="222" spans="1:65" s="2" customFormat="1" ht="24.15" customHeight="1">
      <c r="A222" s="38"/>
      <c r="B222" s="39"/>
      <c r="C222" s="260" t="s">
        <v>398</v>
      </c>
      <c r="D222" s="260" t="s">
        <v>921</v>
      </c>
      <c r="E222" s="261" t="s">
        <v>1017</v>
      </c>
      <c r="F222" s="262" t="s">
        <v>1018</v>
      </c>
      <c r="G222" s="263" t="s">
        <v>236</v>
      </c>
      <c r="H222" s="264">
        <v>2034.5</v>
      </c>
      <c r="I222" s="265"/>
      <c r="J222" s="266">
        <f>ROUND(I222*H222,2)</f>
        <v>0</v>
      </c>
      <c r="K222" s="262" t="s">
        <v>193</v>
      </c>
      <c r="L222" s="267"/>
      <c r="M222" s="268" t="s">
        <v>20</v>
      </c>
      <c r="N222" s="269" t="s">
        <v>47</v>
      </c>
      <c r="O222" s="84"/>
      <c r="P222" s="221">
        <f>O222*H222</f>
        <v>0</v>
      </c>
      <c r="Q222" s="221">
        <v>0.072</v>
      </c>
      <c r="R222" s="221">
        <f>Q222*H222</f>
        <v>146.48399999999998</v>
      </c>
      <c r="S222" s="221">
        <v>0</v>
      </c>
      <c r="T222" s="222">
        <f>S222*H222</f>
        <v>0</v>
      </c>
      <c r="U222" s="38"/>
      <c r="V222" s="38"/>
      <c r="W222" s="38"/>
      <c r="X222" s="38"/>
      <c r="Y222" s="38"/>
      <c r="Z222" s="38"/>
      <c r="AA222" s="38"/>
      <c r="AB222" s="38"/>
      <c r="AC222" s="38"/>
      <c r="AD222" s="38"/>
      <c r="AE222" s="38"/>
      <c r="AR222" s="223" t="s">
        <v>279</v>
      </c>
      <c r="AT222" s="223" t="s">
        <v>921</v>
      </c>
      <c r="AU222" s="223" t="s">
        <v>84</v>
      </c>
      <c r="AY222" s="17" t="s">
        <v>186</v>
      </c>
      <c r="BE222" s="224">
        <f>IF(N222="základní",J222,0)</f>
        <v>0</v>
      </c>
      <c r="BF222" s="224">
        <f>IF(N222="snížená",J222,0)</f>
        <v>0</v>
      </c>
      <c r="BG222" s="224">
        <f>IF(N222="zákl. přenesená",J222,0)</f>
        <v>0</v>
      </c>
      <c r="BH222" s="224">
        <f>IF(N222="sníž. přenesená",J222,0)</f>
        <v>0</v>
      </c>
      <c r="BI222" s="224">
        <f>IF(N222="nulová",J222,0)</f>
        <v>0</v>
      </c>
      <c r="BJ222" s="17" t="s">
        <v>22</v>
      </c>
      <c r="BK222" s="224">
        <f>ROUND(I222*H222,2)</f>
        <v>0</v>
      </c>
      <c r="BL222" s="17" t="s">
        <v>194</v>
      </c>
      <c r="BM222" s="223" t="s">
        <v>1019</v>
      </c>
    </row>
    <row r="223" spans="1:47" s="2" customFormat="1" ht="12">
      <c r="A223" s="38"/>
      <c r="B223" s="39"/>
      <c r="C223" s="40"/>
      <c r="D223" s="225" t="s">
        <v>196</v>
      </c>
      <c r="E223" s="40"/>
      <c r="F223" s="226" t="s">
        <v>1018</v>
      </c>
      <c r="G223" s="40"/>
      <c r="H223" s="40"/>
      <c r="I223" s="227"/>
      <c r="J223" s="40"/>
      <c r="K223" s="40"/>
      <c r="L223" s="44"/>
      <c r="M223" s="228"/>
      <c r="N223" s="229"/>
      <c r="O223" s="84"/>
      <c r="P223" s="84"/>
      <c r="Q223" s="84"/>
      <c r="R223" s="84"/>
      <c r="S223" s="84"/>
      <c r="T223" s="85"/>
      <c r="U223" s="38"/>
      <c r="V223" s="38"/>
      <c r="W223" s="38"/>
      <c r="X223" s="38"/>
      <c r="Y223" s="38"/>
      <c r="Z223" s="38"/>
      <c r="AA223" s="38"/>
      <c r="AB223" s="38"/>
      <c r="AC223" s="38"/>
      <c r="AD223" s="38"/>
      <c r="AE223" s="38"/>
      <c r="AT223" s="17" t="s">
        <v>196</v>
      </c>
      <c r="AU223" s="17" t="s">
        <v>84</v>
      </c>
    </row>
    <row r="224" spans="1:47" s="2" customFormat="1" ht="12">
      <c r="A224" s="38"/>
      <c r="B224" s="39"/>
      <c r="C224" s="40"/>
      <c r="D224" s="225" t="s">
        <v>216</v>
      </c>
      <c r="E224" s="40"/>
      <c r="F224" s="251" t="s">
        <v>1006</v>
      </c>
      <c r="G224" s="40"/>
      <c r="H224" s="40"/>
      <c r="I224" s="227"/>
      <c r="J224" s="40"/>
      <c r="K224" s="40"/>
      <c r="L224" s="44"/>
      <c r="M224" s="228"/>
      <c r="N224" s="229"/>
      <c r="O224" s="84"/>
      <c r="P224" s="84"/>
      <c r="Q224" s="84"/>
      <c r="R224" s="84"/>
      <c r="S224" s="84"/>
      <c r="T224" s="85"/>
      <c r="U224" s="38"/>
      <c r="V224" s="38"/>
      <c r="W224" s="38"/>
      <c r="X224" s="38"/>
      <c r="Y224" s="38"/>
      <c r="Z224" s="38"/>
      <c r="AA224" s="38"/>
      <c r="AB224" s="38"/>
      <c r="AC224" s="38"/>
      <c r="AD224" s="38"/>
      <c r="AE224" s="38"/>
      <c r="AT224" s="17" t="s">
        <v>216</v>
      </c>
      <c r="AU224" s="17" t="s">
        <v>84</v>
      </c>
    </row>
    <row r="225" spans="1:51" s="13" customFormat="1" ht="12">
      <c r="A225" s="13"/>
      <c r="B225" s="230"/>
      <c r="C225" s="231"/>
      <c r="D225" s="225" t="s">
        <v>198</v>
      </c>
      <c r="E225" s="232" t="s">
        <v>20</v>
      </c>
      <c r="F225" s="233" t="s">
        <v>919</v>
      </c>
      <c r="G225" s="231"/>
      <c r="H225" s="232" t="s">
        <v>20</v>
      </c>
      <c r="I225" s="234"/>
      <c r="J225" s="231"/>
      <c r="K225" s="231"/>
      <c r="L225" s="235"/>
      <c r="M225" s="236"/>
      <c r="N225" s="237"/>
      <c r="O225" s="237"/>
      <c r="P225" s="237"/>
      <c r="Q225" s="237"/>
      <c r="R225" s="237"/>
      <c r="S225" s="237"/>
      <c r="T225" s="238"/>
      <c r="U225" s="13"/>
      <c r="V225" s="13"/>
      <c r="W225" s="13"/>
      <c r="X225" s="13"/>
      <c r="Y225" s="13"/>
      <c r="Z225" s="13"/>
      <c r="AA225" s="13"/>
      <c r="AB225" s="13"/>
      <c r="AC225" s="13"/>
      <c r="AD225" s="13"/>
      <c r="AE225" s="13"/>
      <c r="AT225" s="239" t="s">
        <v>198</v>
      </c>
      <c r="AU225" s="239" t="s">
        <v>84</v>
      </c>
      <c r="AV225" s="13" t="s">
        <v>22</v>
      </c>
      <c r="AW225" s="13" t="s">
        <v>37</v>
      </c>
      <c r="AX225" s="13" t="s">
        <v>76</v>
      </c>
      <c r="AY225" s="239" t="s">
        <v>186</v>
      </c>
    </row>
    <row r="226" spans="1:51" s="14" customFormat="1" ht="12">
      <c r="A226" s="14"/>
      <c r="B226" s="240"/>
      <c r="C226" s="241"/>
      <c r="D226" s="225" t="s">
        <v>198</v>
      </c>
      <c r="E226" s="242" t="s">
        <v>20</v>
      </c>
      <c r="F226" s="243" t="s">
        <v>1020</v>
      </c>
      <c r="G226" s="241"/>
      <c r="H226" s="244">
        <v>2034.5</v>
      </c>
      <c r="I226" s="245"/>
      <c r="J226" s="241"/>
      <c r="K226" s="241"/>
      <c r="L226" s="246"/>
      <c r="M226" s="247"/>
      <c r="N226" s="248"/>
      <c r="O226" s="248"/>
      <c r="P226" s="248"/>
      <c r="Q226" s="248"/>
      <c r="R226" s="248"/>
      <c r="S226" s="248"/>
      <c r="T226" s="249"/>
      <c r="U226" s="14"/>
      <c r="V226" s="14"/>
      <c r="W226" s="14"/>
      <c r="X226" s="14"/>
      <c r="Y226" s="14"/>
      <c r="Z226" s="14"/>
      <c r="AA226" s="14"/>
      <c r="AB226" s="14"/>
      <c r="AC226" s="14"/>
      <c r="AD226" s="14"/>
      <c r="AE226" s="14"/>
      <c r="AT226" s="250" t="s">
        <v>198</v>
      </c>
      <c r="AU226" s="250" t="s">
        <v>84</v>
      </c>
      <c r="AV226" s="14" t="s">
        <v>84</v>
      </c>
      <c r="AW226" s="14" t="s">
        <v>37</v>
      </c>
      <c r="AX226" s="14" t="s">
        <v>76</v>
      </c>
      <c r="AY226" s="250" t="s">
        <v>186</v>
      </c>
    </row>
    <row r="227" spans="1:63" s="12" customFormat="1" ht="22.8" customHeight="1">
      <c r="A227" s="12"/>
      <c r="B227" s="196"/>
      <c r="C227" s="197"/>
      <c r="D227" s="198" t="s">
        <v>75</v>
      </c>
      <c r="E227" s="210" t="s">
        <v>194</v>
      </c>
      <c r="F227" s="210" t="s">
        <v>1021</v>
      </c>
      <c r="G227" s="197"/>
      <c r="H227" s="197"/>
      <c r="I227" s="200"/>
      <c r="J227" s="211">
        <f>BK227</f>
        <v>0</v>
      </c>
      <c r="K227" s="197"/>
      <c r="L227" s="202"/>
      <c r="M227" s="203"/>
      <c r="N227" s="204"/>
      <c r="O227" s="204"/>
      <c r="P227" s="205">
        <f>SUM(P228:P271)</f>
        <v>0</v>
      </c>
      <c r="Q227" s="204"/>
      <c r="R227" s="205">
        <f>SUM(R228:R271)</f>
        <v>1771.42499</v>
      </c>
      <c r="S227" s="204"/>
      <c r="T227" s="206">
        <f>SUM(T228:T271)</f>
        <v>0</v>
      </c>
      <c r="U227" s="12"/>
      <c r="V227" s="12"/>
      <c r="W227" s="12"/>
      <c r="X227" s="12"/>
      <c r="Y227" s="12"/>
      <c r="Z227" s="12"/>
      <c r="AA227" s="12"/>
      <c r="AB227" s="12"/>
      <c r="AC227" s="12"/>
      <c r="AD227" s="12"/>
      <c r="AE227" s="12"/>
      <c r="AR227" s="207" t="s">
        <v>22</v>
      </c>
      <c r="AT227" s="208" t="s">
        <v>75</v>
      </c>
      <c r="AU227" s="208" t="s">
        <v>22</v>
      </c>
      <c r="AY227" s="207" t="s">
        <v>186</v>
      </c>
      <c r="BK227" s="209">
        <f>SUM(BK228:BK271)</f>
        <v>0</v>
      </c>
    </row>
    <row r="228" spans="1:65" s="2" customFormat="1" ht="24.15" customHeight="1">
      <c r="A228" s="38"/>
      <c r="B228" s="39"/>
      <c r="C228" s="212" t="s">
        <v>405</v>
      </c>
      <c r="D228" s="212" t="s">
        <v>189</v>
      </c>
      <c r="E228" s="213" t="s">
        <v>1022</v>
      </c>
      <c r="F228" s="214" t="s">
        <v>1023</v>
      </c>
      <c r="G228" s="215" t="s">
        <v>244</v>
      </c>
      <c r="H228" s="216">
        <v>1447.1</v>
      </c>
      <c r="I228" s="217"/>
      <c r="J228" s="218">
        <f>ROUND(I228*H228,2)</f>
        <v>0</v>
      </c>
      <c r="K228" s="214" t="s">
        <v>193</v>
      </c>
      <c r="L228" s="44"/>
      <c r="M228" s="219" t="s">
        <v>20</v>
      </c>
      <c r="N228" s="220" t="s">
        <v>47</v>
      </c>
      <c r="O228" s="84"/>
      <c r="P228" s="221">
        <f>O228*H228</f>
        <v>0</v>
      </c>
      <c r="Q228" s="221">
        <v>0</v>
      </c>
      <c r="R228" s="221">
        <f>Q228*H228</f>
        <v>0</v>
      </c>
      <c r="S228" s="221">
        <v>0</v>
      </c>
      <c r="T228" s="222">
        <f>S228*H228</f>
        <v>0</v>
      </c>
      <c r="U228" s="38"/>
      <c r="V228" s="38"/>
      <c r="W228" s="38"/>
      <c r="X228" s="38"/>
      <c r="Y228" s="38"/>
      <c r="Z228" s="38"/>
      <c r="AA228" s="38"/>
      <c r="AB228" s="38"/>
      <c r="AC228" s="38"/>
      <c r="AD228" s="38"/>
      <c r="AE228" s="38"/>
      <c r="AR228" s="223" t="s">
        <v>194</v>
      </c>
      <c r="AT228" s="223" t="s">
        <v>189</v>
      </c>
      <c r="AU228" s="223" t="s">
        <v>84</v>
      </c>
      <c r="AY228" s="17" t="s">
        <v>186</v>
      </c>
      <c r="BE228" s="224">
        <f>IF(N228="základní",J228,0)</f>
        <v>0</v>
      </c>
      <c r="BF228" s="224">
        <f>IF(N228="snížená",J228,0)</f>
        <v>0</v>
      </c>
      <c r="BG228" s="224">
        <f>IF(N228="zákl. přenesená",J228,0)</f>
        <v>0</v>
      </c>
      <c r="BH228" s="224">
        <f>IF(N228="sníž. přenesená",J228,0)</f>
        <v>0</v>
      </c>
      <c r="BI228" s="224">
        <f>IF(N228="nulová",J228,0)</f>
        <v>0</v>
      </c>
      <c r="BJ228" s="17" t="s">
        <v>22</v>
      </c>
      <c r="BK228" s="224">
        <f>ROUND(I228*H228,2)</f>
        <v>0</v>
      </c>
      <c r="BL228" s="17" t="s">
        <v>194</v>
      </c>
      <c r="BM228" s="223" t="s">
        <v>1024</v>
      </c>
    </row>
    <row r="229" spans="1:47" s="2" customFormat="1" ht="12">
      <c r="A229" s="38"/>
      <c r="B229" s="39"/>
      <c r="C229" s="40"/>
      <c r="D229" s="225" t="s">
        <v>196</v>
      </c>
      <c r="E229" s="40"/>
      <c r="F229" s="226" t="s">
        <v>1025</v>
      </c>
      <c r="G229" s="40"/>
      <c r="H229" s="40"/>
      <c r="I229" s="227"/>
      <c r="J229" s="40"/>
      <c r="K229" s="40"/>
      <c r="L229" s="44"/>
      <c r="M229" s="228"/>
      <c r="N229" s="229"/>
      <c r="O229" s="84"/>
      <c r="P229" s="84"/>
      <c r="Q229" s="84"/>
      <c r="R229" s="84"/>
      <c r="S229" s="84"/>
      <c r="T229" s="85"/>
      <c r="U229" s="38"/>
      <c r="V229" s="38"/>
      <c r="W229" s="38"/>
      <c r="X229" s="38"/>
      <c r="Y229" s="38"/>
      <c r="Z229" s="38"/>
      <c r="AA229" s="38"/>
      <c r="AB229" s="38"/>
      <c r="AC229" s="38"/>
      <c r="AD229" s="38"/>
      <c r="AE229" s="38"/>
      <c r="AT229" s="17" t="s">
        <v>196</v>
      </c>
      <c r="AU229" s="17" t="s">
        <v>84</v>
      </c>
    </row>
    <row r="230" spans="1:51" s="13" customFormat="1" ht="12">
      <c r="A230" s="13"/>
      <c r="B230" s="230"/>
      <c r="C230" s="231"/>
      <c r="D230" s="225" t="s">
        <v>198</v>
      </c>
      <c r="E230" s="232" t="s">
        <v>20</v>
      </c>
      <c r="F230" s="233" t="s">
        <v>919</v>
      </c>
      <c r="G230" s="231"/>
      <c r="H230" s="232" t="s">
        <v>20</v>
      </c>
      <c r="I230" s="234"/>
      <c r="J230" s="231"/>
      <c r="K230" s="231"/>
      <c r="L230" s="235"/>
      <c r="M230" s="236"/>
      <c r="N230" s="237"/>
      <c r="O230" s="237"/>
      <c r="P230" s="237"/>
      <c r="Q230" s="237"/>
      <c r="R230" s="237"/>
      <c r="S230" s="237"/>
      <c r="T230" s="238"/>
      <c r="U230" s="13"/>
      <c r="V230" s="13"/>
      <c r="W230" s="13"/>
      <c r="X230" s="13"/>
      <c r="Y230" s="13"/>
      <c r="Z230" s="13"/>
      <c r="AA230" s="13"/>
      <c r="AB230" s="13"/>
      <c r="AC230" s="13"/>
      <c r="AD230" s="13"/>
      <c r="AE230" s="13"/>
      <c r="AT230" s="239" t="s">
        <v>198</v>
      </c>
      <c r="AU230" s="239" t="s">
        <v>84</v>
      </c>
      <c r="AV230" s="13" t="s">
        <v>22</v>
      </c>
      <c r="AW230" s="13" t="s">
        <v>37</v>
      </c>
      <c r="AX230" s="13" t="s">
        <v>76</v>
      </c>
      <c r="AY230" s="239" t="s">
        <v>186</v>
      </c>
    </row>
    <row r="231" spans="1:51" s="13" customFormat="1" ht="12">
      <c r="A231" s="13"/>
      <c r="B231" s="230"/>
      <c r="C231" s="231"/>
      <c r="D231" s="225" t="s">
        <v>198</v>
      </c>
      <c r="E231" s="232" t="s">
        <v>20</v>
      </c>
      <c r="F231" s="233" t="s">
        <v>1026</v>
      </c>
      <c r="G231" s="231"/>
      <c r="H231" s="232" t="s">
        <v>20</v>
      </c>
      <c r="I231" s="234"/>
      <c r="J231" s="231"/>
      <c r="K231" s="231"/>
      <c r="L231" s="235"/>
      <c r="M231" s="236"/>
      <c r="N231" s="237"/>
      <c r="O231" s="237"/>
      <c r="P231" s="237"/>
      <c r="Q231" s="237"/>
      <c r="R231" s="237"/>
      <c r="S231" s="237"/>
      <c r="T231" s="238"/>
      <c r="U231" s="13"/>
      <c r="V231" s="13"/>
      <c r="W231" s="13"/>
      <c r="X231" s="13"/>
      <c r="Y231" s="13"/>
      <c r="Z231" s="13"/>
      <c r="AA231" s="13"/>
      <c r="AB231" s="13"/>
      <c r="AC231" s="13"/>
      <c r="AD231" s="13"/>
      <c r="AE231" s="13"/>
      <c r="AT231" s="239" t="s">
        <v>198</v>
      </c>
      <c r="AU231" s="239" t="s">
        <v>84</v>
      </c>
      <c r="AV231" s="13" t="s">
        <v>22</v>
      </c>
      <c r="AW231" s="13" t="s">
        <v>37</v>
      </c>
      <c r="AX231" s="13" t="s">
        <v>76</v>
      </c>
      <c r="AY231" s="239" t="s">
        <v>186</v>
      </c>
    </row>
    <row r="232" spans="1:51" s="13" customFormat="1" ht="12">
      <c r="A232" s="13"/>
      <c r="B232" s="230"/>
      <c r="C232" s="231"/>
      <c r="D232" s="225" t="s">
        <v>198</v>
      </c>
      <c r="E232" s="232" t="s">
        <v>20</v>
      </c>
      <c r="F232" s="233" t="s">
        <v>1027</v>
      </c>
      <c r="G232" s="231"/>
      <c r="H232" s="232" t="s">
        <v>20</v>
      </c>
      <c r="I232" s="234"/>
      <c r="J232" s="231"/>
      <c r="K232" s="231"/>
      <c r="L232" s="235"/>
      <c r="M232" s="236"/>
      <c r="N232" s="237"/>
      <c r="O232" s="237"/>
      <c r="P232" s="237"/>
      <c r="Q232" s="237"/>
      <c r="R232" s="237"/>
      <c r="S232" s="237"/>
      <c r="T232" s="238"/>
      <c r="U232" s="13"/>
      <c r="V232" s="13"/>
      <c r="W232" s="13"/>
      <c r="X232" s="13"/>
      <c r="Y232" s="13"/>
      <c r="Z232" s="13"/>
      <c r="AA232" s="13"/>
      <c r="AB232" s="13"/>
      <c r="AC232" s="13"/>
      <c r="AD232" s="13"/>
      <c r="AE232" s="13"/>
      <c r="AT232" s="239" t="s">
        <v>198</v>
      </c>
      <c r="AU232" s="239" t="s">
        <v>84</v>
      </c>
      <c r="AV232" s="13" t="s">
        <v>22</v>
      </c>
      <c r="AW232" s="13" t="s">
        <v>37</v>
      </c>
      <c r="AX232" s="13" t="s">
        <v>76</v>
      </c>
      <c r="AY232" s="239" t="s">
        <v>186</v>
      </c>
    </row>
    <row r="233" spans="1:51" s="14" customFormat="1" ht="12">
      <c r="A233" s="14"/>
      <c r="B233" s="240"/>
      <c r="C233" s="241"/>
      <c r="D233" s="225" t="s">
        <v>198</v>
      </c>
      <c r="E233" s="242" t="s">
        <v>20</v>
      </c>
      <c r="F233" s="243" t="s">
        <v>1028</v>
      </c>
      <c r="G233" s="241"/>
      <c r="H233" s="244">
        <v>1447.1</v>
      </c>
      <c r="I233" s="245"/>
      <c r="J233" s="241"/>
      <c r="K233" s="241"/>
      <c r="L233" s="246"/>
      <c r="M233" s="247"/>
      <c r="N233" s="248"/>
      <c r="O233" s="248"/>
      <c r="P233" s="248"/>
      <c r="Q233" s="248"/>
      <c r="R233" s="248"/>
      <c r="S233" s="248"/>
      <c r="T233" s="249"/>
      <c r="U233" s="14"/>
      <c r="V233" s="14"/>
      <c r="W233" s="14"/>
      <c r="X233" s="14"/>
      <c r="Y233" s="14"/>
      <c r="Z233" s="14"/>
      <c r="AA233" s="14"/>
      <c r="AB233" s="14"/>
      <c r="AC233" s="14"/>
      <c r="AD233" s="14"/>
      <c r="AE233" s="14"/>
      <c r="AT233" s="250" t="s">
        <v>198</v>
      </c>
      <c r="AU233" s="250" t="s">
        <v>84</v>
      </c>
      <c r="AV233" s="14" t="s">
        <v>84</v>
      </c>
      <c r="AW233" s="14" t="s">
        <v>37</v>
      </c>
      <c r="AX233" s="14" t="s">
        <v>76</v>
      </c>
      <c r="AY233" s="250" t="s">
        <v>186</v>
      </c>
    </row>
    <row r="234" spans="1:65" s="2" customFormat="1" ht="24.15" customHeight="1">
      <c r="A234" s="38"/>
      <c r="B234" s="39"/>
      <c r="C234" s="212" t="s">
        <v>411</v>
      </c>
      <c r="D234" s="212" t="s">
        <v>189</v>
      </c>
      <c r="E234" s="213" t="s">
        <v>1029</v>
      </c>
      <c r="F234" s="214" t="s">
        <v>1030</v>
      </c>
      <c r="G234" s="215" t="s">
        <v>244</v>
      </c>
      <c r="H234" s="216">
        <v>7235.5</v>
      </c>
      <c r="I234" s="217"/>
      <c r="J234" s="218">
        <f>ROUND(I234*H234,2)</f>
        <v>0</v>
      </c>
      <c r="K234" s="214" t="s">
        <v>193</v>
      </c>
      <c r="L234" s="44"/>
      <c r="M234" s="219" t="s">
        <v>20</v>
      </c>
      <c r="N234" s="220" t="s">
        <v>47</v>
      </c>
      <c r="O234" s="84"/>
      <c r="P234" s="221">
        <f>O234*H234</f>
        <v>0</v>
      </c>
      <c r="Q234" s="221">
        <v>0</v>
      </c>
      <c r="R234" s="221">
        <f>Q234*H234</f>
        <v>0</v>
      </c>
      <c r="S234" s="221">
        <v>0</v>
      </c>
      <c r="T234" s="222">
        <f>S234*H234</f>
        <v>0</v>
      </c>
      <c r="U234" s="38"/>
      <c r="V234" s="38"/>
      <c r="W234" s="38"/>
      <c r="X234" s="38"/>
      <c r="Y234" s="38"/>
      <c r="Z234" s="38"/>
      <c r="AA234" s="38"/>
      <c r="AB234" s="38"/>
      <c r="AC234" s="38"/>
      <c r="AD234" s="38"/>
      <c r="AE234" s="38"/>
      <c r="AR234" s="223" t="s">
        <v>194</v>
      </c>
      <c r="AT234" s="223" t="s">
        <v>189</v>
      </c>
      <c r="AU234" s="223" t="s">
        <v>84</v>
      </c>
      <c r="AY234" s="17" t="s">
        <v>186</v>
      </c>
      <c r="BE234" s="224">
        <f>IF(N234="základní",J234,0)</f>
        <v>0</v>
      </c>
      <c r="BF234" s="224">
        <f>IF(N234="snížená",J234,0)</f>
        <v>0</v>
      </c>
      <c r="BG234" s="224">
        <f>IF(N234="zákl. přenesená",J234,0)</f>
        <v>0</v>
      </c>
      <c r="BH234" s="224">
        <f>IF(N234="sníž. přenesená",J234,0)</f>
        <v>0</v>
      </c>
      <c r="BI234" s="224">
        <f>IF(N234="nulová",J234,0)</f>
        <v>0</v>
      </c>
      <c r="BJ234" s="17" t="s">
        <v>22</v>
      </c>
      <c r="BK234" s="224">
        <f>ROUND(I234*H234,2)</f>
        <v>0</v>
      </c>
      <c r="BL234" s="17" t="s">
        <v>194</v>
      </c>
      <c r="BM234" s="223" t="s">
        <v>1031</v>
      </c>
    </row>
    <row r="235" spans="1:47" s="2" customFormat="1" ht="12">
      <c r="A235" s="38"/>
      <c r="B235" s="39"/>
      <c r="C235" s="40"/>
      <c r="D235" s="225" t="s">
        <v>196</v>
      </c>
      <c r="E235" s="40"/>
      <c r="F235" s="226" t="s">
        <v>1032</v>
      </c>
      <c r="G235" s="40"/>
      <c r="H235" s="40"/>
      <c r="I235" s="227"/>
      <c r="J235" s="40"/>
      <c r="K235" s="40"/>
      <c r="L235" s="44"/>
      <c r="M235" s="228"/>
      <c r="N235" s="229"/>
      <c r="O235" s="84"/>
      <c r="P235" s="84"/>
      <c r="Q235" s="84"/>
      <c r="R235" s="84"/>
      <c r="S235" s="84"/>
      <c r="T235" s="85"/>
      <c r="U235" s="38"/>
      <c r="V235" s="38"/>
      <c r="W235" s="38"/>
      <c r="X235" s="38"/>
      <c r="Y235" s="38"/>
      <c r="Z235" s="38"/>
      <c r="AA235" s="38"/>
      <c r="AB235" s="38"/>
      <c r="AC235" s="38"/>
      <c r="AD235" s="38"/>
      <c r="AE235" s="38"/>
      <c r="AT235" s="17" t="s">
        <v>196</v>
      </c>
      <c r="AU235" s="17" t="s">
        <v>84</v>
      </c>
    </row>
    <row r="236" spans="1:51" s="13" customFormat="1" ht="12">
      <c r="A236" s="13"/>
      <c r="B236" s="230"/>
      <c r="C236" s="231"/>
      <c r="D236" s="225" t="s">
        <v>198</v>
      </c>
      <c r="E236" s="232" t="s">
        <v>20</v>
      </c>
      <c r="F236" s="233" t="s">
        <v>919</v>
      </c>
      <c r="G236" s="231"/>
      <c r="H236" s="232" t="s">
        <v>20</v>
      </c>
      <c r="I236" s="234"/>
      <c r="J236" s="231"/>
      <c r="K236" s="231"/>
      <c r="L236" s="235"/>
      <c r="M236" s="236"/>
      <c r="N236" s="237"/>
      <c r="O236" s="237"/>
      <c r="P236" s="237"/>
      <c r="Q236" s="237"/>
      <c r="R236" s="237"/>
      <c r="S236" s="237"/>
      <c r="T236" s="238"/>
      <c r="U236" s="13"/>
      <c r="V236" s="13"/>
      <c r="W236" s="13"/>
      <c r="X236" s="13"/>
      <c r="Y236" s="13"/>
      <c r="Z236" s="13"/>
      <c r="AA236" s="13"/>
      <c r="AB236" s="13"/>
      <c r="AC236" s="13"/>
      <c r="AD236" s="13"/>
      <c r="AE236" s="13"/>
      <c r="AT236" s="239" t="s">
        <v>198</v>
      </c>
      <c r="AU236" s="239" t="s">
        <v>84</v>
      </c>
      <c r="AV236" s="13" t="s">
        <v>22</v>
      </c>
      <c r="AW236" s="13" t="s">
        <v>37</v>
      </c>
      <c r="AX236" s="13" t="s">
        <v>76</v>
      </c>
      <c r="AY236" s="239" t="s">
        <v>186</v>
      </c>
    </row>
    <row r="237" spans="1:51" s="13" customFormat="1" ht="12">
      <c r="A237" s="13"/>
      <c r="B237" s="230"/>
      <c r="C237" s="231"/>
      <c r="D237" s="225" t="s">
        <v>198</v>
      </c>
      <c r="E237" s="232" t="s">
        <v>20</v>
      </c>
      <c r="F237" s="233" t="s">
        <v>1026</v>
      </c>
      <c r="G237" s="231"/>
      <c r="H237" s="232" t="s">
        <v>20</v>
      </c>
      <c r="I237" s="234"/>
      <c r="J237" s="231"/>
      <c r="K237" s="231"/>
      <c r="L237" s="235"/>
      <c r="M237" s="236"/>
      <c r="N237" s="237"/>
      <c r="O237" s="237"/>
      <c r="P237" s="237"/>
      <c r="Q237" s="237"/>
      <c r="R237" s="237"/>
      <c r="S237" s="237"/>
      <c r="T237" s="238"/>
      <c r="U237" s="13"/>
      <c r="V237" s="13"/>
      <c r="W237" s="13"/>
      <c r="X237" s="13"/>
      <c r="Y237" s="13"/>
      <c r="Z237" s="13"/>
      <c r="AA237" s="13"/>
      <c r="AB237" s="13"/>
      <c r="AC237" s="13"/>
      <c r="AD237" s="13"/>
      <c r="AE237" s="13"/>
      <c r="AT237" s="239" t="s">
        <v>198</v>
      </c>
      <c r="AU237" s="239" t="s">
        <v>84</v>
      </c>
      <c r="AV237" s="13" t="s">
        <v>22</v>
      </c>
      <c r="AW237" s="13" t="s">
        <v>37</v>
      </c>
      <c r="AX237" s="13" t="s">
        <v>76</v>
      </c>
      <c r="AY237" s="239" t="s">
        <v>186</v>
      </c>
    </row>
    <row r="238" spans="1:51" s="13" customFormat="1" ht="12">
      <c r="A238" s="13"/>
      <c r="B238" s="230"/>
      <c r="C238" s="231"/>
      <c r="D238" s="225" t="s">
        <v>198</v>
      </c>
      <c r="E238" s="232" t="s">
        <v>20</v>
      </c>
      <c r="F238" s="233" t="s">
        <v>1033</v>
      </c>
      <c r="G238" s="231"/>
      <c r="H238" s="232" t="s">
        <v>20</v>
      </c>
      <c r="I238" s="234"/>
      <c r="J238" s="231"/>
      <c r="K238" s="231"/>
      <c r="L238" s="235"/>
      <c r="M238" s="236"/>
      <c r="N238" s="237"/>
      <c r="O238" s="237"/>
      <c r="P238" s="237"/>
      <c r="Q238" s="237"/>
      <c r="R238" s="237"/>
      <c r="S238" s="237"/>
      <c r="T238" s="238"/>
      <c r="U238" s="13"/>
      <c r="V238" s="13"/>
      <c r="W238" s="13"/>
      <c r="X238" s="13"/>
      <c r="Y238" s="13"/>
      <c r="Z238" s="13"/>
      <c r="AA238" s="13"/>
      <c r="AB238" s="13"/>
      <c r="AC238" s="13"/>
      <c r="AD238" s="13"/>
      <c r="AE238" s="13"/>
      <c r="AT238" s="239" t="s">
        <v>198</v>
      </c>
      <c r="AU238" s="239" t="s">
        <v>84</v>
      </c>
      <c r="AV238" s="13" t="s">
        <v>22</v>
      </c>
      <c r="AW238" s="13" t="s">
        <v>37</v>
      </c>
      <c r="AX238" s="13" t="s">
        <v>76</v>
      </c>
      <c r="AY238" s="239" t="s">
        <v>186</v>
      </c>
    </row>
    <row r="239" spans="1:51" s="14" customFormat="1" ht="12">
      <c r="A239" s="14"/>
      <c r="B239" s="240"/>
      <c r="C239" s="241"/>
      <c r="D239" s="225" t="s">
        <v>198</v>
      </c>
      <c r="E239" s="242" t="s">
        <v>20</v>
      </c>
      <c r="F239" s="243" t="s">
        <v>1034</v>
      </c>
      <c r="G239" s="241"/>
      <c r="H239" s="244">
        <v>7235.5</v>
      </c>
      <c r="I239" s="245"/>
      <c r="J239" s="241"/>
      <c r="K239" s="241"/>
      <c r="L239" s="246"/>
      <c r="M239" s="247"/>
      <c r="N239" s="248"/>
      <c r="O239" s="248"/>
      <c r="P239" s="248"/>
      <c r="Q239" s="248"/>
      <c r="R239" s="248"/>
      <c r="S239" s="248"/>
      <c r="T239" s="249"/>
      <c r="U239" s="14"/>
      <c r="V239" s="14"/>
      <c r="W239" s="14"/>
      <c r="X239" s="14"/>
      <c r="Y239" s="14"/>
      <c r="Z239" s="14"/>
      <c r="AA239" s="14"/>
      <c r="AB239" s="14"/>
      <c r="AC239" s="14"/>
      <c r="AD239" s="14"/>
      <c r="AE239" s="14"/>
      <c r="AT239" s="250" t="s">
        <v>198</v>
      </c>
      <c r="AU239" s="250" t="s">
        <v>84</v>
      </c>
      <c r="AV239" s="14" t="s">
        <v>84</v>
      </c>
      <c r="AW239" s="14" t="s">
        <v>37</v>
      </c>
      <c r="AX239" s="14" t="s">
        <v>76</v>
      </c>
      <c r="AY239" s="250" t="s">
        <v>186</v>
      </c>
    </row>
    <row r="240" spans="1:65" s="2" customFormat="1" ht="14.4" customHeight="1">
      <c r="A240" s="38"/>
      <c r="B240" s="39"/>
      <c r="C240" s="212" t="s">
        <v>417</v>
      </c>
      <c r="D240" s="212" t="s">
        <v>189</v>
      </c>
      <c r="E240" s="213" t="s">
        <v>1035</v>
      </c>
      <c r="F240" s="214" t="s">
        <v>1036</v>
      </c>
      <c r="G240" s="215" t="s">
        <v>244</v>
      </c>
      <c r="H240" s="216">
        <v>1447.1</v>
      </c>
      <c r="I240" s="217"/>
      <c r="J240" s="218">
        <f>ROUND(I240*H240,2)</f>
        <v>0</v>
      </c>
      <c r="K240" s="214" t="s">
        <v>193</v>
      </c>
      <c r="L240" s="44"/>
      <c r="M240" s="219" t="s">
        <v>20</v>
      </c>
      <c r="N240" s="220" t="s">
        <v>47</v>
      </c>
      <c r="O240" s="84"/>
      <c r="P240" s="221">
        <f>O240*H240</f>
        <v>0</v>
      </c>
      <c r="Q240" s="221">
        <v>0</v>
      </c>
      <c r="R240" s="221">
        <f>Q240*H240</f>
        <v>0</v>
      </c>
      <c r="S240" s="221">
        <v>0</v>
      </c>
      <c r="T240" s="222">
        <f>S240*H240</f>
        <v>0</v>
      </c>
      <c r="U240" s="38"/>
      <c r="V240" s="38"/>
      <c r="W240" s="38"/>
      <c r="X240" s="38"/>
      <c r="Y240" s="38"/>
      <c r="Z240" s="38"/>
      <c r="AA240" s="38"/>
      <c r="AB240" s="38"/>
      <c r="AC240" s="38"/>
      <c r="AD240" s="38"/>
      <c r="AE240" s="38"/>
      <c r="AR240" s="223" t="s">
        <v>194</v>
      </c>
      <c r="AT240" s="223" t="s">
        <v>189</v>
      </c>
      <c r="AU240" s="223" t="s">
        <v>84</v>
      </c>
      <c r="AY240" s="17" t="s">
        <v>186</v>
      </c>
      <c r="BE240" s="224">
        <f>IF(N240="základní",J240,0)</f>
        <v>0</v>
      </c>
      <c r="BF240" s="224">
        <f>IF(N240="snížená",J240,0)</f>
        <v>0</v>
      </c>
      <c r="BG240" s="224">
        <f>IF(N240="zákl. přenesená",J240,0)</f>
        <v>0</v>
      </c>
      <c r="BH240" s="224">
        <f>IF(N240="sníž. přenesená",J240,0)</f>
        <v>0</v>
      </c>
      <c r="BI240" s="224">
        <f>IF(N240="nulová",J240,0)</f>
        <v>0</v>
      </c>
      <c r="BJ240" s="17" t="s">
        <v>22</v>
      </c>
      <c r="BK240" s="224">
        <f>ROUND(I240*H240,2)</f>
        <v>0</v>
      </c>
      <c r="BL240" s="17" t="s">
        <v>194</v>
      </c>
      <c r="BM240" s="223" t="s">
        <v>1037</v>
      </c>
    </row>
    <row r="241" spans="1:47" s="2" customFormat="1" ht="12">
      <c r="A241" s="38"/>
      <c r="B241" s="39"/>
      <c r="C241" s="40"/>
      <c r="D241" s="225" t="s">
        <v>196</v>
      </c>
      <c r="E241" s="40"/>
      <c r="F241" s="226" t="s">
        <v>1038</v>
      </c>
      <c r="G241" s="40"/>
      <c r="H241" s="40"/>
      <c r="I241" s="227"/>
      <c r="J241" s="40"/>
      <c r="K241" s="40"/>
      <c r="L241" s="44"/>
      <c r="M241" s="228"/>
      <c r="N241" s="229"/>
      <c r="O241" s="84"/>
      <c r="P241" s="84"/>
      <c r="Q241" s="84"/>
      <c r="R241" s="84"/>
      <c r="S241" s="84"/>
      <c r="T241" s="85"/>
      <c r="U241" s="38"/>
      <c r="V241" s="38"/>
      <c r="W241" s="38"/>
      <c r="X241" s="38"/>
      <c r="Y241" s="38"/>
      <c r="Z241" s="38"/>
      <c r="AA241" s="38"/>
      <c r="AB241" s="38"/>
      <c r="AC241" s="38"/>
      <c r="AD241" s="38"/>
      <c r="AE241" s="38"/>
      <c r="AT241" s="17" t="s">
        <v>196</v>
      </c>
      <c r="AU241" s="17" t="s">
        <v>84</v>
      </c>
    </row>
    <row r="242" spans="1:51" s="13" customFormat="1" ht="12">
      <c r="A242" s="13"/>
      <c r="B242" s="230"/>
      <c r="C242" s="231"/>
      <c r="D242" s="225" t="s">
        <v>198</v>
      </c>
      <c r="E242" s="232" t="s">
        <v>20</v>
      </c>
      <c r="F242" s="233" t="s">
        <v>919</v>
      </c>
      <c r="G242" s="231"/>
      <c r="H242" s="232" t="s">
        <v>20</v>
      </c>
      <c r="I242" s="234"/>
      <c r="J242" s="231"/>
      <c r="K242" s="231"/>
      <c r="L242" s="235"/>
      <c r="M242" s="236"/>
      <c r="N242" s="237"/>
      <c r="O242" s="237"/>
      <c r="P242" s="237"/>
      <c r="Q242" s="237"/>
      <c r="R242" s="237"/>
      <c r="S242" s="237"/>
      <c r="T242" s="238"/>
      <c r="U242" s="13"/>
      <c r="V242" s="13"/>
      <c r="W242" s="13"/>
      <c r="X242" s="13"/>
      <c r="Y242" s="13"/>
      <c r="Z242" s="13"/>
      <c r="AA242" s="13"/>
      <c r="AB242" s="13"/>
      <c r="AC242" s="13"/>
      <c r="AD242" s="13"/>
      <c r="AE242" s="13"/>
      <c r="AT242" s="239" t="s">
        <v>198</v>
      </c>
      <c r="AU242" s="239" t="s">
        <v>84</v>
      </c>
      <c r="AV242" s="13" t="s">
        <v>22</v>
      </c>
      <c r="AW242" s="13" t="s">
        <v>37</v>
      </c>
      <c r="AX242" s="13" t="s">
        <v>76</v>
      </c>
      <c r="AY242" s="239" t="s">
        <v>186</v>
      </c>
    </row>
    <row r="243" spans="1:51" s="13" customFormat="1" ht="12">
      <c r="A243" s="13"/>
      <c r="B243" s="230"/>
      <c r="C243" s="231"/>
      <c r="D243" s="225" t="s">
        <v>198</v>
      </c>
      <c r="E243" s="232" t="s">
        <v>20</v>
      </c>
      <c r="F243" s="233" t="s">
        <v>1026</v>
      </c>
      <c r="G243" s="231"/>
      <c r="H243" s="232" t="s">
        <v>20</v>
      </c>
      <c r="I243" s="234"/>
      <c r="J243" s="231"/>
      <c r="K243" s="231"/>
      <c r="L243" s="235"/>
      <c r="M243" s="236"/>
      <c r="N243" s="237"/>
      <c r="O243" s="237"/>
      <c r="P243" s="237"/>
      <c r="Q243" s="237"/>
      <c r="R243" s="237"/>
      <c r="S243" s="237"/>
      <c r="T243" s="238"/>
      <c r="U243" s="13"/>
      <c r="V243" s="13"/>
      <c r="W243" s="13"/>
      <c r="X243" s="13"/>
      <c r="Y243" s="13"/>
      <c r="Z243" s="13"/>
      <c r="AA243" s="13"/>
      <c r="AB243" s="13"/>
      <c r="AC243" s="13"/>
      <c r="AD243" s="13"/>
      <c r="AE243" s="13"/>
      <c r="AT243" s="239" t="s">
        <v>198</v>
      </c>
      <c r="AU243" s="239" t="s">
        <v>84</v>
      </c>
      <c r="AV243" s="13" t="s">
        <v>22</v>
      </c>
      <c r="AW243" s="13" t="s">
        <v>37</v>
      </c>
      <c r="AX243" s="13" t="s">
        <v>76</v>
      </c>
      <c r="AY243" s="239" t="s">
        <v>186</v>
      </c>
    </row>
    <row r="244" spans="1:51" s="13" customFormat="1" ht="12">
      <c r="A244" s="13"/>
      <c r="B244" s="230"/>
      <c r="C244" s="231"/>
      <c r="D244" s="225" t="s">
        <v>198</v>
      </c>
      <c r="E244" s="232" t="s">
        <v>20</v>
      </c>
      <c r="F244" s="233" t="s">
        <v>1027</v>
      </c>
      <c r="G244" s="231"/>
      <c r="H244" s="232" t="s">
        <v>20</v>
      </c>
      <c r="I244" s="234"/>
      <c r="J244" s="231"/>
      <c r="K244" s="231"/>
      <c r="L244" s="235"/>
      <c r="M244" s="236"/>
      <c r="N244" s="237"/>
      <c r="O244" s="237"/>
      <c r="P244" s="237"/>
      <c r="Q244" s="237"/>
      <c r="R244" s="237"/>
      <c r="S244" s="237"/>
      <c r="T244" s="238"/>
      <c r="U244" s="13"/>
      <c r="V244" s="13"/>
      <c r="W244" s="13"/>
      <c r="X244" s="13"/>
      <c r="Y244" s="13"/>
      <c r="Z244" s="13"/>
      <c r="AA244" s="13"/>
      <c r="AB244" s="13"/>
      <c r="AC244" s="13"/>
      <c r="AD244" s="13"/>
      <c r="AE244" s="13"/>
      <c r="AT244" s="239" t="s">
        <v>198</v>
      </c>
      <c r="AU244" s="239" t="s">
        <v>84</v>
      </c>
      <c r="AV244" s="13" t="s">
        <v>22</v>
      </c>
      <c r="AW244" s="13" t="s">
        <v>37</v>
      </c>
      <c r="AX244" s="13" t="s">
        <v>76</v>
      </c>
      <c r="AY244" s="239" t="s">
        <v>186</v>
      </c>
    </row>
    <row r="245" spans="1:51" s="14" customFormat="1" ht="12">
      <c r="A245" s="14"/>
      <c r="B245" s="240"/>
      <c r="C245" s="241"/>
      <c r="D245" s="225" t="s">
        <v>198</v>
      </c>
      <c r="E245" s="242" t="s">
        <v>20</v>
      </c>
      <c r="F245" s="243" t="s">
        <v>1028</v>
      </c>
      <c r="G245" s="241"/>
      <c r="H245" s="244">
        <v>1447.1</v>
      </c>
      <c r="I245" s="245"/>
      <c r="J245" s="241"/>
      <c r="K245" s="241"/>
      <c r="L245" s="246"/>
      <c r="M245" s="247"/>
      <c r="N245" s="248"/>
      <c r="O245" s="248"/>
      <c r="P245" s="248"/>
      <c r="Q245" s="248"/>
      <c r="R245" s="248"/>
      <c r="S245" s="248"/>
      <c r="T245" s="249"/>
      <c r="U245" s="14"/>
      <c r="V245" s="14"/>
      <c r="W245" s="14"/>
      <c r="X245" s="14"/>
      <c r="Y245" s="14"/>
      <c r="Z245" s="14"/>
      <c r="AA245" s="14"/>
      <c r="AB245" s="14"/>
      <c r="AC245" s="14"/>
      <c r="AD245" s="14"/>
      <c r="AE245" s="14"/>
      <c r="AT245" s="250" t="s">
        <v>198</v>
      </c>
      <c r="AU245" s="250" t="s">
        <v>84</v>
      </c>
      <c r="AV245" s="14" t="s">
        <v>84</v>
      </c>
      <c r="AW245" s="14" t="s">
        <v>37</v>
      </c>
      <c r="AX245" s="14" t="s">
        <v>76</v>
      </c>
      <c r="AY245" s="250" t="s">
        <v>186</v>
      </c>
    </row>
    <row r="246" spans="1:65" s="2" customFormat="1" ht="24.15" customHeight="1">
      <c r="A246" s="38"/>
      <c r="B246" s="39"/>
      <c r="C246" s="212" t="s">
        <v>425</v>
      </c>
      <c r="D246" s="212" t="s">
        <v>189</v>
      </c>
      <c r="E246" s="213" t="s">
        <v>1039</v>
      </c>
      <c r="F246" s="214" t="s">
        <v>1040</v>
      </c>
      <c r="G246" s="215" t="s">
        <v>244</v>
      </c>
      <c r="H246" s="216">
        <v>1546.1</v>
      </c>
      <c r="I246" s="217"/>
      <c r="J246" s="218">
        <f>ROUND(I246*H246,2)</f>
        <v>0</v>
      </c>
      <c r="K246" s="214" t="s">
        <v>193</v>
      </c>
      <c r="L246" s="44"/>
      <c r="M246" s="219" t="s">
        <v>20</v>
      </c>
      <c r="N246" s="220" t="s">
        <v>47</v>
      </c>
      <c r="O246" s="84"/>
      <c r="P246" s="221">
        <f>O246*H246</f>
        <v>0</v>
      </c>
      <c r="Q246" s="221">
        <v>0.31879</v>
      </c>
      <c r="R246" s="221">
        <f>Q246*H246</f>
        <v>492.881219</v>
      </c>
      <c r="S246" s="221">
        <v>0</v>
      </c>
      <c r="T246" s="222">
        <f>S246*H246</f>
        <v>0</v>
      </c>
      <c r="U246" s="38"/>
      <c r="V246" s="38"/>
      <c r="W246" s="38"/>
      <c r="X246" s="38"/>
      <c r="Y246" s="38"/>
      <c r="Z246" s="38"/>
      <c r="AA246" s="38"/>
      <c r="AB246" s="38"/>
      <c r="AC246" s="38"/>
      <c r="AD246" s="38"/>
      <c r="AE246" s="38"/>
      <c r="AR246" s="223" t="s">
        <v>194</v>
      </c>
      <c r="AT246" s="223" t="s">
        <v>189</v>
      </c>
      <c r="AU246" s="223" t="s">
        <v>84</v>
      </c>
      <c r="AY246" s="17" t="s">
        <v>186</v>
      </c>
      <c r="BE246" s="224">
        <f>IF(N246="základní",J246,0)</f>
        <v>0</v>
      </c>
      <c r="BF246" s="224">
        <f>IF(N246="snížená",J246,0)</f>
        <v>0</v>
      </c>
      <c r="BG246" s="224">
        <f>IF(N246="zákl. přenesená",J246,0)</f>
        <v>0</v>
      </c>
      <c r="BH246" s="224">
        <f>IF(N246="sníž. přenesená",J246,0)</f>
        <v>0</v>
      </c>
      <c r="BI246" s="224">
        <f>IF(N246="nulová",J246,0)</f>
        <v>0</v>
      </c>
      <c r="BJ246" s="17" t="s">
        <v>22</v>
      </c>
      <c r="BK246" s="224">
        <f>ROUND(I246*H246,2)</f>
        <v>0</v>
      </c>
      <c r="BL246" s="17" t="s">
        <v>194</v>
      </c>
      <c r="BM246" s="223" t="s">
        <v>1041</v>
      </c>
    </row>
    <row r="247" spans="1:47" s="2" customFormat="1" ht="12">
      <c r="A247" s="38"/>
      <c r="B247" s="39"/>
      <c r="C247" s="40"/>
      <c r="D247" s="225" t="s">
        <v>196</v>
      </c>
      <c r="E247" s="40"/>
      <c r="F247" s="226" t="s">
        <v>1042</v>
      </c>
      <c r="G247" s="40"/>
      <c r="H247" s="40"/>
      <c r="I247" s="227"/>
      <c r="J247" s="40"/>
      <c r="K247" s="40"/>
      <c r="L247" s="44"/>
      <c r="M247" s="228"/>
      <c r="N247" s="229"/>
      <c r="O247" s="84"/>
      <c r="P247" s="84"/>
      <c r="Q247" s="84"/>
      <c r="R247" s="84"/>
      <c r="S247" s="84"/>
      <c r="T247" s="85"/>
      <c r="U247" s="38"/>
      <c r="V247" s="38"/>
      <c r="W247" s="38"/>
      <c r="X247" s="38"/>
      <c r="Y247" s="38"/>
      <c r="Z247" s="38"/>
      <c r="AA247" s="38"/>
      <c r="AB247" s="38"/>
      <c r="AC247" s="38"/>
      <c r="AD247" s="38"/>
      <c r="AE247" s="38"/>
      <c r="AT247" s="17" t="s">
        <v>196</v>
      </c>
      <c r="AU247" s="17" t="s">
        <v>84</v>
      </c>
    </row>
    <row r="248" spans="1:51" s="13" customFormat="1" ht="12">
      <c r="A248" s="13"/>
      <c r="B248" s="230"/>
      <c r="C248" s="231"/>
      <c r="D248" s="225" t="s">
        <v>198</v>
      </c>
      <c r="E248" s="232" t="s">
        <v>20</v>
      </c>
      <c r="F248" s="233" t="s">
        <v>919</v>
      </c>
      <c r="G248" s="231"/>
      <c r="H248" s="232" t="s">
        <v>20</v>
      </c>
      <c r="I248" s="234"/>
      <c r="J248" s="231"/>
      <c r="K248" s="231"/>
      <c r="L248" s="235"/>
      <c r="M248" s="236"/>
      <c r="N248" s="237"/>
      <c r="O248" s="237"/>
      <c r="P248" s="237"/>
      <c r="Q248" s="237"/>
      <c r="R248" s="237"/>
      <c r="S248" s="237"/>
      <c r="T248" s="238"/>
      <c r="U248" s="13"/>
      <c r="V248" s="13"/>
      <c r="W248" s="13"/>
      <c r="X248" s="13"/>
      <c r="Y248" s="13"/>
      <c r="Z248" s="13"/>
      <c r="AA248" s="13"/>
      <c r="AB248" s="13"/>
      <c r="AC248" s="13"/>
      <c r="AD248" s="13"/>
      <c r="AE248" s="13"/>
      <c r="AT248" s="239" t="s">
        <v>198</v>
      </c>
      <c r="AU248" s="239" t="s">
        <v>84</v>
      </c>
      <c r="AV248" s="13" t="s">
        <v>22</v>
      </c>
      <c r="AW248" s="13" t="s">
        <v>37</v>
      </c>
      <c r="AX248" s="13" t="s">
        <v>76</v>
      </c>
      <c r="AY248" s="239" t="s">
        <v>186</v>
      </c>
    </row>
    <row r="249" spans="1:51" s="13" customFormat="1" ht="12">
      <c r="A249" s="13"/>
      <c r="B249" s="230"/>
      <c r="C249" s="231"/>
      <c r="D249" s="225" t="s">
        <v>198</v>
      </c>
      <c r="E249" s="232" t="s">
        <v>20</v>
      </c>
      <c r="F249" s="233" t="s">
        <v>1043</v>
      </c>
      <c r="G249" s="231"/>
      <c r="H249" s="232" t="s">
        <v>20</v>
      </c>
      <c r="I249" s="234"/>
      <c r="J249" s="231"/>
      <c r="K249" s="231"/>
      <c r="L249" s="235"/>
      <c r="M249" s="236"/>
      <c r="N249" s="237"/>
      <c r="O249" s="237"/>
      <c r="P249" s="237"/>
      <c r="Q249" s="237"/>
      <c r="R249" s="237"/>
      <c r="S249" s="237"/>
      <c r="T249" s="238"/>
      <c r="U249" s="13"/>
      <c r="V249" s="13"/>
      <c r="W249" s="13"/>
      <c r="X249" s="13"/>
      <c r="Y249" s="13"/>
      <c r="Z249" s="13"/>
      <c r="AA249" s="13"/>
      <c r="AB249" s="13"/>
      <c r="AC249" s="13"/>
      <c r="AD249" s="13"/>
      <c r="AE249" s="13"/>
      <c r="AT249" s="239" t="s">
        <v>198</v>
      </c>
      <c r="AU249" s="239" t="s">
        <v>84</v>
      </c>
      <c r="AV249" s="13" t="s">
        <v>22</v>
      </c>
      <c r="AW249" s="13" t="s">
        <v>37</v>
      </c>
      <c r="AX249" s="13" t="s">
        <v>76</v>
      </c>
      <c r="AY249" s="239" t="s">
        <v>186</v>
      </c>
    </row>
    <row r="250" spans="1:51" s="14" customFormat="1" ht="12">
      <c r="A250" s="14"/>
      <c r="B250" s="240"/>
      <c r="C250" s="241"/>
      <c r="D250" s="225" t="s">
        <v>198</v>
      </c>
      <c r="E250" s="242" t="s">
        <v>20</v>
      </c>
      <c r="F250" s="243" t="s">
        <v>1044</v>
      </c>
      <c r="G250" s="241"/>
      <c r="H250" s="244">
        <v>1546.1</v>
      </c>
      <c r="I250" s="245"/>
      <c r="J250" s="241"/>
      <c r="K250" s="241"/>
      <c r="L250" s="246"/>
      <c r="M250" s="247"/>
      <c r="N250" s="248"/>
      <c r="O250" s="248"/>
      <c r="P250" s="248"/>
      <c r="Q250" s="248"/>
      <c r="R250" s="248"/>
      <c r="S250" s="248"/>
      <c r="T250" s="249"/>
      <c r="U250" s="14"/>
      <c r="V250" s="14"/>
      <c r="W250" s="14"/>
      <c r="X250" s="14"/>
      <c r="Y250" s="14"/>
      <c r="Z250" s="14"/>
      <c r="AA250" s="14"/>
      <c r="AB250" s="14"/>
      <c r="AC250" s="14"/>
      <c r="AD250" s="14"/>
      <c r="AE250" s="14"/>
      <c r="AT250" s="250" t="s">
        <v>198</v>
      </c>
      <c r="AU250" s="250" t="s">
        <v>84</v>
      </c>
      <c r="AV250" s="14" t="s">
        <v>84</v>
      </c>
      <c r="AW250" s="14" t="s">
        <v>37</v>
      </c>
      <c r="AX250" s="14" t="s">
        <v>76</v>
      </c>
      <c r="AY250" s="250" t="s">
        <v>186</v>
      </c>
    </row>
    <row r="251" spans="1:65" s="2" customFormat="1" ht="24.15" customHeight="1">
      <c r="A251" s="38"/>
      <c r="B251" s="39"/>
      <c r="C251" s="212" t="s">
        <v>435</v>
      </c>
      <c r="D251" s="212" t="s">
        <v>189</v>
      </c>
      <c r="E251" s="213" t="s">
        <v>1045</v>
      </c>
      <c r="F251" s="214" t="s">
        <v>1046</v>
      </c>
      <c r="G251" s="215" t="s">
        <v>244</v>
      </c>
      <c r="H251" s="216">
        <v>99</v>
      </c>
      <c r="I251" s="217"/>
      <c r="J251" s="218">
        <f>ROUND(I251*H251,2)</f>
        <v>0</v>
      </c>
      <c r="K251" s="214" t="s">
        <v>193</v>
      </c>
      <c r="L251" s="44"/>
      <c r="M251" s="219" t="s">
        <v>20</v>
      </c>
      <c r="N251" s="220" t="s">
        <v>47</v>
      </c>
      <c r="O251" s="84"/>
      <c r="P251" s="221">
        <f>O251*H251</f>
        <v>0</v>
      </c>
      <c r="Q251" s="221">
        <v>0.60105</v>
      </c>
      <c r="R251" s="221">
        <f>Q251*H251</f>
        <v>59.503949999999996</v>
      </c>
      <c r="S251" s="221">
        <v>0</v>
      </c>
      <c r="T251" s="222">
        <f>S251*H251</f>
        <v>0</v>
      </c>
      <c r="U251" s="38"/>
      <c r="V251" s="38"/>
      <c r="W251" s="38"/>
      <c r="X251" s="38"/>
      <c r="Y251" s="38"/>
      <c r="Z251" s="38"/>
      <c r="AA251" s="38"/>
      <c r="AB251" s="38"/>
      <c r="AC251" s="38"/>
      <c r="AD251" s="38"/>
      <c r="AE251" s="38"/>
      <c r="AR251" s="223" t="s">
        <v>194</v>
      </c>
      <c r="AT251" s="223" t="s">
        <v>189</v>
      </c>
      <c r="AU251" s="223" t="s">
        <v>84</v>
      </c>
      <c r="AY251" s="17" t="s">
        <v>186</v>
      </c>
      <c r="BE251" s="224">
        <f>IF(N251="základní",J251,0)</f>
        <v>0</v>
      </c>
      <c r="BF251" s="224">
        <f>IF(N251="snížená",J251,0)</f>
        <v>0</v>
      </c>
      <c r="BG251" s="224">
        <f>IF(N251="zákl. přenesená",J251,0)</f>
        <v>0</v>
      </c>
      <c r="BH251" s="224">
        <f>IF(N251="sníž. přenesená",J251,0)</f>
        <v>0</v>
      </c>
      <c r="BI251" s="224">
        <f>IF(N251="nulová",J251,0)</f>
        <v>0</v>
      </c>
      <c r="BJ251" s="17" t="s">
        <v>22</v>
      </c>
      <c r="BK251" s="224">
        <f>ROUND(I251*H251,2)</f>
        <v>0</v>
      </c>
      <c r="BL251" s="17" t="s">
        <v>194</v>
      </c>
      <c r="BM251" s="223" t="s">
        <v>1047</v>
      </c>
    </row>
    <row r="252" spans="1:47" s="2" customFormat="1" ht="12">
      <c r="A252" s="38"/>
      <c r="B252" s="39"/>
      <c r="C252" s="40"/>
      <c r="D252" s="225" t="s">
        <v>196</v>
      </c>
      <c r="E252" s="40"/>
      <c r="F252" s="226" t="s">
        <v>1048</v>
      </c>
      <c r="G252" s="40"/>
      <c r="H252" s="40"/>
      <c r="I252" s="227"/>
      <c r="J252" s="40"/>
      <c r="K252" s="40"/>
      <c r="L252" s="44"/>
      <c r="M252" s="228"/>
      <c r="N252" s="229"/>
      <c r="O252" s="84"/>
      <c r="P252" s="84"/>
      <c r="Q252" s="84"/>
      <c r="R252" s="84"/>
      <c r="S252" s="84"/>
      <c r="T252" s="85"/>
      <c r="U252" s="38"/>
      <c r="V252" s="38"/>
      <c r="W252" s="38"/>
      <c r="X252" s="38"/>
      <c r="Y252" s="38"/>
      <c r="Z252" s="38"/>
      <c r="AA252" s="38"/>
      <c r="AB252" s="38"/>
      <c r="AC252" s="38"/>
      <c r="AD252" s="38"/>
      <c r="AE252" s="38"/>
      <c r="AT252" s="17" t="s">
        <v>196</v>
      </c>
      <c r="AU252" s="17" t="s">
        <v>84</v>
      </c>
    </row>
    <row r="253" spans="1:51" s="13" customFormat="1" ht="12">
      <c r="A253" s="13"/>
      <c r="B253" s="230"/>
      <c r="C253" s="231"/>
      <c r="D253" s="225" t="s">
        <v>198</v>
      </c>
      <c r="E253" s="232" t="s">
        <v>20</v>
      </c>
      <c r="F253" s="233" t="s">
        <v>919</v>
      </c>
      <c r="G253" s="231"/>
      <c r="H253" s="232" t="s">
        <v>20</v>
      </c>
      <c r="I253" s="234"/>
      <c r="J253" s="231"/>
      <c r="K253" s="231"/>
      <c r="L253" s="235"/>
      <c r="M253" s="236"/>
      <c r="N253" s="237"/>
      <c r="O253" s="237"/>
      <c r="P253" s="237"/>
      <c r="Q253" s="237"/>
      <c r="R253" s="237"/>
      <c r="S253" s="237"/>
      <c r="T253" s="238"/>
      <c r="U253" s="13"/>
      <c r="V253" s="13"/>
      <c r="W253" s="13"/>
      <c r="X253" s="13"/>
      <c r="Y253" s="13"/>
      <c r="Z253" s="13"/>
      <c r="AA253" s="13"/>
      <c r="AB253" s="13"/>
      <c r="AC253" s="13"/>
      <c r="AD253" s="13"/>
      <c r="AE253" s="13"/>
      <c r="AT253" s="239" t="s">
        <v>198</v>
      </c>
      <c r="AU253" s="239" t="s">
        <v>84</v>
      </c>
      <c r="AV253" s="13" t="s">
        <v>22</v>
      </c>
      <c r="AW253" s="13" t="s">
        <v>37</v>
      </c>
      <c r="AX253" s="13" t="s">
        <v>76</v>
      </c>
      <c r="AY253" s="239" t="s">
        <v>186</v>
      </c>
    </row>
    <row r="254" spans="1:51" s="13" customFormat="1" ht="12">
      <c r="A254" s="13"/>
      <c r="B254" s="230"/>
      <c r="C254" s="231"/>
      <c r="D254" s="225" t="s">
        <v>198</v>
      </c>
      <c r="E254" s="232" t="s">
        <v>20</v>
      </c>
      <c r="F254" s="233" t="s">
        <v>1049</v>
      </c>
      <c r="G254" s="231"/>
      <c r="H254" s="232" t="s">
        <v>20</v>
      </c>
      <c r="I254" s="234"/>
      <c r="J254" s="231"/>
      <c r="K254" s="231"/>
      <c r="L254" s="235"/>
      <c r="M254" s="236"/>
      <c r="N254" s="237"/>
      <c r="O254" s="237"/>
      <c r="P254" s="237"/>
      <c r="Q254" s="237"/>
      <c r="R254" s="237"/>
      <c r="S254" s="237"/>
      <c r="T254" s="238"/>
      <c r="U254" s="13"/>
      <c r="V254" s="13"/>
      <c r="W254" s="13"/>
      <c r="X254" s="13"/>
      <c r="Y254" s="13"/>
      <c r="Z254" s="13"/>
      <c r="AA254" s="13"/>
      <c r="AB254" s="13"/>
      <c r="AC254" s="13"/>
      <c r="AD254" s="13"/>
      <c r="AE254" s="13"/>
      <c r="AT254" s="239" t="s">
        <v>198</v>
      </c>
      <c r="AU254" s="239" t="s">
        <v>84</v>
      </c>
      <c r="AV254" s="13" t="s">
        <v>22</v>
      </c>
      <c r="AW254" s="13" t="s">
        <v>37</v>
      </c>
      <c r="AX254" s="13" t="s">
        <v>76</v>
      </c>
      <c r="AY254" s="239" t="s">
        <v>186</v>
      </c>
    </row>
    <row r="255" spans="1:51" s="14" customFormat="1" ht="12">
      <c r="A255" s="14"/>
      <c r="B255" s="240"/>
      <c r="C255" s="241"/>
      <c r="D255" s="225" t="s">
        <v>198</v>
      </c>
      <c r="E255" s="242" t="s">
        <v>20</v>
      </c>
      <c r="F255" s="243" t="s">
        <v>1050</v>
      </c>
      <c r="G255" s="241"/>
      <c r="H255" s="244">
        <v>99</v>
      </c>
      <c r="I255" s="245"/>
      <c r="J255" s="241"/>
      <c r="K255" s="241"/>
      <c r="L255" s="246"/>
      <c r="M255" s="247"/>
      <c r="N255" s="248"/>
      <c r="O255" s="248"/>
      <c r="P255" s="248"/>
      <c r="Q255" s="248"/>
      <c r="R255" s="248"/>
      <c r="S255" s="248"/>
      <c r="T255" s="249"/>
      <c r="U255" s="14"/>
      <c r="V255" s="14"/>
      <c r="W255" s="14"/>
      <c r="X255" s="14"/>
      <c r="Y255" s="14"/>
      <c r="Z255" s="14"/>
      <c r="AA255" s="14"/>
      <c r="AB255" s="14"/>
      <c r="AC255" s="14"/>
      <c r="AD255" s="14"/>
      <c r="AE255" s="14"/>
      <c r="AT255" s="250" t="s">
        <v>198</v>
      </c>
      <c r="AU255" s="250" t="s">
        <v>84</v>
      </c>
      <c r="AV255" s="14" t="s">
        <v>84</v>
      </c>
      <c r="AW255" s="14" t="s">
        <v>37</v>
      </c>
      <c r="AX255" s="14" t="s">
        <v>76</v>
      </c>
      <c r="AY255" s="250" t="s">
        <v>186</v>
      </c>
    </row>
    <row r="256" spans="1:65" s="2" customFormat="1" ht="24.15" customHeight="1">
      <c r="A256" s="38"/>
      <c r="B256" s="39"/>
      <c r="C256" s="212" t="s">
        <v>443</v>
      </c>
      <c r="D256" s="212" t="s">
        <v>189</v>
      </c>
      <c r="E256" s="213" t="s">
        <v>1051</v>
      </c>
      <c r="F256" s="214" t="s">
        <v>1052</v>
      </c>
      <c r="G256" s="215" t="s">
        <v>244</v>
      </c>
      <c r="H256" s="216">
        <v>1447.1</v>
      </c>
      <c r="I256" s="217"/>
      <c r="J256" s="218">
        <f>ROUND(I256*H256,2)</f>
        <v>0</v>
      </c>
      <c r="K256" s="214" t="s">
        <v>193</v>
      </c>
      <c r="L256" s="44"/>
      <c r="M256" s="219" t="s">
        <v>20</v>
      </c>
      <c r="N256" s="220" t="s">
        <v>47</v>
      </c>
      <c r="O256" s="84"/>
      <c r="P256" s="221">
        <f>O256*H256</f>
        <v>0</v>
      </c>
      <c r="Q256" s="221">
        <v>0.93779</v>
      </c>
      <c r="R256" s="221">
        <f>Q256*H256</f>
        <v>1357.075909</v>
      </c>
      <c r="S256" s="221">
        <v>0</v>
      </c>
      <c r="T256" s="222">
        <f>S256*H256</f>
        <v>0</v>
      </c>
      <c r="U256" s="38"/>
      <c r="V256" s="38"/>
      <c r="W256" s="38"/>
      <c r="X256" s="38"/>
      <c r="Y256" s="38"/>
      <c r="Z256" s="38"/>
      <c r="AA256" s="38"/>
      <c r="AB256" s="38"/>
      <c r="AC256" s="38"/>
      <c r="AD256" s="38"/>
      <c r="AE256" s="38"/>
      <c r="AR256" s="223" t="s">
        <v>194</v>
      </c>
      <c r="AT256" s="223" t="s">
        <v>189</v>
      </c>
      <c r="AU256" s="223" t="s">
        <v>84</v>
      </c>
      <c r="AY256" s="17" t="s">
        <v>186</v>
      </c>
      <c r="BE256" s="224">
        <f>IF(N256="základní",J256,0)</f>
        <v>0</v>
      </c>
      <c r="BF256" s="224">
        <f>IF(N256="snížená",J256,0)</f>
        <v>0</v>
      </c>
      <c r="BG256" s="224">
        <f>IF(N256="zákl. přenesená",J256,0)</f>
        <v>0</v>
      </c>
      <c r="BH256" s="224">
        <f>IF(N256="sníž. přenesená",J256,0)</f>
        <v>0</v>
      </c>
      <c r="BI256" s="224">
        <f>IF(N256="nulová",J256,0)</f>
        <v>0</v>
      </c>
      <c r="BJ256" s="17" t="s">
        <v>22</v>
      </c>
      <c r="BK256" s="224">
        <f>ROUND(I256*H256,2)</f>
        <v>0</v>
      </c>
      <c r="BL256" s="17" t="s">
        <v>194</v>
      </c>
      <c r="BM256" s="223" t="s">
        <v>1053</v>
      </c>
    </row>
    <row r="257" spans="1:47" s="2" customFormat="1" ht="12">
      <c r="A257" s="38"/>
      <c r="B257" s="39"/>
      <c r="C257" s="40"/>
      <c r="D257" s="225" t="s">
        <v>196</v>
      </c>
      <c r="E257" s="40"/>
      <c r="F257" s="226" t="s">
        <v>1054</v>
      </c>
      <c r="G257" s="40"/>
      <c r="H257" s="40"/>
      <c r="I257" s="227"/>
      <c r="J257" s="40"/>
      <c r="K257" s="40"/>
      <c r="L257" s="44"/>
      <c r="M257" s="228"/>
      <c r="N257" s="229"/>
      <c r="O257" s="84"/>
      <c r="P257" s="84"/>
      <c r="Q257" s="84"/>
      <c r="R257" s="84"/>
      <c r="S257" s="84"/>
      <c r="T257" s="85"/>
      <c r="U257" s="38"/>
      <c r="V257" s="38"/>
      <c r="W257" s="38"/>
      <c r="X257" s="38"/>
      <c r="Y257" s="38"/>
      <c r="Z257" s="38"/>
      <c r="AA257" s="38"/>
      <c r="AB257" s="38"/>
      <c r="AC257" s="38"/>
      <c r="AD257" s="38"/>
      <c r="AE257" s="38"/>
      <c r="AT257" s="17" t="s">
        <v>196</v>
      </c>
      <c r="AU257" s="17" t="s">
        <v>84</v>
      </c>
    </row>
    <row r="258" spans="1:51" s="13" customFormat="1" ht="12">
      <c r="A258" s="13"/>
      <c r="B258" s="230"/>
      <c r="C258" s="231"/>
      <c r="D258" s="225" t="s">
        <v>198</v>
      </c>
      <c r="E258" s="232" t="s">
        <v>20</v>
      </c>
      <c r="F258" s="233" t="s">
        <v>919</v>
      </c>
      <c r="G258" s="231"/>
      <c r="H258" s="232" t="s">
        <v>20</v>
      </c>
      <c r="I258" s="234"/>
      <c r="J258" s="231"/>
      <c r="K258" s="231"/>
      <c r="L258" s="235"/>
      <c r="M258" s="236"/>
      <c r="N258" s="237"/>
      <c r="O258" s="237"/>
      <c r="P258" s="237"/>
      <c r="Q258" s="237"/>
      <c r="R258" s="237"/>
      <c r="S258" s="237"/>
      <c r="T258" s="238"/>
      <c r="U258" s="13"/>
      <c r="V258" s="13"/>
      <c r="W258" s="13"/>
      <c r="X258" s="13"/>
      <c r="Y258" s="13"/>
      <c r="Z258" s="13"/>
      <c r="AA258" s="13"/>
      <c r="AB258" s="13"/>
      <c r="AC258" s="13"/>
      <c r="AD258" s="13"/>
      <c r="AE258" s="13"/>
      <c r="AT258" s="239" t="s">
        <v>198</v>
      </c>
      <c r="AU258" s="239" t="s">
        <v>84</v>
      </c>
      <c r="AV258" s="13" t="s">
        <v>22</v>
      </c>
      <c r="AW258" s="13" t="s">
        <v>37</v>
      </c>
      <c r="AX258" s="13" t="s">
        <v>76</v>
      </c>
      <c r="AY258" s="239" t="s">
        <v>186</v>
      </c>
    </row>
    <row r="259" spans="1:51" s="13" customFormat="1" ht="12">
      <c r="A259" s="13"/>
      <c r="B259" s="230"/>
      <c r="C259" s="231"/>
      <c r="D259" s="225" t="s">
        <v>198</v>
      </c>
      <c r="E259" s="232" t="s">
        <v>20</v>
      </c>
      <c r="F259" s="233" t="s">
        <v>1026</v>
      </c>
      <c r="G259" s="231"/>
      <c r="H259" s="232" t="s">
        <v>20</v>
      </c>
      <c r="I259" s="234"/>
      <c r="J259" s="231"/>
      <c r="K259" s="231"/>
      <c r="L259" s="235"/>
      <c r="M259" s="236"/>
      <c r="N259" s="237"/>
      <c r="O259" s="237"/>
      <c r="P259" s="237"/>
      <c r="Q259" s="237"/>
      <c r="R259" s="237"/>
      <c r="S259" s="237"/>
      <c r="T259" s="238"/>
      <c r="U259" s="13"/>
      <c r="V259" s="13"/>
      <c r="W259" s="13"/>
      <c r="X259" s="13"/>
      <c r="Y259" s="13"/>
      <c r="Z259" s="13"/>
      <c r="AA259" s="13"/>
      <c r="AB259" s="13"/>
      <c r="AC259" s="13"/>
      <c r="AD259" s="13"/>
      <c r="AE259" s="13"/>
      <c r="AT259" s="239" t="s">
        <v>198</v>
      </c>
      <c r="AU259" s="239" t="s">
        <v>84</v>
      </c>
      <c r="AV259" s="13" t="s">
        <v>22</v>
      </c>
      <c r="AW259" s="13" t="s">
        <v>37</v>
      </c>
      <c r="AX259" s="13" t="s">
        <v>76</v>
      </c>
      <c r="AY259" s="239" t="s">
        <v>186</v>
      </c>
    </row>
    <row r="260" spans="1:51" s="14" customFormat="1" ht="12">
      <c r="A260" s="14"/>
      <c r="B260" s="240"/>
      <c r="C260" s="241"/>
      <c r="D260" s="225" t="s">
        <v>198</v>
      </c>
      <c r="E260" s="242" t="s">
        <v>20</v>
      </c>
      <c r="F260" s="243" t="s">
        <v>1028</v>
      </c>
      <c r="G260" s="241"/>
      <c r="H260" s="244">
        <v>1447.1</v>
      </c>
      <c r="I260" s="245"/>
      <c r="J260" s="241"/>
      <c r="K260" s="241"/>
      <c r="L260" s="246"/>
      <c r="M260" s="247"/>
      <c r="N260" s="248"/>
      <c r="O260" s="248"/>
      <c r="P260" s="248"/>
      <c r="Q260" s="248"/>
      <c r="R260" s="248"/>
      <c r="S260" s="248"/>
      <c r="T260" s="249"/>
      <c r="U260" s="14"/>
      <c r="V260" s="14"/>
      <c r="W260" s="14"/>
      <c r="X260" s="14"/>
      <c r="Y260" s="14"/>
      <c r="Z260" s="14"/>
      <c r="AA260" s="14"/>
      <c r="AB260" s="14"/>
      <c r="AC260" s="14"/>
      <c r="AD260" s="14"/>
      <c r="AE260" s="14"/>
      <c r="AT260" s="250" t="s">
        <v>198</v>
      </c>
      <c r="AU260" s="250" t="s">
        <v>84</v>
      </c>
      <c r="AV260" s="14" t="s">
        <v>84</v>
      </c>
      <c r="AW260" s="14" t="s">
        <v>37</v>
      </c>
      <c r="AX260" s="14" t="s">
        <v>76</v>
      </c>
      <c r="AY260" s="250" t="s">
        <v>186</v>
      </c>
    </row>
    <row r="261" spans="1:65" s="2" customFormat="1" ht="14.4" customHeight="1">
      <c r="A261" s="38"/>
      <c r="B261" s="39"/>
      <c r="C261" s="260" t="s">
        <v>448</v>
      </c>
      <c r="D261" s="260" t="s">
        <v>921</v>
      </c>
      <c r="E261" s="261" t="s">
        <v>1055</v>
      </c>
      <c r="F261" s="262" t="s">
        <v>1056</v>
      </c>
      <c r="G261" s="263" t="s">
        <v>213</v>
      </c>
      <c r="H261" s="264">
        <v>-178.111</v>
      </c>
      <c r="I261" s="265"/>
      <c r="J261" s="266">
        <f>ROUND(I261*H261,2)</f>
        <v>0</v>
      </c>
      <c r="K261" s="262" t="s">
        <v>193</v>
      </c>
      <c r="L261" s="267"/>
      <c r="M261" s="268" t="s">
        <v>20</v>
      </c>
      <c r="N261" s="269" t="s">
        <v>47</v>
      </c>
      <c r="O261" s="84"/>
      <c r="P261" s="221">
        <f>O261*H261</f>
        <v>0</v>
      </c>
      <c r="Q261" s="221">
        <v>1</v>
      </c>
      <c r="R261" s="221">
        <f>Q261*H261</f>
        <v>-178.111</v>
      </c>
      <c r="S261" s="221">
        <v>0</v>
      </c>
      <c r="T261" s="222">
        <f>S261*H261</f>
        <v>0</v>
      </c>
      <c r="U261" s="38"/>
      <c r="V261" s="38"/>
      <c r="W261" s="38"/>
      <c r="X261" s="38"/>
      <c r="Y261" s="38"/>
      <c r="Z261" s="38"/>
      <c r="AA261" s="38"/>
      <c r="AB261" s="38"/>
      <c r="AC261" s="38"/>
      <c r="AD261" s="38"/>
      <c r="AE261" s="38"/>
      <c r="AR261" s="223" t="s">
        <v>279</v>
      </c>
      <c r="AT261" s="223" t="s">
        <v>921</v>
      </c>
      <c r="AU261" s="223" t="s">
        <v>84</v>
      </c>
      <c r="AY261" s="17" t="s">
        <v>186</v>
      </c>
      <c r="BE261" s="224">
        <f>IF(N261="základní",J261,0)</f>
        <v>0</v>
      </c>
      <c r="BF261" s="224">
        <f>IF(N261="snížená",J261,0)</f>
        <v>0</v>
      </c>
      <c r="BG261" s="224">
        <f>IF(N261="zákl. přenesená",J261,0)</f>
        <v>0</v>
      </c>
      <c r="BH261" s="224">
        <f>IF(N261="sníž. přenesená",J261,0)</f>
        <v>0</v>
      </c>
      <c r="BI261" s="224">
        <f>IF(N261="nulová",J261,0)</f>
        <v>0</v>
      </c>
      <c r="BJ261" s="17" t="s">
        <v>22</v>
      </c>
      <c r="BK261" s="224">
        <f>ROUND(I261*H261,2)</f>
        <v>0</v>
      </c>
      <c r="BL261" s="17" t="s">
        <v>194</v>
      </c>
      <c r="BM261" s="223" t="s">
        <v>1057</v>
      </c>
    </row>
    <row r="262" spans="1:47" s="2" customFormat="1" ht="12">
      <c r="A262" s="38"/>
      <c r="B262" s="39"/>
      <c r="C262" s="40"/>
      <c r="D262" s="225" t="s">
        <v>196</v>
      </c>
      <c r="E262" s="40"/>
      <c r="F262" s="226" t="s">
        <v>1056</v>
      </c>
      <c r="G262" s="40"/>
      <c r="H262" s="40"/>
      <c r="I262" s="227"/>
      <c r="J262" s="40"/>
      <c r="K262" s="40"/>
      <c r="L262" s="44"/>
      <c r="M262" s="228"/>
      <c r="N262" s="229"/>
      <c r="O262" s="84"/>
      <c r="P262" s="84"/>
      <c r="Q262" s="84"/>
      <c r="R262" s="84"/>
      <c r="S262" s="84"/>
      <c r="T262" s="85"/>
      <c r="U262" s="38"/>
      <c r="V262" s="38"/>
      <c r="W262" s="38"/>
      <c r="X262" s="38"/>
      <c r="Y262" s="38"/>
      <c r="Z262" s="38"/>
      <c r="AA262" s="38"/>
      <c r="AB262" s="38"/>
      <c r="AC262" s="38"/>
      <c r="AD262" s="38"/>
      <c r="AE262" s="38"/>
      <c r="AT262" s="17" t="s">
        <v>196</v>
      </c>
      <c r="AU262" s="17" t="s">
        <v>84</v>
      </c>
    </row>
    <row r="263" spans="1:51" s="13" customFormat="1" ht="12">
      <c r="A263" s="13"/>
      <c r="B263" s="230"/>
      <c r="C263" s="231"/>
      <c r="D263" s="225" t="s">
        <v>198</v>
      </c>
      <c r="E263" s="232" t="s">
        <v>20</v>
      </c>
      <c r="F263" s="233" t="s">
        <v>919</v>
      </c>
      <c r="G263" s="231"/>
      <c r="H263" s="232" t="s">
        <v>20</v>
      </c>
      <c r="I263" s="234"/>
      <c r="J263" s="231"/>
      <c r="K263" s="231"/>
      <c r="L263" s="235"/>
      <c r="M263" s="236"/>
      <c r="N263" s="237"/>
      <c r="O263" s="237"/>
      <c r="P263" s="237"/>
      <c r="Q263" s="237"/>
      <c r="R263" s="237"/>
      <c r="S263" s="237"/>
      <c r="T263" s="238"/>
      <c r="U263" s="13"/>
      <c r="V263" s="13"/>
      <c r="W263" s="13"/>
      <c r="X263" s="13"/>
      <c r="Y263" s="13"/>
      <c r="Z263" s="13"/>
      <c r="AA263" s="13"/>
      <c r="AB263" s="13"/>
      <c r="AC263" s="13"/>
      <c r="AD263" s="13"/>
      <c r="AE263" s="13"/>
      <c r="AT263" s="239" t="s">
        <v>198</v>
      </c>
      <c r="AU263" s="239" t="s">
        <v>84</v>
      </c>
      <c r="AV263" s="13" t="s">
        <v>22</v>
      </c>
      <c r="AW263" s="13" t="s">
        <v>37</v>
      </c>
      <c r="AX263" s="13" t="s">
        <v>76</v>
      </c>
      <c r="AY263" s="239" t="s">
        <v>186</v>
      </c>
    </row>
    <row r="264" spans="1:51" s="13" customFormat="1" ht="12">
      <c r="A264" s="13"/>
      <c r="B264" s="230"/>
      <c r="C264" s="231"/>
      <c r="D264" s="225" t="s">
        <v>198</v>
      </c>
      <c r="E264" s="232" t="s">
        <v>20</v>
      </c>
      <c r="F264" s="233" t="s">
        <v>1058</v>
      </c>
      <c r="G264" s="231"/>
      <c r="H264" s="232" t="s">
        <v>20</v>
      </c>
      <c r="I264" s="234"/>
      <c r="J264" s="231"/>
      <c r="K264" s="231"/>
      <c r="L264" s="235"/>
      <c r="M264" s="236"/>
      <c r="N264" s="237"/>
      <c r="O264" s="237"/>
      <c r="P264" s="237"/>
      <c r="Q264" s="237"/>
      <c r="R264" s="237"/>
      <c r="S264" s="237"/>
      <c r="T264" s="238"/>
      <c r="U264" s="13"/>
      <c r="V264" s="13"/>
      <c r="W264" s="13"/>
      <c r="X264" s="13"/>
      <c r="Y264" s="13"/>
      <c r="Z264" s="13"/>
      <c r="AA264" s="13"/>
      <c r="AB264" s="13"/>
      <c r="AC264" s="13"/>
      <c r="AD264" s="13"/>
      <c r="AE264" s="13"/>
      <c r="AT264" s="239" t="s">
        <v>198</v>
      </c>
      <c r="AU264" s="239" t="s">
        <v>84</v>
      </c>
      <c r="AV264" s="13" t="s">
        <v>22</v>
      </c>
      <c r="AW264" s="13" t="s">
        <v>37</v>
      </c>
      <c r="AX264" s="13" t="s">
        <v>76</v>
      </c>
      <c r="AY264" s="239" t="s">
        <v>186</v>
      </c>
    </row>
    <row r="265" spans="1:51" s="13" customFormat="1" ht="12">
      <c r="A265" s="13"/>
      <c r="B265" s="230"/>
      <c r="C265" s="231"/>
      <c r="D265" s="225" t="s">
        <v>198</v>
      </c>
      <c r="E265" s="232" t="s">
        <v>20</v>
      </c>
      <c r="F265" s="233" t="s">
        <v>1059</v>
      </c>
      <c r="G265" s="231"/>
      <c r="H265" s="232" t="s">
        <v>20</v>
      </c>
      <c r="I265" s="234"/>
      <c r="J265" s="231"/>
      <c r="K265" s="231"/>
      <c r="L265" s="235"/>
      <c r="M265" s="236"/>
      <c r="N265" s="237"/>
      <c r="O265" s="237"/>
      <c r="P265" s="237"/>
      <c r="Q265" s="237"/>
      <c r="R265" s="237"/>
      <c r="S265" s="237"/>
      <c r="T265" s="238"/>
      <c r="U265" s="13"/>
      <c r="V265" s="13"/>
      <c r="W265" s="13"/>
      <c r="X265" s="13"/>
      <c r="Y265" s="13"/>
      <c r="Z265" s="13"/>
      <c r="AA265" s="13"/>
      <c r="AB265" s="13"/>
      <c r="AC265" s="13"/>
      <c r="AD265" s="13"/>
      <c r="AE265" s="13"/>
      <c r="AT265" s="239" t="s">
        <v>198</v>
      </c>
      <c r="AU265" s="239" t="s">
        <v>84</v>
      </c>
      <c r="AV265" s="13" t="s">
        <v>22</v>
      </c>
      <c r="AW265" s="13" t="s">
        <v>37</v>
      </c>
      <c r="AX265" s="13" t="s">
        <v>76</v>
      </c>
      <c r="AY265" s="239" t="s">
        <v>186</v>
      </c>
    </row>
    <row r="266" spans="1:51" s="14" customFormat="1" ht="12">
      <c r="A266" s="14"/>
      <c r="B266" s="240"/>
      <c r="C266" s="241"/>
      <c r="D266" s="225" t="s">
        <v>198</v>
      </c>
      <c r="E266" s="242" t="s">
        <v>20</v>
      </c>
      <c r="F266" s="243" t="s">
        <v>1060</v>
      </c>
      <c r="G266" s="241"/>
      <c r="H266" s="244">
        <v>-178.111</v>
      </c>
      <c r="I266" s="245"/>
      <c r="J266" s="241"/>
      <c r="K266" s="241"/>
      <c r="L266" s="246"/>
      <c r="M266" s="247"/>
      <c r="N266" s="248"/>
      <c r="O266" s="248"/>
      <c r="P266" s="248"/>
      <c r="Q266" s="248"/>
      <c r="R266" s="248"/>
      <c r="S266" s="248"/>
      <c r="T266" s="249"/>
      <c r="U266" s="14"/>
      <c r="V266" s="14"/>
      <c r="W266" s="14"/>
      <c r="X266" s="14"/>
      <c r="Y266" s="14"/>
      <c r="Z266" s="14"/>
      <c r="AA266" s="14"/>
      <c r="AB266" s="14"/>
      <c r="AC266" s="14"/>
      <c r="AD266" s="14"/>
      <c r="AE266" s="14"/>
      <c r="AT266" s="250" t="s">
        <v>198</v>
      </c>
      <c r="AU266" s="250" t="s">
        <v>84</v>
      </c>
      <c r="AV266" s="14" t="s">
        <v>84</v>
      </c>
      <c r="AW266" s="14" t="s">
        <v>37</v>
      </c>
      <c r="AX266" s="14" t="s">
        <v>76</v>
      </c>
      <c r="AY266" s="250" t="s">
        <v>186</v>
      </c>
    </row>
    <row r="267" spans="1:65" s="2" customFormat="1" ht="24.15" customHeight="1">
      <c r="A267" s="38"/>
      <c r="B267" s="39"/>
      <c r="C267" s="212" t="s">
        <v>454</v>
      </c>
      <c r="D267" s="212" t="s">
        <v>189</v>
      </c>
      <c r="E267" s="213" t="s">
        <v>1061</v>
      </c>
      <c r="F267" s="214" t="s">
        <v>1062</v>
      </c>
      <c r="G267" s="215" t="s">
        <v>244</v>
      </c>
      <c r="H267" s="216">
        <v>463.83</v>
      </c>
      <c r="I267" s="217"/>
      <c r="J267" s="218">
        <f>ROUND(I267*H267,2)</f>
        <v>0</v>
      </c>
      <c r="K267" s="214" t="s">
        <v>193</v>
      </c>
      <c r="L267" s="44"/>
      <c r="M267" s="219" t="s">
        <v>20</v>
      </c>
      <c r="N267" s="220" t="s">
        <v>47</v>
      </c>
      <c r="O267" s="84"/>
      <c r="P267" s="221">
        <f>O267*H267</f>
        <v>0</v>
      </c>
      <c r="Q267" s="221">
        <v>0.0864</v>
      </c>
      <c r="R267" s="221">
        <f>Q267*H267</f>
        <v>40.074912</v>
      </c>
      <c r="S267" s="221">
        <v>0</v>
      </c>
      <c r="T267" s="222">
        <f>S267*H267</f>
        <v>0</v>
      </c>
      <c r="U267" s="38"/>
      <c r="V267" s="38"/>
      <c r="W267" s="38"/>
      <c r="X267" s="38"/>
      <c r="Y267" s="38"/>
      <c r="Z267" s="38"/>
      <c r="AA267" s="38"/>
      <c r="AB267" s="38"/>
      <c r="AC267" s="38"/>
      <c r="AD267" s="38"/>
      <c r="AE267" s="38"/>
      <c r="AR267" s="223" t="s">
        <v>194</v>
      </c>
      <c r="AT267" s="223" t="s">
        <v>189</v>
      </c>
      <c r="AU267" s="223" t="s">
        <v>84</v>
      </c>
      <c r="AY267" s="17" t="s">
        <v>186</v>
      </c>
      <c r="BE267" s="224">
        <f>IF(N267="základní",J267,0)</f>
        <v>0</v>
      </c>
      <c r="BF267" s="224">
        <f>IF(N267="snížená",J267,0)</f>
        <v>0</v>
      </c>
      <c r="BG267" s="224">
        <f>IF(N267="zákl. přenesená",J267,0)</f>
        <v>0</v>
      </c>
      <c r="BH267" s="224">
        <f>IF(N267="sníž. přenesená",J267,0)</f>
        <v>0</v>
      </c>
      <c r="BI267" s="224">
        <f>IF(N267="nulová",J267,0)</f>
        <v>0</v>
      </c>
      <c r="BJ267" s="17" t="s">
        <v>22</v>
      </c>
      <c r="BK267" s="224">
        <f>ROUND(I267*H267,2)</f>
        <v>0</v>
      </c>
      <c r="BL267" s="17" t="s">
        <v>194</v>
      </c>
      <c r="BM267" s="223" t="s">
        <v>1063</v>
      </c>
    </row>
    <row r="268" spans="1:47" s="2" customFormat="1" ht="12">
      <c r="A268" s="38"/>
      <c r="B268" s="39"/>
      <c r="C268" s="40"/>
      <c r="D268" s="225" t="s">
        <v>196</v>
      </c>
      <c r="E268" s="40"/>
      <c r="F268" s="226" t="s">
        <v>1064</v>
      </c>
      <c r="G268" s="40"/>
      <c r="H268" s="40"/>
      <c r="I268" s="227"/>
      <c r="J268" s="40"/>
      <c r="K268" s="40"/>
      <c r="L268" s="44"/>
      <c r="M268" s="228"/>
      <c r="N268" s="229"/>
      <c r="O268" s="84"/>
      <c r="P268" s="84"/>
      <c r="Q268" s="84"/>
      <c r="R268" s="84"/>
      <c r="S268" s="84"/>
      <c r="T268" s="85"/>
      <c r="U268" s="38"/>
      <c r="V268" s="38"/>
      <c r="W268" s="38"/>
      <c r="X268" s="38"/>
      <c r="Y268" s="38"/>
      <c r="Z268" s="38"/>
      <c r="AA268" s="38"/>
      <c r="AB268" s="38"/>
      <c r="AC268" s="38"/>
      <c r="AD268" s="38"/>
      <c r="AE268" s="38"/>
      <c r="AT268" s="17" t="s">
        <v>196</v>
      </c>
      <c r="AU268" s="17" t="s">
        <v>84</v>
      </c>
    </row>
    <row r="269" spans="1:51" s="13" customFormat="1" ht="12">
      <c r="A269" s="13"/>
      <c r="B269" s="230"/>
      <c r="C269" s="231"/>
      <c r="D269" s="225" t="s">
        <v>198</v>
      </c>
      <c r="E269" s="232" t="s">
        <v>20</v>
      </c>
      <c r="F269" s="233" t="s">
        <v>919</v>
      </c>
      <c r="G269" s="231"/>
      <c r="H269" s="232" t="s">
        <v>20</v>
      </c>
      <c r="I269" s="234"/>
      <c r="J269" s="231"/>
      <c r="K269" s="231"/>
      <c r="L269" s="235"/>
      <c r="M269" s="236"/>
      <c r="N269" s="237"/>
      <c r="O269" s="237"/>
      <c r="P269" s="237"/>
      <c r="Q269" s="237"/>
      <c r="R269" s="237"/>
      <c r="S269" s="237"/>
      <c r="T269" s="238"/>
      <c r="U269" s="13"/>
      <c r="V269" s="13"/>
      <c r="W269" s="13"/>
      <c r="X269" s="13"/>
      <c r="Y269" s="13"/>
      <c r="Z269" s="13"/>
      <c r="AA269" s="13"/>
      <c r="AB269" s="13"/>
      <c r="AC269" s="13"/>
      <c r="AD269" s="13"/>
      <c r="AE269" s="13"/>
      <c r="AT269" s="239" t="s">
        <v>198</v>
      </c>
      <c r="AU269" s="239" t="s">
        <v>84</v>
      </c>
      <c r="AV269" s="13" t="s">
        <v>22</v>
      </c>
      <c r="AW269" s="13" t="s">
        <v>37</v>
      </c>
      <c r="AX269" s="13" t="s">
        <v>76</v>
      </c>
      <c r="AY269" s="239" t="s">
        <v>186</v>
      </c>
    </row>
    <row r="270" spans="1:51" s="13" customFormat="1" ht="12">
      <c r="A270" s="13"/>
      <c r="B270" s="230"/>
      <c r="C270" s="231"/>
      <c r="D270" s="225" t="s">
        <v>198</v>
      </c>
      <c r="E270" s="232" t="s">
        <v>20</v>
      </c>
      <c r="F270" s="233" t="s">
        <v>1043</v>
      </c>
      <c r="G270" s="231"/>
      <c r="H270" s="232" t="s">
        <v>20</v>
      </c>
      <c r="I270" s="234"/>
      <c r="J270" s="231"/>
      <c r="K270" s="231"/>
      <c r="L270" s="235"/>
      <c r="M270" s="236"/>
      <c r="N270" s="237"/>
      <c r="O270" s="237"/>
      <c r="P270" s="237"/>
      <c r="Q270" s="237"/>
      <c r="R270" s="237"/>
      <c r="S270" s="237"/>
      <c r="T270" s="238"/>
      <c r="U270" s="13"/>
      <c r="V270" s="13"/>
      <c r="W270" s="13"/>
      <c r="X270" s="13"/>
      <c r="Y270" s="13"/>
      <c r="Z270" s="13"/>
      <c r="AA270" s="13"/>
      <c r="AB270" s="13"/>
      <c r="AC270" s="13"/>
      <c r="AD270" s="13"/>
      <c r="AE270" s="13"/>
      <c r="AT270" s="239" t="s">
        <v>198</v>
      </c>
      <c r="AU270" s="239" t="s">
        <v>84</v>
      </c>
      <c r="AV270" s="13" t="s">
        <v>22</v>
      </c>
      <c r="AW270" s="13" t="s">
        <v>37</v>
      </c>
      <c r="AX270" s="13" t="s">
        <v>76</v>
      </c>
      <c r="AY270" s="239" t="s">
        <v>186</v>
      </c>
    </row>
    <row r="271" spans="1:51" s="14" customFormat="1" ht="12">
      <c r="A271" s="14"/>
      <c r="B271" s="240"/>
      <c r="C271" s="241"/>
      <c r="D271" s="225" t="s">
        <v>198</v>
      </c>
      <c r="E271" s="242" t="s">
        <v>20</v>
      </c>
      <c r="F271" s="243" t="s">
        <v>1065</v>
      </c>
      <c r="G271" s="241"/>
      <c r="H271" s="244">
        <v>463.83</v>
      </c>
      <c r="I271" s="245"/>
      <c r="J271" s="241"/>
      <c r="K271" s="241"/>
      <c r="L271" s="246"/>
      <c r="M271" s="247"/>
      <c r="N271" s="248"/>
      <c r="O271" s="248"/>
      <c r="P271" s="248"/>
      <c r="Q271" s="248"/>
      <c r="R271" s="248"/>
      <c r="S271" s="248"/>
      <c r="T271" s="249"/>
      <c r="U271" s="14"/>
      <c r="V271" s="14"/>
      <c r="W271" s="14"/>
      <c r="X271" s="14"/>
      <c r="Y271" s="14"/>
      <c r="Z271" s="14"/>
      <c r="AA271" s="14"/>
      <c r="AB271" s="14"/>
      <c r="AC271" s="14"/>
      <c r="AD271" s="14"/>
      <c r="AE271" s="14"/>
      <c r="AT271" s="250" t="s">
        <v>198</v>
      </c>
      <c r="AU271" s="250" t="s">
        <v>84</v>
      </c>
      <c r="AV271" s="14" t="s">
        <v>84</v>
      </c>
      <c r="AW271" s="14" t="s">
        <v>37</v>
      </c>
      <c r="AX271" s="14" t="s">
        <v>76</v>
      </c>
      <c r="AY271" s="250" t="s">
        <v>186</v>
      </c>
    </row>
    <row r="272" spans="1:63" s="12" customFormat="1" ht="22.8" customHeight="1">
      <c r="A272" s="12"/>
      <c r="B272" s="196"/>
      <c r="C272" s="197"/>
      <c r="D272" s="198" t="s">
        <v>75</v>
      </c>
      <c r="E272" s="210" t="s">
        <v>223</v>
      </c>
      <c r="F272" s="210" t="s">
        <v>1066</v>
      </c>
      <c r="G272" s="197"/>
      <c r="H272" s="197"/>
      <c r="I272" s="200"/>
      <c r="J272" s="211">
        <f>BK272</f>
        <v>0</v>
      </c>
      <c r="K272" s="197"/>
      <c r="L272" s="202"/>
      <c r="M272" s="203"/>
      <c r="N272" s="204"/>
      <c r="O272" s="204"/>
      <c r="P272" s="205">
        <f>SUM(P273:P329)</f>
        <v>0</v>
      </c>
      <c r="Q272" s="204"/>
      <c r="R272" s="205">
        <f>SUM(R273:R329)</f>
        <v>96.731481</v>
      </c>
      <c r="S272" s="204"/>
      <c r="T272" s="206">
        <f>SUM(T273:T329)</f>
        <v>0</v>
      </c>
      <c r="U272" s="12"/>
      <c r="V272" s="12"/>
      <c r="W272" s="12"/>
      <c r="X272" s="12"/>
      <c r="Y272" s="12"/>
      <c r="Z272" s="12"/>
      <c r="AA272" s="12"/>
      <c r="AB272" s="12"/>
      <c r="AC272" s="12"/>
      <c r="AD272" s="12"/>
      <c r="AE272" s="12"/>
      <c r="AR272" s="207" t="s">
        <v>22</v>
      </c>
      <c r="AT272" s="208" t="s">
        <v>75</v>
      </c>
      <c r="AU272" s="208" t="s">
        <v>22</v>
      </c>
      <c r="AY272" s="207" t="s">
        <v>186</v>
      </c>
      <c r="BK272" s="209">
        <f>SUM(BK273:BK329)</f>
        <v>0</v>
      </c>
    </row>
    <row r="273" spans="1:65" s="2" customFormat="1" ht="14.4" customHeight="1">
      <c r="A273" s="38"/>
      <c r="B273" s="39"/>
      <c r="C273" s="212" t="s">
        <v>459</v>
      </c>
      <c r="D273" s="212" t="s">
        <v>189</v>
      </c>
      <c r="E273" s="213" t="s">
        <v>1067</v>
      </c>
      <c r="F273" s="214" t="s">
        <v>1068</v>
      </c>
      <c r="G273" s="215" t="s">
        <v>244</v>
      </c>
      <c r="H273" s="216">
        <v>3440.1</v>
      </c>
      <c r="I273" s="217"/>
      <c r="J273" s="218">
        <f>ROUND(I273*H273,2)</f>
        <v>0</v>
      </c>
      <c r="K273" s="214" t="s">
        <v>193</v>
      </c>
      <c r="L273" s="44"/>
      <c r="M273" s="219" t="s">
        <v>20</v>
      </c>
      <c r="N273" s="220" t="s">
        <v>47</v>
      </c>
      <c r="O273" s="84"/>
      <c r="P273" s="221">
        <f>O273*H273</f>
        <v>0</v>
      </c>
      <c r="Q273" s="221">
        <v>0</v>
      </c>
      <c r="R273" s="221">
        <f>Q273*H273</f>
        <v>0</v>
      </c>
      <c r="S273" s="221">
        <v>0</v>
      </c>
      <c r="T273" s="222">
        <f>S273*H273</f>
        <v>0</v>
      </c>
      <c r="U273" s="38"/>
      <c r="V273" s="38"/>
      <c r="W273" s="38"/>
      <c r="X273" s="38"/>
      <c r="Y273" s="38"/>
      <c r="Z273" s="38"/>
      <c r="AA273" s="38"/>
      <c r="AB273" s="38"/>
      <c r="AC273" s="38"/>
      <c r="AD273" s="38"/>
      <c r="AE273" s="38"/>
      <c r="AR273" s="223" t="s">
        <v>194</v>
      </c>
      <c r="AT273" s="223" t="s">
        <v>189</v>
      </c>
      <c r="AU273" s="223" t="s">
        <v>84</v>
      </c>
      <c r="AY273" s="17" t="s">
        <v>186</v>
      </c>
      <c r="BE273" s="224">
        <f>IF(N273="základní",J273,0)</f>
        <v>0</v>
      </c>
      <c r="BF273" s="224">
        <f>IF(N273="snížená",J273,0)</f>
        <v>0</v>
      </c>
      <c r="BG273" s="224">
        <f>IF(N273="zákl. přenesená",J273,0)</f>
        <v>0</v>
      </c>
      <c r="BH273" s="224">
        <f>IF(N273="sníž. přenesená",J273,0)</f>
        <v>0</v>
      </c>
      <c r="BI273" s="224">
        <f>IF(N273="nulová",J273,0)</f>
        <v>0</v>
      </c>
      <c r="BJ273" s="17" t="s">
        <v>22</v>
      </c>
      <c r="BK273" s="224">
        <f>ROUND(I273*H273,2)</f>
        <v>0</v>
      </c>
      <c r="BL273" s="17" t="s">
        <v>194</v>
      </c>
      <c r="BM273" s="223" t="s">
        <v>1069</v>
      </c>
    </row>
    <row r="274" spans="1:47" s="2" customFormat="1" ht="12">
      <c r="A274" s="38"/>
      <c r="B274" s="39"/>
      <c r="C274" s="40"/>
      <c r="D274" s="225" t="s">
        <v>196</v>
      </c>
      <c r="E274" s="40"/>
      <c r="F274" s="226" t="s">
        <v>1070</v>
      </c>
      <c r="G274" s="40"/>
      <c r="H274" s="40"/>
      <c r="I274" s="227"/>
      <c r="J274" s="40"/>
      <c r="K274" s="40"/>
      <c r="L274" s="44"/>
      <c r="M274" s="228"/>
      <c r="N274" s="229"/>
      <c r="O274" s="84"/>
      <c r="P274" s="84"/>
      <c r="Q274" s="84"/>
      <c r="R274" s="84"/>
      <c r="S274" s="84"/>
      <c r="T274" s="85"/>
      <c r="U274" s="38"/>
      <c r="V274" s="38"/>
      <c r="W274" s="38"/>
      <c r="X274" s="38"/>
      <c r="Y274" s="38"/>
      <c r="Z274" s="38"/>
      <c r="AA274" s="38"/>
      <c r="AB274" s="38"/>
      <c r="AC274" s="38"/>
      <c r="AD274" s="38"/>
      <c r="AE274" s="38"/>
      <c r="AT274" s="17" t="s">
        <v>196</v>
      </c>
      <c r="AU274" s="17" t="s">
        <v>84</v>
      </c>
    </row>
    <row r="275" spans="1:47" s="2" customFormat="1" ht="12">
      <c r="A275" s="38"/>
      <c r="B275" s="39"/>
      <c r="C275" s="40"/>
      <c r="D275" s="225" t="s">
        <v>216</v>
      </c>
      <c r="E275" s="40"/>
      <c r="F275" s="251" t="s">
        <v>1071</v>
      </c>
      <c r="G275" s="40"/>
      <c r="H275" s="40"/>
      <c r="I275" s="227"/>
      <c r="J275" s="40"/>
      <c r="K275" s="40"/>
      <c r="L275" s="44"/>
      <c r="M275" s="228"/>
      <c r="N275" s="229"/>
      <c r="O275" s="84"/>
      <c r="P275" s="84"/>
      <c r="Q275" s="84"/>
      <c r="R275" s="84"/>
      <c r="S275" s="84"/>
      <c r="T275" s="85"/>
      <c r="U275" s="38"/>
      <c r="V275" s="38"/>
      <c r="W275" s="38"/>
      <c r="X275" s="38"/>
      <c r="Y275" s="38"/>
      <c r="Z275" s="38"/>
      <c r="AA275" s="38"/>
      <c r="AB275" s="38"/>
      <c r="AC275" s="38"/>
      <c r="AD275" s="38"/>
      <c r="AE275" s="38"/>
      <c r="AT275" s="17" t="s">
        <v>216</v>
      </c>
      <c r="AU275" s="17" t="s">
        <v>84</v>
      </c>
    </row>
    <row r="276" spans="1:51" s="13" customFormat="1" ht="12">
      <c r="A276" s="13"/>
      <c r="B276" s="230"/>
      <c r="C276" s="231"/>
      <c r="D276" s="225" t="s">
        <v>198</v>
      </c>
      <c r="E276" s="232" t="s">
        <v>20</v>
      </c>
      <c r="F276" s="233" t="s">
        <v>919</v>
      </c>
      <c r="G276" s="231"/>
      <c r="H276" s="232" t="s">
        <v>20</v>
      </c>
      <c r="I276" s="234"/>
      <c r="J276" s="231"/>
      <c r="K276" s="231"/>
      <c r="L276" s="235"/>
      <c r="M276" s="236"/>
      <c r="N276" s="237"/>
      <c r="O276" s="237"/>
      <c r="P276" s="237"/>
      <c r="Q276" s="237"/>
      <c r="R276" s="237"/>
      <c r="S276" s="237"/>
      <c r="T276" s="238"/>
      <c r="U276" s="13"/>
      <c r="V276" s="13"/>
      <c r="W276" s="13"/>
      <c r="X276" s="13"/>
      <c r="Y276" s="13"/>
      <c r="Z276" s="13"/>
      <c r="AA276" s="13"/>
      <c r="AB276" s="13"/>
      <c r="AC276" s="13"/>
      <c r="AD276" s="13"/>
      <c r="AE276" s="13"/>
      <c r="AT276" s="239" t="s">
        <v>198</v>
      </c>
      <c r="AU276" s="239" t="s">
        <v>84</v>
      </c>
      <c r="AV276" s="13" t="s">
        <v>22</v>
      </c>
      <c r="AW276" s="13" t="s">
        <v>37</v>
      </c>
      <c r="AX276" s="13" t="s">
        <v>76</v>
      </c>
      <c r="AY276" s="239" t="s">
        <v>186</v>
      </c>
    </row>
    <row r="277" spans="1:51" s="14" customFormat="1" ht="12">
      <c r="A277" s="14"/>
      <c r="B277" s="240"/>
      <c r="C277" s="241"/>
      <c r="D277" s="225" t="s">
        <v>198</v>
      </c>
      <c r="E277" s="242" t="s">
        <v>20</v>
      </c>
      <c r="F277" s="243" t="s">
        <v>1072</v>
      </c>
      <c r="G277" s="241"/>
      <c r="H277" s="244">
        <v>3396.9</v>
      </c>
      <c r="I277" s="245"/>
      <c r="J277" s="241"/>
      <c r="K277" s="241"/>
      <c r="L277" s="246"/>
      <c r="M277" s="247"/>
      <c r="N277" s="248"/>
      <c r="O277" s="248"/>
      <c r="P277" s="248"/>
      <c r="Q277" s="248"/>
      <c r="R277" s="248"/>
      <c r="S277" s="248"/>
      <c r="T277" s="249"/>
      <c r="U277" s="14"/>
      <c r="V277" s="14"/>
      <c r="W277" s="14"/>
      <c r="X277" s="14"/>
      <c r="Y277" s="14"/>
      <c r="Z277" s="14"/>
      <c r="AA277" s="14"/>
      <c r="AB277" s="14"/>
      <c r="AC277" s="14"/>
      <c r="AD277" s="14"/>
      <c r="AE277" s="14"/>
      <c r="AT277" s="250" t="s">
        <v>198</v>
      </c>
      <c r="AU277" s="250" t="s">
        <v>84</v>
      </c>
      <c r="AV277" s="14" t="s">
        <v>84</v>
      </c>
      <c r="AW277" s="14" t="s">
        <v>37</v>
      </c>
      <c r="AX277" s="14" t="s">
        <v>76</v>
      </c>
      <c r="AY277" s="250" t="s">
        <v>186</v>
      </c>
    </row>
    <row r="278" spans="1:51" s="14" customFormat="1" ht="12">
      <c r="A278" s="14"/>
      <c r="B278" s="240"/>
      <c r="C278" s="241"/>
      <c r="D278" s="225" t="s">
        <v>198</v>
      </c>
      <c r="E278" s="242" t="s">
        <v>20</v>
      </c>
      <c r="F278" s="243" t="s">
        <v>1073</v>
      </c>
      <c r="G278" s="241"/>
      <c r="H278" s="244">
        <v>43.2</v>
      </c>
      <c r="I278" s="245"/>
      <c r="J278" s="241"/>
      <c r="K278" s="241"/>
      <c r="L278" s="246"/>
      <c r="M278" s="247"/>
      <c r="N278" s="248"/>
      <c r="O278" s="248"/>
      <c r="P278" s="248"/>
      <c r="Q278" s="248"/>
      <c r="R278" s="248"/>
      <c r="S278" s="248"/>
      <c r="T278" s="249"/>
      <c r="U278" s="14"/>
      <c r="V278" s="14"/>
      <c r="W278" s="14"/>
      <c r="X278" s="14"/>
      <c r="Y278" s="14"/>
      <c r="Z278" s="14"/>
      <c r="AA278" s="14"/>
      <c r="AB278" s="14"/>
      <c r="AC278" s="14"/>
      <c r="AD278" s="14"/>
      <c r="AE278" s="14"/>
      <c r="AT278" s="250" t="s">
        <v>198</v>
      </c>
      <c r="AU278" s="250" t="s">
        <v>84</v>
      </c>
      <c r="AV278" s="14" t="s">
        <v>84</v>
      </c>
      <c r="AW278" s="14" t="s">
        <v>37</v>
      </c>
      <c r="AX278" s="14" t="s">
        <v>76</v>
      </c>
      <c r="AY278" s="250" t="s">
        <v>186</v>
      </c>
    </row>
    <row r="279" spans="1:65" s="2" customFormat="1" ht="14.4" customHeight="1">
      <c r="A279" s="38"/>
      <c r="B279" s="39"/>
      <c r="C279" s="212" t="s">
        <v>461</v>
      </c>
      <c r="D279" s="212" t="s">
        <v>189</v>
      </c>
      <c r="E279" s="213" t="s">
        <v>1074</v>
      </c>
      <c r="F279" s="214" t="s">
        <v>1068</v>
      </c>
      <c r="G279" s="215" t="s">
        <v>244</v>
      </c>
      <c r="H279" s="216">
        <v>181.6</v>
      </c>
      <c r="I279" s="217"/>
      <c r="J279" s="218">
        <f>ROUND(I279*H279,2)</f>
        <v>0</v>
      </c>
      <c r="K279" s="214" t="s">
        <v>193</v>
      </c>
      <c r="L279" s="44"/>
      <c r="M279" s="219" t="s">
        <v>20</v>
      </c>
      <c r="N279" s="220" t="s">
        <v>47</v>
      </c>
      <c r="O279" s="84"/>
      <c r="P279" s="221">
        <f>O279*H279</f>
        <v>0</v>
      </c>
      <c r="Q279" s="221">
        <v>0</v>
      </c>
      <c r="R279" s="221">
        <f>Q279*H279</f>
        <v>0</v>
      </c>
      <c r="S279" s="221">
        <v>0</v>
      </c>
      <c r="T279" s="222">
        <f>S279*H279</f>
        <v>0</v>
      </c>
      <c r="U279" s="38"/>
      <c r="V279" s="38"/>
      <c r="W279" s="38"/>
      <c r="X279" s="38"/>
      <c r="Y279" s="38"/>
      <c r="Z279" s="38"/>
      <c r="AA279" s="38"/>
      <c r="AB279" s="38"/>
      <c r="AC279" s="38"/>
      <c r="AD279" s="38"/>
      <c r="AE279" s="38"/>
      <c r="AR279" s="223" t="s">
        <v>194</v>
      </c>
      <c r="AT279" s="223" t="s">
        <v>189</v>
      </c>
      <c r="AU279" s="223" t="s">
        <v>84</v>
      </c>
      <c r="AY279" s="17" t="s">
        <v>186</v>
      </c>
      <c r="BE279" s="224">
        <f>IF(N279="základní",J279,0)</f>
        <v>0</v>
      </c>
      <c r="BF279" s="224">
        <f>IF(N279="snížená",J279,0)</f>
        <v>0</v>
      </c>
      <c r="BG279" s="224">
        <f>IF(N279="zákl. přenesená",J279,0)</f>
        <v>0</v>
      </c>
      <c r="BH279" s="224">
        <f>IF(N279="sníž. přenesená",J279,0)</f>
        <v>0</v>
      </c>
      <c r="BI279" s="224">
        <f>IF(N279="nulová",J279,0)</f>
        <v>0</v>
      </c>
      <c r="BJ279" s="17" t="s">
        <v>22</v>
      </c>
      <c r="BK279" s="224">
        <f>ROUND(I279*H279,2)</f>
        <v>0</v>
      </c>
      <c r="BL279" s="17" t="s">
        <v>194</v>
      </c>
      <c r="BM279" s="223" t="s">
        <v>1075</v>
      </c>
    </row>
    <row r="280" spans="1:47" s="2" customFormat="1" ht="12">
      <c r="A280" s="38"/>
      <c r="B280" s="39"/>
      <c r="C280" s="40"/>
      <c r="D280" s="225" t="s">
        <v>196</v>
      </c>
      <c r="E280" s="40"/>
      <c r="F280" s="226" t="s">
        <v>1070</v>
      </c>
      <c r="G280" s="40"/>
      <c r="H280" s="40"/>
      <c r="I280" s="227"/>
      <c r="J280" s="40"/>
      <c r="K280" s="40"/>
      <c r="L280" s="44"/>
      <c r="M280" s="228"/>
      <c r="N280" s="229"/>
      <c r="O280" s="84"/>
      <c r="P280" s="84"/>
      <c r="Q280" s="84"/>
      <c r="R280" s="84"/>
      <c r="S280" s="84"/>
      <c r="T280" s="85"/>
      <c r="U280" s="38"/>
      <c r="V280" s="38"/>
      <c r="W280" s="38"/>
      <c r="X280" s="38"/>
      <c r="Y280" s="38"/>
      <c r="Z280" s="38"/>
      <c r="AA280" s="38"/>
      <c r="AB280" s="38"/>
      <c r="AC280" s="38"/>
      <c r="AD280" s="38"/>
      <c r="AE280" s="38"/>
      <c r="AT280" s="17" t="s">
        <v>196</v>
      </c>
      <c r="AU280" s="17" t="s">
        <v>84</v>
      </c>
    </row>
    <row r="281" spans="1:47" s="2" customFormat="1" ht="12">
      <c r="A281" s="38"/>
      <c r="B281" s="39"/>
      <c r="C281" s="40"/>
      <c r="D281" s="225" t="s">
        <v>216</v>
      </c>
      <c r="E281" s="40"/>
      <c r="F281" s="251" t="s">
        <v>1076</v>
      </c>
      <c r="G281" s="40"/>
      <c r="H281" s="40"/>
      <c r="I281" s="227"/>
      <c r="J281" s="40"/>
      <c r="K281" s="40"/>
      <c r="L281" s="44"/>
      <c r="M281" s="228"/>
      <c r="N281" s="229"/>
      <c r="O281" s="84"/>
      <c r="P281" s="84"/>
      <c r="Q281" s="84"/>
      <c r="R281" s="84"/>
      <c r="S281" s="84"/>
      <c r="T281" s="85"/>
      <c r="U281" s="38"/>
      <c r="V281" s="38"/>
      <c r="W281" s="38"/>
      <c r="X281" s="38"/>
      <c r="Y281" s="38"/>
      <c r="Z281" s="38"/>
      <c r="AA281" s="38"/>
      <c r="AB281" s="38"/>
      <c r="AC281" s="38"/>
      <c r="AD281" s="38"/>
      <c r="AE281" s="38"/>
      <c r="AT281" s="17" t="s">
        <v>216</v>
      </c>
      <c r="AU281" s="17" t="s">
        <v>84</v>
      </c>
    </row>
    <row r="282" spans="1:51" s="13" customFormat="1" ht="12">
      <c r="A282" s="13"/>
      <c r="B282" s="230"/>
      <c r="C282" s="231"/>
      <c r="D282" s="225" t="s">
        <v>198</v>
      </c>
      <c r="E282" s="232" t="s">
        <v>20</v>
      </c>
      <c r="F282" s="233" t="s">
        <v>919</v>
      </c>
      <c r="G282" s="231"/>
      <c r="H282" s="232" t="s">
        <v>20</v>
      </c>
      <c r="I282" s="234"/>
      <c r="J282" s="231"/>
      <c r="K282" s="231"/>
      <c r="L282" s="235"/>
      <c r="M282" s="236"/>
      <c r="N282" s="237"/>
      <c r="O282" s="237"/>
      <c r="P282" s="237"/>
      <c r="Q282" s="237"/>
      <c r="R282" s="237"/>
      <c r="S282" s="237"/>
      <c r="T282" s="238"/>
      <c r="U282" s="13"/>
      <c r="V282" s="13"/>
      <c r="W282" s="13"/>
      <c r="X282" s="13"/>
      <c r="Y282" s="13"/>
      <c r="Z282" s="13"/>
      <c r="AA282" s="13"/>
      <c r="AB282" s="13"/>
      <c r="AC282" s="13"/>
      <c r="AD282" s="13"/>
      <c r="AE282" s="13"/>
      <c r="AT282" s="239" t="s">
        <v>198</v>
      </c>
      <c r="AU282" s="239" t="s">
        <v>84</v>
      </c>
      <c r="AV282" s="13" t="s">
        <v>22</v>
      </c>
      <c r="AW282" s="13" t="s">
        <v>37</v>
      </c>
      <c r="AX282" s="13" t="s">
        <v>76</v>
      </c>
      <c r="AY282" s="239" t="s">
        <v>186</v>
      </c>
    </row>
    <row r="283" spans="1:51" s="14" customFormat="1" ht="12">
      <c r="A283" s="14"/>
      <c r="B283" s="240"/>
      <c r="C283" s="241"/>
      <c r="D283" s="225" t="s">
        <v>198</v>
      </c>
      <c r="E283" s="242" t="s">
        <v>20</v>
      </c>
      <c r="F283" s="243" t="s">
        <v>1077</v>
      </c>
      <c r="G283" s="241"/>
      <c r="H283" s="244">
        <v>74.7</v>
      </c>
      <c r="I283" s="245"/>
      <c r="J283" s="241"/>
      <c r="K283" s="241"/>
      <c r="L283" s="246"/>
      <c r="M283" s="247"/>
      <c r="N283" s="248"/>
      <c r="O283" s="248"/>
      <c r="P283" s="248"/>
      <c r="Q283" s="248"/>
      <c r="R283" s="248"/>
      <c r="S283" s="248"/>
      <c r="T283" s="249"/>
      <c r="U283" s="14"/>
      <c r="V283" s="14"/>
      <c r="W283" s="14"/>
      <c r="X283" s="14"/>
      <c r="Y283" s="14"/>
      <c r="Z283" s="14"/>
      <c r="AA283" s="14"/>
      <c r="AB283" s="14"/>
      <c r="AC283" s="14"/>
      <c r="AD283" s="14"/>
      <c r="AE283" s="14"/>
      <c r="AT283" s="250" t="s">
        <v>198</v>
      </c>
      <c r="AU283" s="250" t="s">
        <v>84</v>
      </c>
      <c r="AV283" s="14" t="s">
        <v>84</v>
      </c>
      <c r="AW283" s="14" t="s">
        <v>37</v>
      </c>
      <c r="AX283" s="14" t="s">
        <v>76</v>
      </c>
      <c r="AY283" s="250" t="s">
        <v>186</v>
      </c>
    </row>
    <row r="284" spans="1:51" s="14" customFormat="1" ht="12">
      <c r="A284" s="14"/>
      <c r="B284" s="240"/>
      <c r="C284" s="241"/>
      <c r="D284" s="225" t="s">
        <v>198</v>
      </c>
      <c r="E284" s="242" t="s">
        <v>20</v>
      </c>
      <c r="F284" s="243" t="s">
        <v>1078</v>
      </c>
      <c r="G284" s="241"/>
      <c r="H284" s="244">
        <v>106.9</v>
      </c>
      <c r="I284" s="245"/>
      <c r="J284" s="241"/>
      <c r="K284" s="241"/>
      <c r="L284" s="246"/>
      <c r="M284" s="247"/>
      <c r="N284" s="248"/>
      <c r="O284" s="248"/>
      <c r="P284" s="248"/>
      <c r="Q284" s="248"/>
      <c r="R284" s="248"/>
      <c r="S284" s="248"/>
      <c r="T284" s="249"/>
      <c r="U284" s="14"/>
      <c r="V284" s="14"/>
      <c r="W284" s="14"/>
      <c r="X284" s="14"/>
      <c r="Y284" s="14"/>
      <c r="Z284" s="14"/>
      <c r="AA284" s="14"/>
      <c r="AB284" s="14"/>
      <c r="AC284" s="14"/>
      <c r="AD284" s="14"/>
      <c r="AE284" s="14"/>
      <c r="AT284" s="250" t="s">
        <v>198</v>
      </c>
      <c r="AU284" s="250" t="s">
        <v>84</v>
      </c>
      <c r="AV284" s="14" t="s">
        <v>84</v>
      </c>
      <c r="AW284" s="14" t="s">
        <v>37</v>
      </c>
      <c r="AX284" s="14" t="s">
        <v>76</v>
      </c>
      <c r="AY284" s="250" t="s">
        <v>186</v>
      </c>
    </row>
    <row r="285" spans="1:65" s="2" customFormat="1" ht="24.15" customHeight="1">
      <c r="A285" s="38"/>
      <c r="B285" s="39"/>
      <c r="C285" s="212" t="s">
        <v>463</v>
      </c>
      <c r="D285" s="212" t="s">
        <v>189</v>
      </c>
      <c r="E285" s="213" t="s">
        <v>1079</v>
      </c>
      <c r="F285" s="214" t="s">
        <v>1080</v>
      </c>
      <c r="G285" s="215" t="s">
        <v>244</v>
      </c>
      <c r="H285" s="216">
        <v>3621.7</v>
      </c>
      <c r="I285" s="217"/>
      <c r="J285" s="218">
        <f>ROUND(I285*H285,2)</f>
        <v>0</v>
      </c>
      <c r="K285" s="214" t="s">
        <v>193</v>
      </c>
      <c r="L285" s="44"/>
      <c r="M285" s="219" t="s">
        <v>20</v>
      </c>
      <c r="N285" s="220" t="s">
        <v>47</v>
      </c>
      <c r="O285" s="84"/>
      <c r="P285" s="221">
        <f>O285*H285</f>
        <v>0</v>
      </c>
      <c r="Q285" s="221">
        <v>0</v>
      </c>
      <c r="R285" s="221">
        <f>Q285*H285</f>
        <v>0</v>
      </c>
      <c r="S285" s="221">
        <v>0</v>
      </c>
      <c r="T285" s="222">
        <f>S285*H285</f>
        <v>0</v>
      </c>
      <c r="U285" s="38"/>
      <c r="V285" s="38"/>
      <c r="W285" s="38"/>
      <c r="X285" s="38"/>
      <c r="Y285" s="38"/>
      <c r="Z285" s="38"/>
      <c r="AA285" s="38"/>
      <c r="AB285" s="38"/>
      <c r="AC285" s="38"/>
      <c r="AD285" s="38"/>
      <c r="AE285" s="38"/>
      <c r="AR285" s="223" t="s">
        <v>194</v>
      </c>
      <c r="AT285" s="223" t="s">
        <v>189</v>
      </c>
      <c r="AU285" s="223" t="s">
        <v>84</v>
      </c>
      <c r="AY285" s="17" t="s">
        <v>186</v>
      </c>
      <c r="BE285" s="224">
        <f>IF(N285="základní",J285,0)</f>
        <v>0</v>
      </c>
      <c r="BF285" s="224">
        <f>IF(N285="snížená",J285,0)</f>
        <v>0</v>
      </c>
      <c r="BG285" s="224">
        <f>IF(N285="zákl. přenesená",J285,0)</f>
        <v>0</v>
      </c>
      <c r="BH285" s="224">
        <f>IF(N285="sníž. přenesená",J285,0)</f>
        <v>0</v>
      </c>
      <c r="BI285" s="224">
        <f>IF(N285="nulová",J285,0)</f>
        <v>0</v>
      </c>
      <c r="BJ285" s="17" t="s">
        <v>22</v>
      </c>
      <c r="BK285" s="224">
        <f>ROUND(I285*H285,2)</f>
        <v>0</v>
      </c>
      <c r="BL285" s="17" t="s">
        <v>194</v>
      </c>
      <c r="BM285" s="223" t="s">
        <v>1081</v>
      </c>
    </row>
    <row r="286" spans="1:47" s="2" customFormat="1" ht="12">
      <c r="A286" s="38"/>
      <c r="B286" s="39"/>
      <c r="C286" s="40"/>
      <c r="D286" s="225" t="s">
        <v>196</v>
      </c>
      <c r="E286" s="40"/>
      <c r="F286" s="226" t="s">
        <v>1082</v>
      </c>
      <c r="G286" s="40"/>
      <c r="H286" s="40"/>
      <c r="I286" s="227"/>
      <c r="J286" s="40"/>
      <c r="K286" s="40"/>
      <c r="L286" s="44"/>
      <c r="M286" s="228"/>
      <c r="N286" s="229"/>
      <c r="O286" s="84"/>
      <c r="P286" s="84"/>
      <c r="Q286" s="84"/>
      <c r="R286" s="84"/>
      <c r="S286" s="84"/>
      <c r="T286" s="85"/>
      <c r="U286" s="38"/>
      <c r="V286" s="38"/>
      <c r="W286" s="38"/>
      <c r="X286" s="38"/>
      <c r="Y286" s="38"/>
      <c r="Z286" s="38"/>
      <c r="AA286" s="38"/>
      <c r="AB286" s="38"/>
      <c r="AC286" s="38"/>
      <c r="AD286" s="38"/>
      <c r="AE286" s="38"/>
      <c r="AT286" s="17" t="s">
        <v>196</v>
      </c>
      <c r="AU286" s="17" t="s">
        <v>84</v>
      </c>
    </row>
    <row r="287" spans="1:51" s="13" customFormat="1" ht="12">
      <c r="A287" s="13"/>
      <c r="B287" s="230"/>
      <c r="C287" s="231"/>
      <c r="D287" s="225" t="s">
        <v>198</v>
      </c>
      <c r="E287" s="232" t="s">
        <v>20</v>
      </c>
      <c r="F287" s="233" t="s">
        <v>919</v>
      </c>
      <c r="G287" s="231"/>
      <c r="H287" s="232" t="s">
        <v>20</v>
      </c>
      <c r="I287" s="234"/>
      <c r="J287" s="231"/>
      <c r="K287" s="231"/>
      <c r="L287" s="235"/>
      <c r="M287" s="236"/>
      <c r="N287" s="237"/>
      <c r="O287" s="237"/>
      <c r="P287" s="237"/>
      <c r="Q287" s="237"/>
      <c r="R287" s="237"/>
      <c r="S287" s="237"/>
      <c r="T287" s="238"/>
      <c r="U287" s="13"/>
      <c r="V287" s="13"/>
      <c r="W287" s="13"/>
      <c r="X287" s="13"/>
      <c r="Y287" s="13"/>
      <c r="Z287" s="13"/>
      <c r="AA287" s="13"/>
      <c r="AB287" s="13"/>
      <c r="AC287" s="13"/>
      <c r="AD287" s="13"/>
      <c r="AE287" s="13"/>
      <c r="AT287" s="239" t="s">
        <v>198</v>
      </c>
      <c r="AU287" s="239" t="s">
        <v>84</v>
      </c>
      <c r="AV287" s="13" t="s">
        <v>22</v>
      </c>
      <c r="AW287" s="13" t="s">
        <v>37</v>
      </c>
      <c r="AX287" s="13" t="s">
        <v>76</v>
      </c>
      <c r="AY287" s="239" t="s">
        <v>186</v>
      </c>
    </row>
    <row r="288" spans="1:51" s="14" customFormat="1" ht="12">
      <c r="A288" s="14"/>
      <c r="B288" s="240"/>
      <c r="C288" s="241"/>
      <c r="D288" s="225" t="s">
        <v>198</v>
      </c>
      <c r="E288" s="242" t="s">
        <v>20</v>
      </c>
      <c r="F288" s="243" t="s">
        <v>1072</v>
      </c>
      <c r="G288" s="241"/>
      <c r="H288" s="244">
        <v>3396.9</v>
      </c>
      <c r="I288" s="245"/>
      <c r="J288" s="241"/>
      <c r="K288" s="241"/>
      <c r="L288" s="246"/>
      <c r="M288" s="247"/>
      <c r="N288" s="248"/>
      <c r="O288" s="248"/>
      <c r="P288" s="248"/>
      <c r="Q288" s="248"/>
      <c r="R288" s="248"/>
      <c r="S288" s="248"/>
      <c r="T288" s="249"/>
      <c r="U288" s="14"/>
      <c r="V288" s="14"/>
      <c r="W288" s="14"/>
      <c r="X288" s="14"/>
      <c r="Y288" s="14"/>
      <c r="Z288" s="14"/>
      <c r="AA288" s="14"/>
      <c r="AB288" s="14"/>
      <c r="AC288" s="14"/>
      <c r="AD288" s="14"/>
      <c r="AE288" s="14"/>
      <c r="AT288" s="250" t="s">
        <v>198</v>
      </c>
      <c r="AU288" s="250" t="s">
        <v>84</v>
      </c>
      <c r="AV288" s="14" t="s">
        <v>84</v>
      </c>
      <c r="AW288" s="14" t="s">
        <v>37</v>
      </c>
      <c r="AX288" s="14" t="s">
        <v>76</v>
      </c>
      <c r="AY288" s="250" t="s">
        <v>186</v>
      </c>
    </row>
    <row r="289" spans="1:51" s="14" customFormat="1" ht="12">
      <c r="A289" s="14"/>
      <c r="B289" s="240"/>
      <c r="C289" s="241"/>
      <c r="D289" s="225" t="s">
        <v>198</v>
      </c>
      <c r="E289" s="242" t="s">
        <v>20</v>
      </c>
      <c r="F289" s="243" t="s">
        <v>1077</v>
      </c>
      <c r="G289" s="241"/>
      <c r="H289" s="244">
        <v>74.7</v>
      </c>
      <c r="I289" s="245"/>
      <c r="J289" s="241"/>
      <c r="K289" s="241"/>
      <c r="L289" s="246"/>
      <c r="M289" s="247"/>
      <c r="N289" s="248"/>
      <c r="O289" s="248"/>
      <c r="P289" s="248"/>
      <c r="Q289" s="248"/>
      <c r="R289" s="248"/>
      <c r="S289" s="248"/>
      <c r="T289" s="249"/>
      <c r="U289" s="14"/>
      <c r="V289" s="14"/>
      <c r="W289" s="14"/>
      <c r="X289" s="14"/>
      <c r="Y289" s="14"/>
      <c r="Z289" s="14"/>
      <c r="AA289" s="14"/>
      <c r="AB289" s="14"/>
      <c r="AC289" s="14"/>
      <c r="AD289" s="14"/>
      <c r="AE289" s="14"/>
      <c r="AT289" s="250" t="s">
        <v>198</v>
      </c>
      <c r="AU289" s="250" t="s">
        <v>84</v>
      </c>
      <c r="AV289" s="14" t="s">
        <v>84</v>
      </c>
      <c r="AW289" s="14" t="s">
        <v>37</v>
      </c>
      <c r="AX289" s="14" t="s">
        <v>76</v>
      </c>
      <c r="AY289" s="250" t="s">
        <v>186</v>
      </c>
    </row>
    <row r="290" spans="1:51" s="14" customFormat="1" ht="12">
      <c r="A290" s="14"/>
      <c r="B290" s="240"/>
      <c r="C290" s="241"/>
      <c r="D290" s="225" t="s">
        <v>198</v>
      </c>
      <c r="E290" s="242" t="s">
        <v>20</v>
      </c>
      <c r="F290" s="243" t="s">
        <v>1073</v>
      </c>
      <c r="G290" s="241"/>
      <c r="H290" s="244">
        <v>43.2</v>
      </c>
      <c r="I290" s="245"/>
      <c r="J290" s="241"/>
      <c r="K290" s="241"/>
      <c r="L290" s="246"/>
      <c r="M290" s="247"/>
      <c r="N290" s="248"/>
      <c r="O290" s="248"/>
      <c r="P290" s="248"/>
      <c r="Q290" s="248"/>
      <c r="R290" s="248"/>
      <c r="S290" s="248"/>
      <c r="T290" s="249"/>
      <c r="U290" s="14"/>
      <c r="V290" s="14"/>
      <c r="W290" s="14"/>
      <c r="X290" s="14"/>
      <c r="Y290" s="14"/>
      <c r="Z290" s="14"/>
      <c r="AA290" s="14"/>
      <c r="AB290" s="14"/>
      <c r="AC290" s="14"/>
      <c r="AD290" s="14"/>
      <c r="AE290" s="14"/>
      <c r="AT290" s="250" t="s">
        <v>198</v>
      </c>
      <c r="AU290" s="250" t="s">
        <v>84</v>
      </c>
      <c r="AV290" s="14" t="s">
        <v>84</v>
      </c>
      <c r="AW290" s="14" t="s">
        <v>37</v>
      </c>
      <c r="AX290" s="14" t="s">
        <v>76</v>
      </c>
      <c r="AY290" s="250" t="s">
        <v>186</v>
      </c>
    </row>
    <row r="291" spans="1:51" s="14" customFormat="1" ht="12">
      <c r="A291" s="14"/>
      <c r="B291" s="240"/>
      <c r="C291" s="241"/>
      <c r="D291" s="225" t="s">
        <v>198</v>
      </c>
      <c r="E291" s="242" t="s">
        <v>20</v>
      </c>
      <c r="F291" s="243" t="s">
        <v>1078</v>
      </c>
      <c r="G291" s="241"/>
      <c r="H291" s="244">
        <v>106.9</v>
      </c>
      <c r="I291" s="245"/>
      <c r="J291" s="241"/>
      <c r="K291" s="241"/>
      <c r="L291" s="246"/>
      <c r="M291" s="247"/>
      <c r="N291" s="248"/>
      <c r="O291" s="248"/>
      <c r="P291" s="248"/>
      <c r="Q291" s="248"/>
      <c r="R291" s="248"/>
      <c r="S291" s="248"/>
      <c r="T291" s="249"/>
      <c r="U291" s="14"/>
      <c r="V291" s="14"/>
      <c r="W291" s="14"/>
      <c r="X291" s="14"/>
      <c r="Y291" s="14"/>
      <c r="Z291" s="14"/>
      <c r="AA291" s="14"/>
      <c r="AB291" s="14"/>
      <c r="AC291" s="14"/>
      <c r="AD291" s="14"/>
      <c r="AE291" s="14"/>
      <c r="AT291" s="250" t="s">
        <v>198</v>
      </c>
      <c r="AU291" s="250" t="s">
        <v>84</v>
      </c>
      <c r="AV291" s="14" t="s">
        <v>84</v>
      </c>
      <c r="AW291" s="14" t="s">
        <v>37</v>
      </c>
      <c r="AX291" s="14" t="s">
        <v>76</v>
      </c>
      <c r="AY291" s="250" t="s">
        <v>186</v>
      </c>
    </row>
    <row r="292" spans="1:65" s="2" customFormat="1" ht="24.15" customHeight="1">
      <c r="A292" s="38"/>
      <c r="B292" s="39"/>
      <c r="C292" s="212" t="s">
        <v>469</v>
      </c>
      <c r="D292" s="212" t="s">
        <v>189</v>
      </c>
      <c r="E292" s="213" t="s">
        <v>1083</v>
      </c>
      <c r="F292" s="214" t="s">
        <v>1084</v>
      </c>
      <c r="G292" s="215" t="s">
        <v>244</v>
      </c>
      <c r="H292" s="216">
        <v>3471.6</v>
      </c>
      <c r="I292" s="217"/>
      <c r="J292" s="218">
        <f>ROUND(I292*H292,2)</f>
        <v>0</v>
      </c>
      <c r="K292" s="214" t="s">
        <v>193</v>
      </c>
      <c r="L292" s="44"/>
      <c r="M292" s="219" t="s">
        <v>20</v>
      </c>
      <c r="N292" s="220" t="s">
        <v>47</v>
      </c>
      <c r="O292" s="84"/>
      <c r="P292" s="221">
        <f>O292*H292</f>
        <v>0</v>
      </c>
      <c r="Q292" s="221">
        <v>0</v>
      </c>
      <c r="R292" s="221">
        <f>Q292*H292</f>
        <v>0</v>
      </c>
      <c r="S292" s="221">
        <v>0</v>
      </c>
      <c r="T292" s="222">
        <f>S292*H292</f>
        <v>0</v>
      </c>
      <c r="U292" s="38"/>
      <c r="V292" s="38"/>
      <c r="W292" s="38"/>
      <c r="X292" s="38"/>
      <c r="Y292" s="38"/>
      <c r="Z292" s="38"/>
      <c r="AA292" s="38"/>
      <c r="AB292" s="38"/>
      <c r="AC292" s="38"/>
      <c r="AD292" s="38"/>
      <c r="AE292" s="38"/>
      <c r="AR292" s="223" t="s">
        <v>194</v>
      </c>
      <c r="AT292" s="223" t="s">
        <v>189</v>
      </c>
      <c r="AU292" s="223" t="s">
        <v>84</v>
      </c>
      <c r="AY292" s="17" t="s">
        <v>186</v>
      </c>
      <c r="BE292" s="224">
        <f>IF(N292="základní",J292,0)</f>
        <v>0</v>
      </c>
      <c r="BF292" s="224">
        <f>IF(N292="snížená",J292,0)</f>
        <v>0</v>
      </c>
      <c r="BG292" s="224">
        <f>IF(N292="zákl. přenesená",J292,0)</f>
        <v>0</v>
      </c>
      <c r="BH292" s="224">
        <f>IF(N292="sníž. přenesená",J292,0)</f>
        <v>0</v>
      </c>
      <c r="BI292" s="224">
        <f>IF(N292="nulová",J292,0)</f>
        <v>0</v>
      </c>
      <c r="BJ292" s="17" t="s">
        <v>22</v>
      </c>
      <c r="BK292" s="224">
        <f>ROUND(I292*H292,2)</f>
        <v>0</v>
      </c>
      <c r="BL292" s="17" t="s">
        <v>194</v>
      </c>
      <c r="BM292" s="223" t="s">
        <v>1085</v>
      </c>
    </row>
    <row r="293" spans="1:47" s="2" customFormat="1" ht="12">
      <c r="A293" s="38"/>
      <c r="B293" s="39"/>
      <c r="C293" s="40"/>
      <c r="D293" s="225" t="s">
        <v>196</v>
      </c>
      <c r="E293" s="40"/>
      <c r="F293" s="226" t="s">
        <v>1086</v>
      </c>
      <c r="G293" s="40"/>
      <c r="H293" s="40"/>
      <c r="I293" s="227"/>
      <c r="J293" s="40"/>
      <c r="K293" s="40"/>
      <c r="L293" s="44"/>
      <c r="M293" s="228"/>
      <c r="N293" s="229"/>
      <c r="O293" s="84"/>
      <c r="P293" s="84"/>
      <c r="Q293" s="84"/>
      <c r="R293" s="84"/>
      <c r="S293" s="84"/>
      <c r="T293" s="85"/>
      <c r="U293" s="38"/>
      <c r="V293" s="38"/>
      <c r="W293" s="38"/>
      <c r="X293" s="38"/>
      <c r="Y293" s="38"/>
      <c r="Z293" s="38"/>
      <c r="AA293" s="38"/>
      <c r="AB293" s="38"/>
      <c r="AC293" s="38"/>
      <c r="AD293" s="38"/>
      <c r="AE293" s="38"/>
      <c r="AT293" s="17" t="s">
        <v>196</v>
      </c>
      <c r="AU293" s="17" t="s">
        <v>84</v>
      </c>
    </row>
    <row r="294" spans="1:51" s="13" customFormat="1" ht="12">
      <c r="A294" s="13"/>
      <c r="B294" s="230"/>
      <c r="C294" s="231"/>
      <c r="D294" s="225" t="s">
        <v>198</v>
      </c>
      <c r="E294" s="232" t="s">
        <v>20</v>
      </c>
      <c r="F294" s="233" t="s">
        <v>919</v>
      </c>
      <c r="G294" s="231"/>
      <c r="H294" s="232" t="s">
        <v>20</v>
      </c>
      <c r="I294" s="234"/>
      <c r="J294" s="231"/>
      <c r="K294" s="231"/>
      <c r="L294" s="235"/>
      <c r="M294" s="236"/>
      <c r="N294" s="237"/>
      <c r="O294" s="237"/>
      <c r="P294" s="237"/>
      <c r="Q294" s="237"/>
      <c r="R294" s="237"/>
      <c r="S294" s="237"/>
      <c r="T294" s="238"/>
      <c r="U294" s="13"/>
      <c r="V294" s="13"/>
      <c r="W294" s="13"/>
      <c r="X294" s="13"/>
      <c r="Y294" s="13"/>
      <c r="Z294" s="13"/>
      <c r="AA294" s="13"/>
      <c r="AB294" s="13"/>
      <c r="AC294" s="13"/>
      <c r="AD294" s="13"/>
      <c r="AE294" s="13"/>
      <c r="AT294" s="239" t="s">
        <v>198</v>
      </c>
      <c r="AU294" s="239" t="s">
        <v>84</v>
      </c>
      <c r="AV294" s="13" t="s">
        <v>22</v>
      </c>
      <c r="AW294" s="13" t="s">
        <v>37</v>
      </c>
      <c r="AX294" s="13" t="s">
        <v>76</v>
      </c>
      <c r="AY294" s="239" t="s">
        <v>186</v>
      </c>
    </row>
    <row r="295" spans="1:51" s="13" customFormat="1" ht="12">
      <c r="A295" s="13"/>
      <c r="B295" s="230"/>
      <c r="C295" s="231"/>
      <c r="D295" s="225" t="s">
        <v>198</v>
      </c>
      <c r="E295" s="232" t="s">
        <v>20</v>
      </c>
      <c r="F295" s="233" t="s">
        <v>1087</v>
      </c>
      <c r="G295" s="231"/>
      <c r="H295" s="232" t="s">
        <v>20</v>
      </c>
      <c r="I295" s="234"/>
      <c r="J295" s="231"/>
      <c r="K295" s="231"/>
      <c r="L295" s="235"/>
      <c r="M295" s="236"/>
      <c r="N295" s="237"/>
      <c r="O295" s="237"/>
      <c r="P295" s="237"/>
      <c r="Q295" s="237"/>
      <c r="R295" s="237"/>
      <c r="S295" s="237"/>
      <c r="T295" s="238"/>
      <c r="U295" s="13"/>
      <c r="V295" s="13"/>
      <c r="W295" s="13"/>
      <c r="X295" s="13"/>
      <c r="Y295" s="13"/>
      <c r="Z295" s="13"/>
      <c r="AA295" s="13"/>
      <c r="AB295" s="13"/>
      <c r="AC295" s="13"/>
      <c r="AD295" s="13"/>
      <c r="AE295" s="13"/>
      <c r="AT295" s="239" t="s">
        <v>198</v>
      </c>
      <c r="AU295" s="239" t="s">
        <v>84</v>
      </c>
      <c r="AV295" s="13" t="s">
        <v>22</v>
      </c>
      <c r="AW295" s="13" t="s">
        <v>37</v>
      </c>
      <c r="AX295" s="13" t="s">
        <v>76</v>
      </c>
      <c r="AY295" s="239" t="s">
        <v>186</v>
      </c>
    </row>
    <row r="296" spans="1:51" s="14" customFormat="1" ht="12">
      <c r="A296" s="14"/>
      <c r="B296" s="240"/>
      <c r="C296" s="241"/>
      <c r="D296" s="225" t="s">
        <v>198</v>
      </c>
      <c r="E296" s="242" t="s">
        <v>20</v>
      </c>
      <c r="F296" s="243" t="s">
        <v>1072</v>
      </c>
      <c r="G296" s="241"/>
      <c r="H296" s="244">
        <v>3396.9</v>
      </c>
      <c r="I296" s="245"/>
      <c r="J296" s="241"/>
      <c r="K296" s="241"/>
      <c r="L296" s="246"/>
      <c r="M296" s="247"/>
      <c r="N296" s="248"/>
      <c r="O296" s="248"/>
      <c r="P296" s="248"/>
      <c r="Q296" s="248"/>
      <c r="R296" s="248"/>
      <c r="S296" s="248"/>
      <c r="T296" s="249"/>
      <c r="U296" s="14"/>
      <c r="V296" s="14"/>
      <c r="W296" s="14"/>
      <c r="X296" s="14"/>
      <c r="Y296" s="14"/>
      <c r="Z296" s="14"/>
      <c r="AA296" s="14"/>
      <c r="AB296" s="14"/>
      <c r="AC296" s="14"/>
      <c r="AD296" s="14"/>
      <c r="AE296" s="14"/>
      <c r="AT296" s="250" t="s">
        <v>198</v>
      </c>
      <c r="AU296" s="250" t="s">
        <v>84</v>
      </c>
      <c r="AV296" s="14" t="s">
        <v>84</v>
      </c>
      <c r="AW296" s="14" t="s">
        <v>37</v>
      </c>
      <c r="AX296" s="14" t="s">
        <v>76</v>
      </c>
      <c r="AY296" s="250" t="s">
        <v>186</v>
      </c>
    </row>
    <row r="297" spans="1:51" s="14" customFormat="1" ht="12">
      <c r="A297" s="14"/>
      <c r="B297" s="240"/>
      <c r="C297" s="241"/>
      <c r="D297" s="225" t="s">
        <v>198</v>
      </c>
      <c r="E297" s="242" t="s">
        <v>20</v>
      </c>
      <c r="F297" s="243" t="s">
        <v>1077</v>
      </c>
      <c r="G297" s="241"/>
      <c r="H297" s="244">
        <v>74.7</v>
      </c>
      <c r="I297" s="245"/>
      <c r="J297" s="241"/>
      <c r="K297" s="241"/>
      <c r="L297" s="246"/>
      <c r="M297" s="247"/>
      <c r="N297" s="248"/>
      <c r="O297" s="248"/>
      <c r="P297" s="248"/>
      <c r="Q297" s="248"/>
      <c r="R297" s="248"/>
      <c r="S297" s="248"/>
      <c r="T297" s="249"/>
      <c r="U297" s="14"/>
      <c r="V297" s="14"/>
      <c r="W297" s="14"/>
      <c r="X297" s="14"/>
      <c r="Y297" s="14"/>
      <c r="Z297" s="14"/>
      <c r="AA297" s="14"/>
      <c r="AB297" s="14"/>
      <c r="AC297" s="14"/>
      <c r="AD297" s="14"/>
      <c r="AE297" s="14"/>
      <c r="AT297" s="250" t="s">
        <v>198</v>
      </c>
      <c r="AU297" s="250" t="s">
        <v>84</v>
      </c>
      <c r="AV297" s="14" t="s">
        <v>84</v>
      </c>
      <c r="AW297" s="14" t="s">
        <v>37</v>
      </c>
      <c r="AX297" s="14" t="s">
        <v>76</v>
      </c>
      <c r="AY297" s="250" t="s">
        <v>186</v>
      </c>
    </row>
    <row r="298" spans="1:65" s="2" customFormat="1" ht="24.15" customHeight="1">
      <c r="A298" s="38"/>
      <c r="B298" s="39"/>
      <c r="C298" s="212" t="s">
        <v>783</v>
      </c>
      <c r="D298" s="212" t="s">
        <v>189</v>
      </c>
      <c r="E298" s="213" t="s">
        <v>1088</v>
      </c>
      <c r="F298" s="214" t="s">
        <v>1089</v>
      </c>
      <c r="G298" s="215" t="s">
        <v>244</v>
      </c>
      <c r="H298" s="216">
        <v>3471.6</v>
      </c>
      <c r="I298" s="217"/>
      <c r="J298" s="218">
        <f>ROUND(I298*H298,2)</f>
        <v>0</v>
      </c>
      <c r="K298" s="214" t="s">
        <v>193</v>
      </c>
      <c r="L298" s="44"/>
      <c r="M298" s="219" t="s">
        <v>20</v>
      </c>
      <c r="N298" s="220" t="s">
        <v>47</v>
      </c>
      <c r="O298" s="84"/>
      <c r="P298" s="221">
        <f>O298*H298</f>
        <v>0</v>
      </c>
      <c r="Q298" s="221">
        <v>0</v>
      </c>
      <c r="R298" s="221">
        <f>Q298*H298</f>
        <v>0</v>
      </c>
      <c r="S298" s="221">
        <v>0</v>
      </c>
      <c r="T298" s="222">
        <f>S298*H298</f>
        <v>0</v>
      </c>
      <c r="U298" s="38"/>
      <c r="V298" s="38"/>
      <c r="W298" s="38"/>
      <c r="X298" s="38"/>
      <c r="Y298" s="38"/>
      <c r="Z298" s="38"/>
      <c r="AA298" s="38"/>
      <c r="AB298" s="38"/>
      <c r="AC298" s="38"/>
      <c r="AD298" s="38"/>
      <c r="AE298" s="38"/>
      <c r="AR298" s="223" t="s">
        <v>194</v>
      </c>
      <c r="AT298" s="223" t="s">
        <v>189</v>
      </c>
      <c r="AU298" s="223" t="s">
        <v>84</v>
      </c>
      <c r="AY298" s="17" t="s">
        <v>186</v>
      </c>
      <c r="BE298" s="224">
        <f>IF(N298="základní",J298,0)</f>
        <v>0</v>
      </c>
      <c r="BF298" s="224">
        <f>IF(N298="snížená",J298,0)</f>
        <v>0</v>
      </c>
      <c r="BG298" s="224">
        <f>IF(N298="zákl. přenesená",J298,0)</f>
        <v>0</v>
      </c>
      <c r="BH298" s="224">
        <f>IF(N298="sníž. přenesená",J298,0)</f>
        <v>0</v>
      </c>
      <c r="BI298" s="224">
        <f>IF(N298="nulová",J298,0)</f>
        <v>0</v>
      </c>
      <c r="BJ298" s="17" t="s">
        <v>22</v>
      </c>
      <c r="BK298" s="224">
        <f>ROUND(I298*H298,2)</f>
        <v>0</v>
      </c>
      <c r="BL298" s="17" t="s">
        <v>194</v>
      </c>
      <c r="BM298" s="223" t="s">
        <v>1090</v>
      </c>
    </row>
    <row r="299" spans="1:47" s="2" customFormat="1" ht="12">
      <c r="A299" s="38"/>
      <c r="B299" s="39"/>
      <c r="C299" s="40"/>
      <c r="D299" s="225" t="s">
        <v>196</v>
      </c>
      <c r="E299" s="40"/>
      <c r="F299" s="226" t="s">
        <v>1091</v>
      </c>
      <c r="G299" s="40"/>
      <c r="H299" s="40"/>
      <c r="I299" s="227"/>
      <c r="J299" s="40"/>
      <c r="K299" s="40"/>
      <c r="L299" s="44"/>
      <c r="M299" s="228"/>
      <c r="N299" s="229"/>
      <c r="O299" s="84"/>
      <c r="P299" s="84"/>
      <c r="Q299" s="84"/>
      <c r="R299" s="84"/>
      <c r="S299" s="84"/>
      <c r="T299" s="85"/>
      <c r="U299" s="38"/>
      <c r="V299" s="38"/>
      <c r="W299" s="38"/>
      <c r="X299" s="38"/>
      <c r="Y299" s="38"/>
      <c r="Z299" s="38"/>
      <c r="AA299" s="38"/>
      <c r="AB299" s="38"/>
      <c r="AC299" s="38"/>
      <c r="AD299" s="38"/>
      <c r="AE299" s="38"/>
      <c r="AT299" s="17" t="s">
        <v>196</v>
      </c>
      <c r="AU299" s="17" t="s">
        <v>84</v>
      </c>
    </row>
    <row r="300" spans="1:51" s="13" customFormat="1" ht="12">
      <c r="A300" s="13"/>
      <c r="B300" s="230"/>
      <c r="C300" s="231"/>
      <c r="D300" s="225" t="s">
        <v>198</v>
      </c>
      <c r="E300" s="232" t="s">
        <v>20</v>
      </c>
      <c r="F300" s="233" t="s">
        <v>919</v>
      </c>
      <c r="G300" s="231"/>
      <c r="H300" s="232" t="s">
        <v>20</v>
      </c>
      <c r="I300" s="234"/>
      <c r="J300" s="231"/>
      <c r="K300" s="231"/>
      <c r="L300" s="235"/>
      <c r="M300" s="236"/>
      <c r="N300" s="237"/>
      <c r="O300" s="237"/>
      <c r="P300" s="237"/>
      <c r="Q300" s="237"/>
      <c r="R300" s="237"/>
      <c r="S300" s="237"/>
      <c r="T300" s="238"/>
      <c r="U300" s="13"/>
      <c r="V300" s="13"/>
      <c r="W300" s="13"/>
      <c r="X300" s="13"/>
      <c r="Y300" s="13"/>
      <c r="Z300" s="13"/>
      <c r="AA300" s="13"/>
      <c r="AB300" s="13"/>
      <c r="AC300" s="13"/>
      <c r="AD300" s="13"/>
      <c r="AE300" s="13"/>
      <c r="AT300" s="239" t="s">
        <v>198</v>
      </c>
      <c r="AU300" s="239" t="s">
        <v>84</v>
      </c>
      <c r="AV300" s="13" t="s">
        <v>22</v>
      </c>
      <c r="AW300" s="13" t="s">
        <v>37</v>
      </c>
      <c r="AX300" s="13" t="s">
        <v>76</v>
      </c>
      <c r="AY300" s="239" t="s">
        <v>186</v>
      </c>
    </row>
    <row r="301" spans="1:51" s="13" customFormat="1" ht="12">
      <c r="A301" s="13"/>
      <c r="B301" s="230"/>
      <c r="C301" s="231"/>
      <c r="D301" s="225" t="s">
        <v>198</v>
      </c>
      <c r="E301" s="232" t="s">
        <v>20</v>
      </c>
      <c r="F301" s="233" t="s">
        <v>1092</v>
      </c>
      <c r="G301" s="231"/>
      <c r="H301" s="232" t="s">
        <v>20</v>
      </c>
      <c r="I301" s="234"/>
      <c r="J301" s="231"/>
      <c r="K301" s="231"/>
      <c r="L301" s="235"/>
      <c r="M301" s="236"/>
      <c r="N301" s="237"/>
      <c r="O301" s="237"/>
      <c r="P301" s="237"/>
      <c r="Q301" s="237"/>
      <c r="R301" s="237"/>
      <c r="S301" s="237"/>
      <c r="T301" s="238"/>
      <c r="U301" s="13"/>
      <c r="V301" s="13"/>
      <c r="W301" s="13"/>
      <c r="X301" s="13"/>
      <c r="Y301" s="13"/>
      <c r="Z301" s="13"/>
      <c r="AA301" s="13"/>
      <c r="AB301" s="13"/>
      <c r="AC301" s="13"/>
      <c r="AD301" s="13"/>
      <c r="AE301" s="13"/>
      <c r="AT301" s="239" t="s">
        <v>198</v>
      </c>
      <c r="AU301" s="239" t="s">
        <v>84</v>
      </c>
      <c r="AV301" s="13" t="s">
        <v>22</v>
      </c>
      <c r="AW301" s="13" t="s">
        <v>37</v>
      </c>
      <c r="AX301" s="13" t="s">
        <v>76</v>
      </c>
      <c r="AY301" s="239" t="s">
        <v>186</v>
      </c>
    </row>
    <row r="302" spans="1:51" s="14" customFormat="1" ht="12">
      <c r="A302" s="14"/>
      <c r="B302" s="240"/>
      <c r="C302" s="241"/>
      <c r="D302" s="225" t="s">
        <v>198</v>
      </c>
      <c r="E302" s="242" t="s">
        <v>20</v>
      </c>
      <c r="F302" s="243" t="s">
        <v>1072</v>
      </c>
      <c r="G302" s="241"/>
      <c r="H302" s="244">
        <v>3396.9</v>
      </c>
      <c r="I302" s="245"/>
      <c r="J302" s="241"/>
      <c r="K302" s="241"/>
      <c r="L302" s="246"/>
      <c r="M302" s="247"/>
      <c r="N302" s="248"/>
      <c r="O302" s="248"/>
      <c r="P302" s="248"/>
      <c r="Q302" s="248"/>
      <c r="R302" s="248"/>
      <c r="S302" s="248"/>
      <c r="T302" s="249"/>
      <c r="U302" s="14"/>
      <c r="V302" s="14"/>
      <c r="W302" s="14"/>
      <c r="X302" s="14"/>
      <c r="Y302" s="14"/>
      <c r="Z302" s="14"/>
      <c r="AA302" s="14"/>
      <c r="AB302" s="14"/>
      <c r="AC302" s="14"/>
      <c r="AD302" s="14"/>
      <c r="AE302" s="14"/>
      <c r="AT302" s="250" t="s">
        <v>198</v>
      </c>
      <c r="AU302" s="250" t="s">
        <v>84</v>
      </c>
      <c r="AV302" s="14" t="s">
        <v>84</v>
      </c>
      <c r="AW302" s="14" t="s">
        <v>37</v>
      </c>
      <c r="AX302" s="14" t="s">
        <v>76</v>
      </c>
      <c r="AY302" s="250" t="s">
        <v>186</v>
      </c>
    </row>
    <row r="303" spans="1:51" s="14" customFormat="1" ht="12">
      <c r="A303" s="14"/>
      <c r="B303" s="240"/>
      <c r="C303" s="241"/>
      <c r="D303" s="225" t="s">
        <v>198</v>
      </c>
      <c r="E303" s="242" t="s">
        <v>20</v>
      </c>
      <c r="F303" s="243" t="s">
        <v>1077</v>
      </c>
      <c r="G303" s="241"/>
      <c r="H303" s="244">
        <v>74.7</v>
      </c>
      <c r="I303" s="245"/>
      <c r="J303" s="241"/>
      <c r="K303" s="241"/>
      <c r="L303" s="246"/>
      <c r="M303" s="247"/>
      <c r="N303" s="248"/>
      <c r="O303" s="248"/>
      <c r="P303" s="248"/>
      <c r="Q303" s="248"/>
      <c r="R303" s="248"/>
      <c r="S303" s="248"/>
      <c r="T303" s="249"/>
      <c r="U303" s="14"/>
      <c r="V303" s="14"/>
      <c r="W303" s="14"/>
      <c r="X303" s="14"/>
      <c r="Y303" s="14"/>
      <c r="Z303" s="14"/>
      <c r="AA303" s="14"/>
      <c r="AB303" s="14"/>
      <c r="AC303" s="14"/>
      <c r="AD303" s="14"/>
      <c r="AE303" s="14"/>
      <c r="AT303" s="250" t="s">
        <v>198</v>
      </c>
      <c r="AU303" s="250" t="s">
        <v>84</v>
      </c>
      <c r="AV303" s="14" t="s">
        <v>84</v>
      </c>
      <c r="AW303" s="14" t="s">
        <v>37</v>
      </c>
      <c r="AX303" s="14" t="s">
        <v>76</v>
      </c>
      <c r="AY303" s="250" t="s">
        <v>186</v>
      </c>
    </row>
    <row r="304" spans="1:65" s="2" customFormat="1" ht="24.15" customHeight="1">
      <c r="A304" s="38"/>
      <c r="B304" s="39"/>
      <c r="C304" s="212" t="s">
        <v>788</v>
      </c>
      <c r="D304" s="212" t="s">
        <v>189</v>
      </c>
      <c r="E304" s="213" t="s">
        <v>1093</v>
      </c>
      <c r="F304" s="214" t="s">
        <v>1094</v>
      </c>
      <c r="G304" s="215" t="s">
        <v>244</v>
      </c>
      <c r="H304" s="216">
        <v>150.1</v>
      </c>
      <c r="I304" s="217"/>
      <c r="J304" s="218">
        <f>ROUND(I304*H304,2)</f>
        <v>0</v>
      </c>
      <c r="K304" s="214" t="s">
        <v>193</v>
      </c>
      <c r="L304" s="44"/>
      <c r="M304" s="219" t="s">
        <v>20</v>
      </c>
      <c r="N304" s="220" t="s">
        <v>47</v>
      </c>
      <c r="O304" s="84"/>
      <c r="P304" s="221">
        <f>O304*H304</f>
        <v>0</v>
      </c>
      <c r="Q304" s="221">
        <v>0.1837</v>
      </c>
      <c r="R304" s="221">
        <f>Q304*H304</f>
        <v>27.57337</v>
      </c>
      <c r="S304" s="221">
        <v>0</v>
      </c>
      <c r="T304" s="222">
        <f>S304*H304</f>
        <v>0</v>
      </c>
      <c r="U304" s="38"/>
      <c r="V304" s="38"/>
      <c r="W304" s="38"/>
      <c r="X304" s="38"/>
      <c r="Y304" s="38"/>
      <c r="Z304" s="38"/>
      <c r="AA304" s="38"/>
      <c r="AB304" s="38"/>
      <c r="AC304" s="38"/>
      <c r="AD304" s="38"/>
      <c r="AE304" s="38"/>
      <c r="AR304" s="223" t="s">
        <v>194</v>
      </c>
      <c r="AT304" s="223" t="s">
        <v>189</v>
      </c>
      <c r="AU304" s="223" t="s">
        <v>84</v>
      </c>
      <c r="AY304" s="17" t="s">
        <v>186</v>
      </c>
      <c r="BE304" s="224">
        <f>IF(N304="základní",J304,0)</f>
        <v>0</v>
      </c>
      <c r="BF304" s="224">
        <f>IF(N304="snížená",J304,0)</f>
        <v>0</v>
      </c>
      <c r="BG304" s="224">
        <f>IF(N304="zákl. přenesená",J304,0)</f>
        <v>0</v>
      </c>
      <c r="BH304" s="224">
        <f>IF(N304="sníž. přenesená",J304,0)</f>
        <v>0</v>
      </c>
      <c r="BI304" s="224">
        <f>IF(N304="nulová",J304,0)</f>
        <v>0</v>
      </c>
      <c r="BJ304" s="17" t="s">
        <v>22</v>
      </c>
      <c r="BK304" s="224">
        <f>ROUND(I304*H304,2)</f>
        <v>0</v>
      </c>
      <c r="BL304" s="17" t="s">
        <v>194</v>
      </c>
      <c r="BM304" s="223" t="s">
        <v>1095</v>
      </c>
    </row>
    <row r="305" spans="1:47" s="2" customFormat="1" ht="12">
      <c r="A305" s="38"/>
      <c r="B305" s="39"/>
      <c r="C305" s="40"/>
      <c r="D305" s="225" t="s">
        <v>196</v>
      </c>
      <c r="E305" s="40"/>
      <c r="F305" s="226" t="s">
        <v>1096</v>
      </c>
      <c r="G305" s="40"/>
      <c r="H305" s="40"/>
      <c r="I305" s="227"/>
      <c r="J305" s="40"/>
      <c r="K305" s="40"/>
      <c r="L305" s="44"/>
      <c r="M305" s="228"/>
      <c r="N305" s="229"/>
      <c r="O305" s="84"/>
      <c r="P305" s="84"/>
      <c r="Q305" s="84"/>
      <c r="R305" s="84"/>
      <c r="S305" s="84"/>
      <c r="T305" s="85"/>
      <c r="U305" s="38"/>
      <c r="V305" s="38"/>
      <c r="W305" s="38"/>
      <c r="X305" s="38"/>
      <c r="Y305" s="38"/>
      <c r="Z305" s="38"/>
      <c r="AA305" s="38"/>
      <c r="AB305" s="38"/>
      <c r="AC305" s="38"/>
      <c r="AD305" s="38"/>
      <c r="AE305" s="38"/>
      <c r="AT305" s="17" t="s">
        <v>196</v>
      </c>
      <c r="AU305" s="17" t="s">
        <v>84</v>
      </c>
    </row>
    <row r="306" spans="1:51" s="13" customFormat="1" ht="12">
      <c r="A306" s="13"/>
      <c r="B306" s="230"/>
      <c r="C306" s="231"/>
      <c r="D306" s="225" t="s">
        <v>198</v>
      </c>
      <c r="E306" s="232" t="s">
        <v>20</v>
      </c>
      <c r="F306" s="233" t="s">
        <v>919</v>
      </c>
      <c r="G306" s="231"/>
      <c r="H306" s="232" t="s">
        <v>20</v>
      </c>
      <c r="I306" s="234"/>
      <c r="J306" s="231"/>
      <c r="K306" s="231"/>
      <c r="L306" s="235"/>
      <c r="M306" s="236"/>
      <c r="N306" s="237"/>
      <c r="O306" s="237"/>
      <c r="P306" s="237"/>
      <c r="Q306" s="237"/>
      <c r="R306" s="237"/>
      <c r="S306" s="237"/>
      <c r="T306" s="238"/>
      <c r="U306" s="13"/>
      <c r="V306" s="13"/>
      <c r="W306" s="13"/>
      <c r="X306" s="13"/>
      <c r="Y306" s="13"/>
      <c r="Z306" s="13"/>
      <c r="AA306" s="13"/>
      <c r="AB306" s="13"/>
      <c r="AC306" s="13"/>
      <c r="AD306" s="13"/>
      <c r="AE306" s="13"/>
      <c r="AT306" s="239" t="s">
        <v>198</v>
      </c>
      <c r="AU306" s="239" t="s">
        <v>84</v>
      </c>
      <c r="AV306" s="13" t="s">
        <v>22</v>
      </c>
      <c r="AW306" s="13" t="s">
        <v>37</v>
      </c>
      <c r="AX306" s="13" t="s">
        <v>76</v>
      </c>
      <c r="AY306" s="239" t="s">
        <v>186</v>
      </c>
    </row>
    <row r="307" spans="1:51" s="13" customFormat="1" ht="12">
      <c r="A307" s="13"/>
      <c r="B307" s="230"/>
      <c r="C307" s="231"/>
      <c r="D307" s="225" t="s">
        <v>198</v>
      </c>
      <c r="E307" s="232" t="s">
        <v>20</v>
      </c>
      <c r="F307" s="233" t="s">
        <v>1097</v>
      </c>
      <c r="G307" s="231"/>
      <c r="H307" s="232" t="s">
        <v>20</v>
      </c>
      <c r="I307" s="234"/>
      <c r="J307" s="231"/>
      <c r="K307" s="231"/>
      <c r="L307" s="235"/>
      <c r="M307" s="236"/>
      <c r="N307" s="237"/>
      <c r="O307" s="237"/>
      <c r="P307" s="237"/>
      <c r="Q307" s="237"/>
      <c r="R307" s="237"/>
      <c r="S307" s="237"/>
      <c r="T307" s="238"/>
      <c r="U307" s="13"/>
      <c r="V307" s="13"/>
      <c r="W307" s="13"/>
      <c r="X307" s="13"/>
      <c r="Y307" s="13"/>
      <c r="Z307" s="13"/>
      <c r="AA307" s="13"/>
      <c r="AB307" s="13"/>
      <c r="AC307" s="13"/>
      <c r="AD307" s="13"/>
      <c r="AE307" s="13"/>
      <c r="AT307" s="239" t="s">
        <v>198</v>
      </c>
      <c r="AU307" s="239" t="s">
        <v>84</v>
      </c>
      <c r="AV307" s="13" t="s">
        <v>22</v>
      </c>
      <c r="AW307" s="13" t="s">
        <v>37</v>
      </c>
      <c r="AX307" s="13" t="s">
        <v>76</v>
      </c>
      <c r="AY307" s="239" t="s">
        <v>186</v>
      </c>
    </row>
    <row r="308" spans="1:51" s="14" customFormat="1" ht="12">
      <c r="A308" s="14"/>
      <c r="B308" s="240"/>
      <c r="C308" s="241"/>
      <c r="D308" s="225" t="s">
        <v>198</v>
      </c>
      <c r="E308" s="242" t="s">
        <v>20</v>
      </c>
      <c r="F308" s="243" t="s">
        <v>1073</v>
      </c>
      <c r="G308" s="241"/>
      <c r="H308" s="244">
        <v>43.2</v>
      </c>
      <c r="I308" s="245"/>
      <c r="J308" s="241"/>
      <c r="K308" s="241"/>
      <c r="L308" s="246"/>
      <c r="M308" s="247"/>
      <c r="N308" s="248"/>
      <c r="O308" s="248"/>
      <c r="P308" s="248"/>
      <c r="Q308" s="248"/>
      <c r="R308" s="248"/>
      <c r="S308" s="248"/>
      <c r="T308" s="249"/>
      <c r="U308" s="14"/>
      <c r="V308" s="14"/>
      <c r="W308" s="14"/>
      <c r="X308" s="14"/>
      <c r="Y308" s="14"/>
      <c r="Z308" s="14"/>
      <c r="AA308" s="14"/>
      <c r="AB308" s="14"/>
      <c r="AC308" s="14"/>
      <c r="AD308" s="14"/>
      <c r="AE308" s="14"/>
      <c r="AT308" s="250" t="s">
        <v>198</v>
      </c>
      <c r="AU308" s="250" t="s">
        <v>84</v>
      </c>
      <c r="AV308" s="14" t="s">
        <v>84</v>
      </c>
      <c r="AW308" s="14" t="s">
        <v>37</v>
      </c>
      <c r="AX308" s="14" t="s">
        <v>76</v>
      </c>
      <c r="AY308" s="250" t="s">
        <v>186</v>
      </c>
    </row>
    <row r="309" spans="1:51" s="14" customFormat="1" ht="12">
      <c r="A309" s="14"/>
      <c r="B309" s="240"/>
      <c r="C309" s="241"/>
      <c r="D309" s="225" t="s">
        <v>198</v>
      </c>
      <c r="E309" s="242" t="s">
        <v>20</v>
      </c>
      <c r="F309" s="243" t="s">
        <v>1078</v>
      </c>
      <c r="G309" s="241"/>
      <c r="H309" s="244">
        <v>106.9</v>
      </c>
      <c r="I309" s="245"/>
      <c r="J309" s="241"/>
      <c r="K309" s="241"/>
      <c r="L309" s="246"/>
      <c r="M309" s="247"/>
      <c r="N309" s="248"/>
      <c r="O309" s="248"/>
      <c r="P309" s="248"/>
      <c r="Q309" s="248"/>
      <c r="R309" s="248"/>
      <c r="S309" s="248"/>
      <c r="T309" s="249"/>
      <c r="U309" s="14"/>
      <c r="V309" s="14"/>
      <c r="W309" s="14"/>
      <c r="X309" s="14"/>
      <c r="Y309" s="14"/>
      <c r="Z309" s="14"/>
      <c r="AA309" s="14"/>
      <c r="AB309" s="14"/>
      <c r="AC309" s="14"/>
      <c r="AD309" s="14"/>
      <c r="AE309" s="14"/>
      <c r="AT309" s="250" t="s">
        <v>198</v>
      </c>
      <c r="AU309" s="250" t="s">
        <v>84</v>
      </c>
      <c r="AV309" s="14" t="s">
        <v>84</v>
      </c>
      <c r="AW309" s="14" t="s">
        <v>37</v>
      </c>
      <c r="AX309" s="14" t="s">
        <v>76</v>
      </c>
      <c r="AY309" s="250" t="s">
        <v>186</v>
      </c>
    </row>
    <row r="310" spans="1:65" s="2" customFormat="1" ht="24.15" customHeight="1">
      <c r="A310" s="38"/>
      <c r="B310" s="39"/>
      <c r="C310" s="212" t="s">
        <v>794</v>
      </c>
      <c r="D310" s="212" t="s">
        <v>189</v>
      </c>
      <c r="E310" s="213" t="s">
        <v>1098</v>
      </c>
      <c r="F310" s="214" t="s">
        <v>1099</v>
      </c>
      <c r="G310" s="215" t="s">
        <v>244</v>
      </c>
      <c r="H310" s="216">
        <v>99</v>
      </c>
      <c r="I310" s="217"/>
      <c r="J310" s="218">
        <f>ROUND(I310*H310,2)</f>
        <v>0</v>
      </c>
      <c r="K310" s="214" t="s">
        <v>193</v>
      </c>
      <c r="L310" s="44"/>
      <c r="M310" s="219" t="s">
        <v>20</v>
      </c>
      <c r="N310" s="220" t="s">
        <v>47</v>
      </c>
      <c r="O310" s="84"/>
      <c r="P310" s="221">
        <f>O310*H310</f>
        <v>0</v>
      </c>
      <c r="Q310" s="221">
        <v>0.19536</v>
      </c>
      <c r="R310" s="221">
        <f>Q310*H310</f>
        <v>19.34064</v>
      </c>
      <c r="S310" s="221">
        <v>0</v>
      </c>
      <c r="T310" s="222">
        <f>S310*H310</f>
        <v>0</v>
      </c>
      <c r="U310" s="38"/>
      <c r="V310" s="38"/>
      <c r="W310" s="38"/>
      <c r="X310" s="38"/>
      <c r="Y310" s="38"/>
      <c r="Z310" s="38"/>
      <c r="AA310" s="38"/>
      <c r="AB310" s="38"/>
      <c r="AC310" s="38"/>
      <c r="AD310" s="38"/>
      <c r="AE310" s="38"/>
      <c r="AR310" s="223" t="s">
        <v>194</v>
      </c>
      <c r="AT310" s="223" t="s">
        <v>189</v>
      </c>
      <c r="AU310" s="223" t="s">
        <v>84</v>
      </c>
      <c r="AY310" s="17" t="s">
        <v>186</v>
      </c>
      <c r="BE310" s="224">
        <f>IF(N310="základní",J310,0)</f>
        <v>0</v>
      </c>
      <c r="BF310" s="224">
        <f>IF(N310="snížená",J310,0)</f>
        <v>0</v>
      </c>
      <c r="BG310" s="224">
        <f>IF(N310="zákl. přenesená",J310,0)</f>
        <v>0</v>
      </c>
      <c r="BH310" s="224">
        <f>IF(N310="sníž. přenesená",J310,0)</f>
        <v>0</v>
      </c>
      <c r="BI310" s="224">
        <f>IF(N310="nulová",J310,0)</f>
        <v>0</v>
      </c>
      <c r="BJ310" s="17" t="s">
        <v>22</v>
      </c>
      <c r="BK310" s="224">
        <f>ROUND(I310*H310,2)</f>
        <v>0</v>
      </c>
      <c r="BL310" s="17" t="s">
        <v>194</v>
      </c>
      <c r="BM310" s="223" t="s">
        <v>1100</v>
      </c>
    </row>
    <row r="311" spans="1:47" s="2" customFormat="1" ht="12">
      <c r="A311" s="38"/>
      <c r="B311" s="39"/>
      <c r="C311" s="40"/>
      <c r="D311" s="225" t="s">
        <v>196</v>
      </c>
      <c r="E311" s="40"/>
      <c r="F311" s="226" t="s">
        <v>1101</v>
      </c>
      <c r="G311" s="40"/>
      <c r="H311" s="40"/>
      <c r="I311" s="227"/>
      <c r="J311" s="40"/>
      <c r="K311" s="40"/>
      <c r="L311" s="44"/>
      <c r="M311" s="228"/>
      <c r="N311" s="229"/>
      <c r="O311" s="84"/>
      <c r="P311" s="84"/>
      <c r="Q311" s="84"/>
      <c r="R311" s="84"/>
      <c r="S311" s="84"/>
      <c r="T311" s="85"/>
      <c r="U311" s="38"/>
      <c r="V311" s="38"/>
      <c r="W311" s="38"/>
      <c r="X311" s="38"/>
      <c r="Y311" s="38"/>
      <c r="Z311" s="38"/>
      <c r="AA311" s="38"/>
      <c r="AB311" s="38"/>
      <c r="AC311" s="38"/>
      <c r="AD311" s="38"/>
      <c r="AE311" s="38"/>
      <c r="AT311" s="17" t="s">
        <v>196</v>
      </c>
      <c r="AU311" s="17" t="s">
        <v>84</v>
      </c>
    </row>
    <row r="312" spans="1:51" s="13" customFormat="1" ht="12">
      <c r="A312" s="13"/>
      <c r="B312" s="230"/>
      <c r="C312" s="231"/>
      <c r="D312" s="225" t="s">
        <v>198</v>
      </c>
      <c r="E312" s="232" t="s">
        <v>20</v>
      </c>
      <c r="F312" s="233" t="s">
        <v>919</v>
      </c>
      <c r="G312" s="231"/>
      <c r="H312" s="232" t="s">
        <v>20</v>
      </c>
      <c r="I312" s="234"/>
      <c r="J312" s="231"/>
      <c r="K312" s="231"/>
      <c r="L312" s="235"/>
      <c r="M312" s="236"/>
      <c r="N312" s="237"/>
      <c r="O312" s="237"/>
      <c r="P312" s="237"/>
      <c r="Q312" s="237"/>
      <c r="R312" s="237"/>
      <c r="S312" s="237"/>
      <c r="T312" s="238"/>
      <c r="U312" s="13"/>
      <c r="V312" s="13"/>
      <c r="W312" s="13"/>
      <c r="X312" s="13"/>
      <c r="Y312" s="13"/>
      <c r="Z312" s="13"/>
      <c r="AA312" s="13"/>
      <c r="AB312" s="13"/>
      <c r="AC312" s="13"/>
      <c r="AD312" s="13"/>
      <c r="AE312" s="13"/>
      <c r="AT312" s="239" t="s">
        <v>198</v>
      </c>
      <c r="AU312" s="239" t="s">
        <v>84</v>
      </c>
      <c r="AV312" s="13" t="s">
        <v>22</v>
      </c>
      <c r="AW312" s="13" t="s">
        <v>37</v>
      </c>
      <c r="AX312" s="13" t="s">
        <v>76</v>
      </c>
      <c r="AY312" s="239" t="s">
        <v>186</v>
      </c>
    </row>
    <row r="313" spans="1:51" s="14" customFormat="1" ht="12">
      <c r="A313" s="14"/>
      <c r="B313" s="240"/>
      <c r="C313" s="241"/>
      <c r="D313" s="225" t="s">
        <v>198</v>
      </c>
      <c r="E313" s="242" t="s">
        <v>20</v>
      </c>
      <c r="F313" s="243" t="s">
        <v>1102</v>
      </c>
      <c r="G313" s="241"/>
      <c r="H313" s="244">
        <v>99</v>
      </c>
      <c r="I313" s="245"/>
      <c r="J313" s="241"/>
      <c r="K313" s="241"/>
      <c r="L313" s="246"/>
      <c r="M313" s="247"/>
      <c r="N313" s="248"/>
      <c r="O313" s="248"/>
      <c r="P313" s="248"/>
      <c r="Q313" s="248"/>
      <c r="R313" s="248"/>
      <c r="S313" s="248"/>
      <c r="T313" s="249"/>
      <c r="U313" s="14"/>
      <c r="V313" s="14"/>
      <c r="W313" s="14"/>
      <c r="X313" s="14"/>
      <c r="Y313" s="14"/>
      <c r="Z313" s="14"/>
      <c r="AA313" s="14"/>
      <c r="AB313" s="14"/>
      <c r="AC313" s="14"/>
      <c r="AD313" s="14"/>
      <c r="AE313" s="14"/>
      <c r="AT313" s="250" t="s">
        <v>198</v>
      </c>
      <c r="AU313" s="250" t="s">
        <v>84</v>
      </c>
      <c r="AV313" s="14" t="s">
        <v>84</v>
      </c>
      <c r="AW313" s="14" t="s">
        <v>37</v>
      </c>
      <c r="AX313" s="14" t="s">
        <v>76</v>
      </c>
      <c r="AY313" s="250" t="s">
        <v>186</v>
      </c>
    </row>
    <row r="314" spans="1:65" s="2" customFormat="1" ht="14.4" customHeight="1">
      <c r="A314" s="38"/>
      <c r="B314" s="39"/>
      <c r="C314" s="260" t="s">
        <v>799</v>
      </c>
      <c r="D314" s="260" t="s">
        <v>921</v>
      </c>
      <c r="E314" s="261" t="s">
        <v>1103</v>
      </c>
      <c r="F314" s="262" t="s">
        <v>1104</v>
      </c>
      <c r="G314" s="263" t="s">
        <v>244</v>
      </c>
      <c r="H314" s="264">
        <v>178.704</v>
      </c>
      <c r="I314" s="265"/>
      <c r="J314" s="266">
        <f>ROUND(I314*H314,2)</f>
        <v>0</v>
      </c>
      <c r="K314" s="262" t="s">
        <v>193</v>
      </c>
      <c r="L314" s="267"/>
      <c r="M314" s="268" t="s">
        <v>20</v>
      </c>
      <c r="N314" s="269" t="s">
        <v>47</v>
      </c>
      <c r="O314" s="84"/>
      <c r="P314" s="221">
        <f>O314*H314</f>
        <v>0</v>
      </c>
      <c r="Q314" s="221">
        <v>0.222</v>
      </c>
      <c r="R314" s="221">
        <f>Q314*H314</f>
        <v>39.672288</v>
      </c>
      <c r="S314" s="221">
        <v>0</v>
      </c>
      <c r="T314" s="222">
        <f>S314*H314</f>
        <v>0</v>
      </c>
      <c r="U314" s="38"/>
      <c r="V314" s="38"/>
      <c r="W314" s="38"/>
      <c r="X314" s="38"/>
      <c r="Y314" s="38"/>
      <c r="Z314" s="38"/>
      <c r="AA314" s="38"/>
      <c r="AB314" s="38"/>
      <c r="AC314" s="38"/>
      <c r="AD314" s="38"/>
      <c r="AE314" s="38"/>
      <c r="AR314" s="223" t="s">
        <v>279</v>
      </c>
      <c r="AT314" s="223" t="s">
        <v>921</v>
      </c>
      <c r="AU314" s="223" t="s">
        <v>84</v>
      </c>
      <c r="AY314" s="17" t="s">
        <v>186</v>
      </c>
      <c r="BE314" s="224">
        <f>IF(N314="základní",J314,0)</f>
        <v>0</v>
      </c>
      <c r="BF314" s="224">
        <f>IF(N314="snížená",J314,0)</f>
        <v>0</v>
      </c>
      <c r="BG314" s="224">
        <f>IF(N314="zákl. přenesená",J314,0)</f>
        <v>0</v>
      </c>
      <c r="BH314" s="224">
        <f>IF(N314="sníž. přenesená",J314,0)</f>
        <v>0</v>
      </c>
      <c r="BI314" s="224">
        <f>IF(N314="nulová",J314,0)</f>
        <v>0</v>
      </c>
      <c r="BJ314" s="17" t="s">
        <v>22</v>
      </c>
      <c r="BK314" s="224">
        <f>ROUND(I314*H314,2)</f>
        <v>0</v>
      </c>
      <c r="BL314" s="17" t="s">
        <v>194</v>
      </c>
      <c r="BM314" s="223" t="s">
        <v>1105</v>
      </c>
    </row>
    <row r="315" spans="1:47" s="2" customFormat="1" ht="12">
      <c r="A315" s="38"/>
      <c r="B315" s="39"/>
      <c r="C315" s="40"/>
      <c r="D315" s="225" t="s">
        <v>196</v>
      </c>
      <c r="E315" s="40"/>
      <c r="F315" s="226" t="s">
        <v>1104</v>
      </c>
      <c r="G315" s="40"/>
      <c r="H315" s="40"/>
      <c r="I315" s="227"/>
      <c r="J315" s="40"/>
      <c r="K315" s="40"/>
      <c r="L315" s="44"/>
      <c r="M315" s="228"/>
      <c r="N315" s="229"/>
      <c r="O315" s="84"/>
      <c r="P315" s="84"/>
      <c r="Q315" s="84"/>
      <c r="R315" s="84"/>
      <c r="S315" s="84"/>
      <c r="T315" s="85"/>
      <c r="U315" s="38"/>
      <c r="V315" s="38"/>
      <c r="W315" s="38"/>
      <c r="X315" s="38"/>
      <c r="Y315" s="38"/>
      <c r="Z315" s="38"/>
      <c r="AA315" s="38"/>
      <c r="AB315" s="38"/>
      <c r="AC315" s="38"/>
      <c r="AD315" s="38"/>
      <c r="AE315" s="38"/>
      <c r="AT315" s="17" t="s">
        <v>196</v>
      </c>
      <c r="AU315" s="17" t="s">
        <v>84</v>
      </c>
    </row>
    <row r="316" spans="1:51" s="13" customFormat="1" ht="12">
      <c r="A316" s="13"/>
      <c r="B316" s="230"/>
      <c r="C316" s="231"/>
      <c r="D316" s="225" t="s">
        <v>198</v>
      </c>
      <c r="E316" s="232" t="s">
        <v>20</v>
      </c>
      <c r="F316" s="233" t="s">
        <v>919</v>
      </c>
      <c r="G316" s="231"/>
      <c r="H316" s="232" t="s">
        <v>20</v>
      </c>
      <c r="I316" s="234"/>
      <c r="J316" s="231"/>
      <c r="K316" s="231"/>
      <c r="L316" s="235"/>
      <c r="M316" s="236"/>
      <c r="N316" s="237"/>
      <c r="O316" s="237"/>
      <c r="P316" s="237"/>
      <c r="Q316" s="237"/>
      <c r="R316" s="237"/>
      <c r="S316" s="237"/>
      <c r="T316" s="238"/>
      <c r="U316" s="13"/>
      <c r="V316" s="13"/>
      <c r="W316" s="13"/>
      <c r="X316" s="13"/>
      <c r="Y316" s="13"/>
      <c r="Z316" s="13"/>
      <c r="AA316" s="13"/>
      <c r="AB316" s="13"/>
      <c r="AC316" s="13"/>
      <c r="AD316" s="13"/>
      <c r="AE316" s="13"/>
      <c r="AT316" s="239" t="s">
        <v>198</v>
      </c>
      <c r="AU316" s="239" t="s">
        <v>84</v>
      </c>
      <c r="AV316" s="13" t="s">
        <v>22</v>
      </c>
      <c r="AW316" s="13" t="s">
        <v>37</v>
      </c>
      <c r="AX316" s="13" t="s">
        <v>76</v>
      </c>
      <c r="AY316" s="239" t="s">
        <v>186</v>
      </c>
    </row>
    <row r="317" spans="1:51" s="13" customFormat="1" ht="12">
      <c r="A317" s="13"/>
      <c r="B317" s="230"/>
      <c r="C317" s="231"/>
      <c r="D317" s="225" t="s">
        <v>198</v>
      </c>
      <c r="E317" s="232" t="s">
        <v>20</v>
      </c>
      <c r="F317" s="233" t="s">
        <v>1097</v>
      </c>
      <c r="G317" s="231"/>
      <c r="H317" s="232" t="s">
        <v>20</v>
      </c>
      <c r="I317" s="234"/>
      <c r="J317" s="231"/>
      <c r="K317" s="231"/>
      <c r="L317" s="235"/>
      <c r="M317" s="236"/>
      <c r="N317" s="237"/>
      <c r="O317" s="237"/>
      <c r="P317" s="237"/>
      <c r="Q317" s="237"/>
      <c r="R317" s="237"/>
      <c r="S317" s="237"/>
      <c r="T317" s="238"/>
      <c r="U317" s="13"/>
      <c r="V317" s="13"/>
      <c r="W317" s="13"/>
      <c r="X317" s="13"/>
      <c r="Y317" s="13"/>
      <c r="Z317" s="13"/>
      <c r="AA317" s="13"/>
      <c r="AB317" s="13"/>
      <c r="AC317" s="13"/>
      <c r="AD317" s="13"/>
      <c r="AE317" s="13"/>
      <c r="AT317" s="239" t="s">
        <v>198</v>
      </c>
      <c r="AU317" s="239" t="s">
        <v>84</v>
      </c>
      <c r="AV317" s="13" t="s">
        <v>22</v>
      </c>
      <c r="AW317" s="13" t="s">
        <v>37</v>
      </c>
      <c r="AX317" s="13" t="s">
        <v>76</v>
      </c>
      <c r="AY317" s="239" t="s">
        <v>186</v>
      </c>
    </row>
    <row r="318" spans="1:51" s="14" customFormat="1" ht="12">
      <c r="A318" s="14"/>
      <c r="B318" s="240"/>
      <c r="C318" s="241"/>
      <c r="D318" s="225" t="s">
        <v>198</v>
      </c>
      <c r="E318" s="242" t="s">
        <v>20</v>
      </c>
      <c r="F318" s="243" t="s">
        <v>1073</v>
      </c>
      <c r="G318" s="241"/>
      <c r="H318" s="244">
        <v>43.2</v>
      </c>
      <c r="I318" s="245"/>
      <c r="J318" s="241"/>
      <c r="K318" s="241"/>
      <c r="L318" s="246"/>
      <c r="M318" s="247"/>
      <c r="N318" s="248"/>
      <c r="O318" s="248"/>
      <c r="P318" s="248"/>
      <c r="Q318" s="248"/>
      <c r="R318" s="248"/>
      <c r="S318" s="248"/>
      <c r="T318" s="249"/>
      <c r="U318" s="14"/>
      <c r="V318" s="14"/>
      <c r="W318" s="14"/>
      <c r="X318" s="14"/>
      <c r="Y318" s="14"/>
      <c r="Z318" s="14"/>
      <c r="AA318" s="14"/>
      <c r="AB318" s="14"/>
      <c r="AC318" s="14"/>
      <c r="AD318" s="14"/>
      <c r="AE318" s="14"/>
      <c r="AT318" s="250" t="s">
        <v>198</v>
      </c>
      <c r="AU318" s="250" t="s">
        <v>84</v>
      </c>
      <c r="AV318" s="14" t="s">
        <v>84</v>
      </c>
      <c r="AW318" s="14" t="s">
        <v>37</v>
      </c>
      <c r="AX318" s="14" t="s">
        <v>76</v>
      </c>
      <c r="AY318" s="250" t="s">
        <v>186</v>
      </c>
    </row>
    <row r="319" spans="1:51" s="14" customFormat="1" ht="12">
      <c r="A319" s="14"/>
      <c r="B319" s="240"/>
      <c r="C319" s="241"/>
      <c r="D319" s="225" t="s">
        <v>198</v>
      </c>
      <c r="E319" s="242" t="s">
        <v>20</v>
      </c>
      <c r="F319" s="243" t="s">
        <v>1078</v>
      </c>
      <c r="G319" s="241"/>
      <c r="H319" s="244">
        <v>106.9</v>
      </c>
      <c r="I319" s="245"/>
      <c r="J319" s="241"/>
      <c r="K319" s="241"/>
      <c r="L319" s="246"/>
      <c r="M319" s="247"/>
      <c r="N319" s="248"/>
      <c r="O319" s="248"/>
      <c r="P319" s="248"/>
      <c r="Q319" s="248"/>
      <c r="R319" s="248"/>
      <c r="S319" s="248"/>
      <c r="T319" s="249"/>
      <c r="U319" s="14"/>
      <c r="V319" s="14"/>
      <c r="W319" s="14"/>
      <c r="X319" s="14"/>
      <c r="Y319" s="14"/>
      <c r="Z319" s="14"/>
      <c r="AA319" s="14"/>
      <c r="AB319" s="14"/>
      <c r="AC319" s="14"/>
      <c r="AD319" s="14"/>
      <c r="AE319" s="14"/>
      <c r="AT319" s="250" t="s">
        <v>198</v>
      </c>
      <c r="AU319" s="250" t="s">
        <v>84</v>
      </c>
      <c r="AV319" s="14" t="s">
        <v>84</v>
      </c>
      <c r="AW319" s="14" t="s">
        <v>37</v>
      </c>
      <c r="AX319" s="14" t="s">
        <v>76</v>
      </c>
      <c r="AY319" s="250" t="s">
        <v>186</v>
      </c>
    </row>
    <row r="320" spans="1:51" s="13" customFormat="1" ht="12">
      <c r="A320" s="13"/>
      <c r="B320" s="230"/>
      <c r="C320" s="231"/>
      <c r="D320" s="225" t="s">
        <v>198</v>
      </c>
      <c r="E320" s="232" t="s">
        <v>20</v>
      </c>
      <c r="F320" s="233" t="s">
        <v>919</v>
      </c>
      <c r="G320" s="231"/>
      <c r="H320" s="232" t="s">
        <v>20</v>
      </c>
      <c r="I320" s="234"/>
      <c r="J320" s="231"/>
      <c r="K320" s="231"/>
      <c r="L320" s="235"/>
      <c r="M320" s="236"/>
      <c r="N320" s="237"/>
      <c r="O320" s="237"/>
      <c r="P320" s="237"/>
      <c r="Q320" s="237"/>
      <c r="R320" s="237"/>
      <c r="S320" s="237"/>
      <c r="T320" s="238"/>
      <c r="U320" s="13"/>
      <c r="V320" s="13"/>
      <c r="W320" s="13"/>
      <c r="X320" s="13"/>
      <c r="Y320" s="13"/>
      <c r="Z320" s="13"/>
      <c r="AA320" s="13"/>
      <c r="AB320" s="13"/>
      <c r="AC320" s="13"/>
      <c r="AD320" s="13"/>
      <c r="AE320" s="13"/>
      <c r="AT320" s="239" t="s">
        <v>198</v>
      </c>
      <c r="AU320" s="239" t="s">
        <v>84</v>
      </c>
      <c r="AV320" s="13" t="s">
        <v>22</v>
      </c>
      <c r="AW320" s="13" t="s">
        <v>37</v>
      </c>
      <c r="AX320" s="13" t="s">
        <v>76</v>
      </c>
      <c r="AY320" s="239" t="s">
        <v>186</v>
      </c>
    </row>
    <row r="321" spans="1:51" s="14" customFormat="1" ht="12">
      <c r="A321" s="14"/>
      <c r="B321" s="240"/>
      <c r="C321" s="241"/>
      <c r="D321" s="225" t="s">
        <v>198</v>
      </c>
      <c r="E321" s="242" t="s">
        <v>20</v>
      </c>
      <c r="F321" s="243" t="s">
        <v>1106</v>
      </c>
      <c r="G321" s="241"/>
      <c r="H321" s="244">
        <v>25.1</v>
      </c>
      <c r="I321" s="245"/>
      <c r="J321" s="241"/>
      <c r="K321" s="241"/>
      <c r="L321" s="246"/>
      <c r="M321" s="247"/>
      <c r="N321" s="248"/>
      <c r="O321" s="248"/>
      <c r="P321" s="248"/>
      <c r="Q321" s="248"/>
      <c r="R321" s="248"/>
      <c r="S321" s="248"/>
      <c r="T321" s="249"/>
      <c r="U321" s="14"/>
      <c r="V321" s="14"/>
      <c r="W321" s="14"/>
      <c r="X321" s="14"/>
      <c r="Y321" s="14"/>
      <c r="Z321" s="14"/>
      <c r="AA321" s="14"/>
      <c r="AB321" s="14"/>
      <c r="AC321" s="14"/>
      <c r="AD321" s="14"/>
      <c r="AE321" s="14"/>
      <c r="AT321" s="250" t="s">
        <v>198</v>
      </c>
      <c r="AU321" s="250" t="s">
        <v>84</v>
      </c>
      <c r="AV321" s="14" t="s">
        <v>84</v>
      </c>
      <c r="AW321" s="14" t="s">
        <v>37</v>
      </c>
      <c r="AX321" s="14" t="s">
        <v>76</v>
      </c>
      <c r="AY321" s="250" t="s">
        <v>186</v>
      </c>
    </row>
    <row r="322" spans="1:51" s="14" customFormat="1" ht="12">
      <c r="A322" s="14"/>
      <c r="B322" s="240"/>
      <c r="C322" s="241"/>
      <c r="D322" s="225" t="s">
        <v>198</v>
      </c>
      <c r="E322" s="241"/>
      <c r="F322" s="243" t="s">
        <v>1107</v>
      </c>
      <c r="G322" s="241"/>
      <c r="H322" s="244">
        <v>178.704</v>
      </c>
      <c r="I322" s="245"/>
      <c r="J322" s="241"/>
      <c r="K322" s="241"/>
      <c r="L322" s="246"/>
      <c r="M322" s="247"/>
      <c r="N322" s="248"/>
      <c r="O322" s="248"/>
      <c r="P322" s="248"/>
      <c r="Q322" s="248"/>
      <c r="R322" s="248"/>
      <c r="S322" s="248"/>
      <c r="T322" s="249"/>
      <c r="U322" s="14"/>
      <c r="V322" s="14"/>
      <c r="W322" s="14"/>
      <c r="X322" s="14"/>
      <c r="Y322" s="14"/>
      <c r="Z322" s="14"/>
      <c r="AA322" s="14"/>
      <c r="AB322" s="14"/>
      <c r="AC322" s="14"/>
      <c r="AD322" s="14"/>
      <c r="AE322" s="14"/>
      <c r="AT322" s="250" t="s">
        <v>198</v>
      </c>
      <c r="AU322" s="250" t="s">
        <v>84</v>
      </c>
      <c r="AV322" s="14" t="s">
        <v>84</v>
      </c>
      <c r="AW322" s="14" t="s">
        <v>4</v>
      </c>
      <c r="AX322" s="14" t="s">
        <v>22</v>
      </c>
      <c r="AY322" s="250" t="s">
        <v>186</v>
      </c>
    </row>
    <row r="323" spans="1:65" s="2" customFormat="1" ht="24.15" customHeight="1">
      <c r="A323" s="38"/>
      <c r="B323" s="39"/>
      <c r="C323" s="212" t="s">
        <v>805</v>
      </c>
      <c r="D323" s="212" t="s">
        <v>189</v>
      </c>
      <c r="E323" s="213" t="s">
        <v>1108</v>
      </c>
      <c r="F323" s="214" t="s">
        <v>1109</v>
      </c>
      <c r="G323" s="215" t="s">
        <v>244</v>
      </c>
      <c r="H323" s="216">
        <v>36.1</v>
      </c>
      <c r="I323" s="217"/>
      <c r="J323" s="218">
        <f>ROUND(I323*H323,2)</f>
        <v>0</v>
      </c>
      <c r="K323" s="214" t="s">
        <v>193</v>
      </c>
      <c r="L323" s="44"/>
      <c r="M323" s="219" t="s">
        <v>20</v>
      </c>
      <c r="N323" s="220" t="s">
        <v>47</v>
      </c>
      <c r="O323" s="84"/>
      <c r="P323" s="221">
        <f>O323*H323</f>
        <v>0</v>
      </c>
      <c r="Q323" s="221">
        <v>0.1461</v>
      </c>
      <c r="R323" s="221">
        <f>Q323*H323</f>
        <v>5.27421</v>
      </c>
      <c r="S323" s="221">
        <v>0</v>
      </c>
      <c r="T323" s="222">
        <f>S323*H323</f>
        <v>0</v>
      </c>
      <c r="U323" s="38"/>
      <c r="V323" s="38"/>
      <c r="W323" s="38"/>
      <c r="X323" s="38"/>
      <c r="Y323" s="38"/>
      <c r="Z323" s="38"/>
      <c r="AA323" s="38"/>
      <c r="AB323" s="38"/>
      <c r="AC323" s="38"/>
      <c r="AD323" s="38"/>
      <c r="AE323" s="38"/>
      <c r="AR323" s="223" t="s">
        <v>194</v>
      </c>
      <c r="AT323" s="223" t="s">
        <v>189</v>
      </c>
      <c r="AU323" s="223" t="s">
        <v>84</v>
      </c>
      <c r="AY323" s="17" t="s">
        <v>186</v>
      </c>
      <c r="BE323" s="224">
        <f>IF(N323="základní",J323,0)</f>
        <v>0</v>
      </c>
      <c r="BF323" s="224">
        <f>IF(N323="snížená",J323,0)</f>
        <v>0</v>
      </c>
      <c r="BG323" s="224">
        <f>IF(N323="zákl. přenesená",J323,0)</f>
        <v>0</v>
      </c>
      <c r="BH323" s="224">
        <f>IF(N323="sníž. přenesená",J323,0)</f>
        <v>0</v>
      </c>
      <c r="BI323" s="224">
        <f>IF(N323="nulová",J323,0)</f>
        <v>0</v>
      </c>
      <c r="BJ323" s="17" t="s">
        <v>22</v>
      </c>
      <c r="BK323" s="224">
        <f>ROUND(I323*H323,2)</f>
        <v>0</v>
      </c>
      <c r="BL323" s="17" t="s">
        <v>194</v>
      </c>
      <c r="BM323" s="223" t="s">
        <v>1110</v>
      </c>
    </row>
    <row r="324" spans="1:47" s="2" customFormat="1" ht="12">
      <c r="A324" s="38"/>
      <c r="B324" s="39"/>
      <c r="C324" s="40"/>
      <c r="D324" s="225" t="s">
        <v>196</v>
      </c>
      <c r="E324" s="40"/>
      <c r="F324" s="226" t="s">
        <v>1111</v>
      </c>
      <c r="G324" s="40"/>
      <c r="H324" s="40"/>
      <c r="I324" s="227"/>
      <c r="J324" s="40"/>
      <c r="K324" s="40"/>
      <c r="L324" s="44"/>
      <c r="M324" s="228"/>
      <c r="N324" s="229"/>
      <c r="O324" s="84"/>
      <c r="P324" s="84"/>
      <c r="Q324" s="84"/>
      <c r="R324" s="84"/>
      <c r="S324" s="84"/>
      <c r="T324" s="85"/>
      <c r="U324" s="38"/>
      <c r="V324" s="38"/>
      <c r="W324" s="38"/>
      <c r="X324" s="38"/>
      <c r="Y324" s="38"/>
      <c r="Z324" s="38"/>
      <c r="AA324" s="38"/>
      <c r="AB324" s="38"/>
      <c r="AC324" s="38"/>
      <c r="AD324" s="38"/>
      <c r="AE324" s="38"/>
      <c r="AT324" s="17" t="s">
        <v>196</v>
      </c>
      <c r="AU324" s="17" t="s">
        <v>84</v>
      </c>
    </row>
    <row r="325" spans="1:51" s="13" customFormat="1" ht="12">
      <c r="A325" s="13"/>
      <c r="B325" s="230"/>
      <c r="C325" s="231"/>
      <c r="D325" s="225" t="s">
        <v>198</v>
      </c>
      <c r="E325" s="232" t="s">
        <v>20</v>
      </c>
      <c r="F325" s="233" t="s">
        <v>919</v>
      </c>
      <c r="G325" s="231"/>
      <c r="H325" s="232" t="s">
        <v>20</v>
      </c>
      <c r="I325" s="234"/>
      <c r="J325" s="231"/>
      <c r="K325" s="231"/>
      <c r="L325" s="235"/>
      <c r="M325" s="236"/>
      <c r="N325" s="237"/>
      <c r="O325" s="237"/>
      <c r="P325" s="237"/>
      <c r="Q325" s="237"/>
      <c r="R325" s="237"/>
      <c r="S325" s="237"/>
      <c r="T325" s="238"/>
      <c r="U325" s="13"/>
      <c r="V325" s="13"/>
      <c r="W325" s="13"/>
      <c r="X325" s="13"/>
      <c r="Y325" s="13"/>
      <c r="Z325" s="13"/>
      <c r="AA325" s="13"/>
      <c r="AB325" s="13"/>
      <c r="AC325" s="13"/>
      <c r="AD325" s="13"/>
      <c r="AE325" s="13"/>
      <c r="AT325" s="239" t="s">
        <v>198</v>
      </c>
      <c r="AU325" s="239" t="s">
        <v>84</v>
      </c>
      <c r="AV325" s="13" t="s">
        <v>22</v>
      </c>
      <c r="AW325" s="13" t="s">
        <v>37</v>
      </c>
      <c r="AX325" s="13" t="s">
        <v>76</v>
      </c>
      <c r="AY325" s="239" t="s">
        <v>186</v>
      </c>
    </row>
    <row r="326" spans="1:51" s="14" customFormat="1" ht="12">
      <c r="A326" s="14"/>
      <c r="B326" s="240"/>
      <c r="C326" s="241"/>
      <c r="D326" s="225" t="s">
        <v>198</v>
      </c>
      <c r="E326" s="242" t="s">
        <v>20</v>
      </c>
      <c r="F326" s="243" t="s">
        <v>1112</v>
      </c>
      <c r="G326" s="241"/>
      <c r="H326" s="244">
        <v>36.1</v>
      </c>
      <c r="I326" s="245"/>
      <c r="J326" s="241"/>
      <c r="K326" s="241"/>
      <c r="L326" s="246"/>
      <c r="M326" s="247"/>
      <c r="N326" s="248"/>
      <c r="O326" s="248"/>
      <c r="P326" s="248"/>
      <c r="Q326" s="248"/>
      <c r="R326" s="248"/>
      <c r="S326" s="248"/>
      <c r="T326" s="249"/>
      <c r="U326" s="14"/>
      <c r="V326" s="14"/>
      <c r="W326" s="14"/>
      <c r="X326" s="14"/>
      <c r="Y326" s="14"/>
      <c r="Z326" s="14"/>
      <c r="AA326" s="14"/>
      <c r="AB326" s="14"/>
      <c r="AC326" s="14"/>
      <c r="AD326" s="14"/>
      <c r="AE326" s="14"/>
      <c r="AT326" s="250" t="s">
        <v>198</v>
      </c>
      <c r="AU326" s="250" t="s">
        <v>84</v>
      </c>
      <c r="AV326" s="14" t="s">
        <v>84</v>
      </c>
      <c r="AW326" s="14" t="s">
        <v>37</v>
      </c>
      <c r="AX326" s="14" t="s">
        <v>76</v>
      </c>
      <c r="AY326" s="250" t="s">
        <v>186</v>
      </c>
    </row>
    <row r="327" spans="1:65" s="2" customFormat="1" ht="24.15" customHeight="1">
      <c r="A327" s="38"/>
      <c r="B327" s="39"/>
      <c r="C327" s="260" t="s">
        <v>811</v>
      </c>
      <c r="D327" s="260" t="s">
        <v>921</v>
      </c>
      <c r="E327" s="261" t="s">
        <v>1113</v>
      </c>
      <c r="F327" s="262" t="s">
        <v>1114</v>
      </c>
      <c r="G327" s="263" t="s">
        <v>244</v>
      </c>
      <c r="H327" s="264">
        <v>37.183</v>
      </c>
      <c r="I327" s="265"/>
      <c r="J327" s="266">
        <f>ROUND(I327*H327,2)</f>
        <v>0</v>
      </c>
      <c r="K327" s="262" t="s">
        <v>20</v>
      </c>
      <c r="L327" s="267"/>
      <c r="M327" s="268" t="s">
        <v>20</v>
      </c>
      <c r="N327" s="269" t="s">
        <v>47</v>
      </c>
      <c r="O327" s="84"/>
      <c r="P327" s="221">
        <f>O327*H327</f>
        <v>0</v>
      </c>
      <c r="Q327" s="221">
        <v>0.131</v>
      </c>
      <c r="R327" s="221">
        <f>Q327*H327</f>
        <v>4.870973</v>
      </c>
      <c r="S327" s="221">
        <v>0</v>
      </c>
      <c r="T327" s="222">
        <f>S327*H327</f>
        <v>0</v>
      </c>
      <c r="U327" s="38"/>
      <c r="V327" s="38"/>
      <c r="W327" s="38"/>
      <c r="X327" s="38"/>
      <c r="Y327" s="38"/>
      <c r="Z327" s="38"/>
      <c r="AA327" s="38"/>
      <c r="AB327" s="38"/>
      <c r="AC327" s="38"/>
      <c r="AD327" s="38"/>
      <c r="AE327" s="38"/>
      <c r="AR327" s="223" t="s">
        <v>279</v>
      </c>
      <c r="AT327" s="223" t="s">
        <v>921</v>
      </c>
      <c r="AU327" s="223" t="s">
        <v>84</v>
      </c>
      <c r="AY327" s="17" t="s">
        <v>186</v>
      </c>
      <c r="BE327" s="224">
        <f>IF(N327="základní",J327,0)</f>
        <v>0</v>
      </c>
      <c r="BF327" s="224">
        <f>IF(N327="snížená",J327,0)</f>
        <v>0</v>
      </c>
      <c r="BG327" s="224">
        <f>IF(N327="zákl. přenesená",J327,0)</f>
        <v>0</v>
      </c>
      <c r="BH327" s="224">
        <f>IF(N327="sníž. přenesená",J327,0)</f>
        <v>0</v>
      </c>
      <c r="BI327" s="224">
        <f>IF(N327="nulová",J327,0)</f>
        <v>0</v>
      </c>
      <c r="BJ327" s="17" t="s">
        <v>22</v>
      </c>
      <c r="BK327" s="224">
        <f>ROUND(I327*H327,2)</f>
        <v>0</v>
      </c>
      <c r="BL327" s="17" t="s">
        <v>194</v>
      </c>
      <c r="BM327" s="223" t="s">
        <v>1115</v>
      </c>
    </row>
    <row r="328" spans="1:47" s="2" customFormat="1" ht="12">
      <c r="A328" s="38"/>
      <c r="B328" s="39"/>
      <c r="C328" s="40"/>
      <c r="D328" s="225" t="s">
        <v>196</v>
      </c>
      <c r="E328" s="40"/>
      <c r="F328" s="226" t="s">
        <v>1114</v>
      </c>
      <c r="G328" s="40"/>
      <c r="H328" s="40"/>
      <c r="I328" s="227"/>
      <c r="J328" s="40"/>
      <c r="K328" s="40"/>
      <c r="L328" s="44"/>
      <c r="M328" s="228"/>
      <c r="N328" s="229"/>
      <c r="O328" s="84"/>
      <c r="P328" s="84"/>
      <c r="Q328" s="84"/>
      <c r="R328" s="84"/>
      <c r="S328" s="84"/>
      <c r="T328" s="85"/>
      <c r="U328" s="38"/>
      <c r="V328" s="38"/>
      <c r="W328" s="38"/>
      <c r="X328" s="38"/>
      <c r="Y328" s="38"/>
      <c r="Z328" s="38"/>
      <c r="AA328" s="38"/>
      <c r="AB328" s="38"/>
      <c r="AC328" s="38"/>
      <c r="AD328" s="38"/>
      <c r="AE328" s="38"/>
      <c r="AT328" s="17" t="s">
        <v>196</v>
      </c>
      <c r="AU328" s="17" t="s">
        <v>84</v>
      </c>
    </row>
    <row r="329" spans="1:51" s="14" customFormat="1" ht="12">
      <c r="A329" s="14"/>
      <c r="B329" s="240"/>
      <c r="C329" s="241"/>
      <c r="D329" s="225" t="s">
        <v>198</v>
      </c>
      <c r="E329" s="241"/>
      <c r="F329" s="243" t="s">
        <v>1116</v>
      </c>
      <c r="G329" s="241"/>
      <c r="H329" s="244">
        <v>37.183</v>
      </c>
      <c r="I329" s="245"/>
      <c r="J329" s="241"/>
      <c r="K329" s="241"/>
      <c r="L329" s="246"/>
      <c r="M329" s="247"/>
      <c r="N329" s="248"/>
      <c r="O329" s="248"/>
      <c r="P329" s="248"/>
      <c r="Q329" s="248"/>
      <c r="R329" s="248"/>
      <c r="S329" s="248"/>
      <c r="T329" s="249"/>
      <c r="U329" s="14"/>
      <c r="V329" s="14"/>
      <c r="W329" s="14"/>
      <c r="X329" s="14"/>
      <c r="Y329" s="14"/>
      <c r="Z329" s="14"/>
      <c r="AA329" s="14"/>
      <c r="AB329" s="14"/>
      <c r="AC329" s="14"/>
      <c r="AD329" s="14"/>
      <c r="AE329" s="14"/>
      <c r="AT329" s="250" t="s">
        <v>198</v>
      </c>
      <c r="AU329" s="250" t="s">
        <v>84</v>
      </c>
      <c r="AV329" s="14" t="s">
        <v>84</v>
      </c>
      <c r="AW329" s="14" t="s">
        <v>4</v>
      </c>
      <c r="AX329" s="14" t="s">
        <v>22</v>
      </c>
      <c r="AY329" s="250" t="s">
        <v>186</v>
      </c>
    </row>
    <row r="330" spans="1:63" s="12" customFormat="1" ht="22.8" customHeight="1">
      <c r="A330" s="12"/>
      <c r="B330" s="196"/>
      <c r="C330" s="197"/>
      <c r="D330" s="198" t="s">
        <v>75</v>
      </c>
      <c r="E330" s="210" t="s">
        <v>279</v>
      </c>
      <c r="F330" s="210" t="s">
        <v>1117</v>
      </c>
      <c r="G330" s="197"/>
      <c r="H330" s="197"/>
      <c r="I330" s="200"/>
      <c r="J330" s="211">
        <f>BK330</f>
        <v>0</v>
      </c>
      <c r="K330" s="197"/>
      <c r="L330" s="202"/>
      <c r="M330" s="203"/>
      <c r="N330" s="204"/>
      <c r="O330" s="204"/>
      <c r="P330" s="205">
        <f>SUM(P331:P340)</f>
        <v>0</v>
      </c>
      <c r="Q330" s="204"/>
      <c r="R330" s="205">
        <f>SUM(R331:R340)</f>
        <v>2.6012999999999997</v>
      </c>
      <c r="S330" s="204"/>
      <c r="T330" s="206">
        <f>SUM(T331:T340)</f>
        <v>0</v>
      </c>
      <c r="U330" s="12"/>
      <c r="V330" s="12"/>
      <c r="W330" s="12"/>
      <c r="X330" s="12"/>
      <c r="Y330" s="12"/>
      <c r="Z330" s="12"/>
      <c r="AA330" s="12"/>
      <c r="AB330" s="12"/>
      <c r="AC330" s="12"/>
      <c r="AD330" s="12"/>
      <c r="AE330" s="12"/>
      <c r="AR330" s="207" t="s">
        <v>22</v>
      </c>
      <c r="AT330" s="208" t="s">
        <v>75</v>
      </c>
      <c r="AU330" s="208" t="s">
        <v>22</v>
      </c>
      <c r="AY330" s="207" t="s">
        <v>186</v>
      </c>
      <c r="BK330" s="209">
        <f>SUM(BK331:BK340)</f>
        <v>0</v>
      </c>
    </row>
    <row r="331" spans="1:65" s="2" customFormat="1" ht="24.15" customHeight="1">
      <c r="A331" s="38"/>
      <c r="B331" s="39"/>
      <c r="C331" s="212" t="s">
        <v>813</v>
      </c>
      <c r="D331" s="212" t="s">
        <v>189</v>
      </c>
      <c r="E331" s="213" t="s">
        <v>1118</v>
      </c>
      <c r="F331" s="214" t="s">
        <v>1119</v>
      </c>
      <c r="G331" s="215" t="s">
        <v>236</v>
      </c>
      <c r="H331" s="216">
        <v>1</v>
      </c>
      <c r="I331" s="217"/>
      <c r="J331" s="218">
        <f>ROUND(I331*H331,2)</f>
        <v>0</v>
      </c>
      <c r="K331" s="214" t="s">
        <v>193</v>
      </c>
      <c r="L331" s="44"/>
      <c r="M331" s="219" t="s">
        <v>20</v>
      </c>
      <c r="N331" s="220" t="s">
        <v>47</v>
      </c>
      <c r="O331" s="84"/>
      <c r="P331" s="221">
        <f>O331*H331</f>
        <v>0</v>
      </c>
      <c r="Q331" s="221">
        <v>0.0765</v>
      </c>
      <c r="R331" s="221">
        <f>Q331*H331</f>
        <v>0.0765</v>
      </c>
      <c r="S331" s="221">
        <v>0</v>
      </c>
      <c r="T331" s="222">
        <f>S331*H331</f>
        <v>0</v>
      </c>
      <c r="U331" s="38"/>
      <c r="V331" s="38"/>
      <c r="W331" s="38"/>
      <c r="X331" s="38"/>
      <c r="Y331" s="38"/>
      <c r="Z331" s="38"/>
      <c r="AA331" s="38"/>
      <c r="AB331" s="38"/>
      <c r="AC331" s="38"/>
      <c r="AD331" s="38"/>
      <c r="AE331" s="38"/>
      <c r="AR331" s="223" t="s">
        <v>194</v>
      </c>
      <c r="AT331" s="223" t="s">
        <v>189</v>
      </c>
      <c r="AU331" s="223" t="s">
        <v>84</v>
      </c>
      <c r="AY331" s="17" t="s">
        <v>186</v>
      </c>
      <c r="BE331" s="224">
        <f>IF(N331="základní",J331,0)</f>
        <v>0</v>
      </c>
      <c r="BF331" s="224">
        <f>IF(N331="snížená",J331,0)</f>
        <v>0</v>
      </c>
      <c r="BG331" s="224">
        <f>IF(N331="zákl. přenesená",J331,0)</f>
        <v>0</v>
      </c>
      <c r="BH331" s="224">
        <f>IF(N331="sníž. přenesená",J331,0)</f>
        <v>0</v>
      </c>
      <c r="BI331" s="224">
        <f>IF(N331="nulová",J331,0)</f>
        <v>0</v>
      </c>
      <c r="BJ331" s="17" t="s">
        <v>22</v>
      </c>
      <c r="BK331" s="224">
        <f>ROUND(I331*H331,2)</f>
        <v>0</v>
      </c>
      <c r="BL331" s="17" t="s">
        <v>194</v>
      </c>
      <c r="BM331" s="223" t="s">
        <v>1120</v>
      </c>
    </row>
    <row r="332" spans="1:47" s="2" customFormat="1" ht="12">
      <c r="A332" s="38"/>
      <c r="B332" s="39"/>
      <c r="C332" s="40"/>
      <c r="D332" s="225" t="s">
        <v>196</v>
      </c>
      <c r="E332" s="40"/>
      <c r="F332" s="226" t="s">
        <v>1121</v>
      </c>
      <c r="G332" s="40"/>
      <c r="H332" s="40"/>
      <c r="I332" s="227"/>
      <c r="J332" s="40"/>
      <c r="K332" s="40"/>
      <c r="L332" s="44"/>
      <c r="M332" s="228"/>
      <c r="N332" s="229"/>
      <c r="O332" s="84"/>
      <c r="P332" s="84"/>
      <c r="Q332" s="84"/>
      <c r="R332" s="84"/>
      <c r="S332" s="84"/>
      <c r="T332" s="85"/>
      <c r="U332" s="38"/>
      <c r="V332" s="38"/>
      <c r="W332" s="38"/>
      <c r="X332" s="38"/>
      <c r="Y332" s="38"/>
      <c r="Z332" s="38"/>
      <c r="AA332" s="38"/>
      <c r="AB332" s="38"/>
      <c r="AC332" s="38"/>
      <c r="AD332" s="38"/>
      <c r="AE332" s="38"/>
      <c r="AT332" s="17" t="s">
        <v>196</v>
      </c>
      <c r="AU332" s="17" t="s">
        <v>84</v>
      </c>
    </row>
    <row r="333" spans="1:47" s="2" customFormat="1" ht="12">
      <c r="A333" s="38"/>
      <c r="B333" s="39"/>
      <c r="C333" s="40"/>
      <c r="D333" s="225" t="s">
        <v>216</v>
      </c>
      <c r="E333" s="40"/>
      <c r="F333" s="251" t="s">
        <v>1122</v>
      </c>
      <c r="G333" s="40"/>
      <c r="H333" s="40"/>
      <c r="I333" s="227"/>
      <c r="J333" s="40"/>
      <c r="K333" s="40"/>
      <c r="L333" s="44"/>
      <c r="M333" s="228"/>
      <c r="N333" s="229"/>
      <c r="O333" s="84"/>
      <c r="P333" s="84"/>
      <c r="Q333" s="84"/>
      <c r="R333" s="84"/>
      <c r="S333" s="84"/>
      <c r="T333" s="85"/>
      <c r="U333" s="38"/>
      <c r="V333" s="38"/>
      <c r="W333" s="38"/>
      <c r="X333" s="38"/>
      <c r="Y333" s="38"/>
      <c r="Z333" s="38"/>
      <c r="AA333" s="38"/>
      <c r="AB333" s="38"/>
      <c r="AC333" s="38"/>
      <c r="AD333" s="38"/>
      <c r="AE333" s="38"/>
      <c r="AT333" s="17" t="s">
        <v>216</v>
      </c>
      <c r="AU333" s="17" t="s">
        <v>84</v>
      </c>
    </row>
    <row r="334" spans="1:51" s="13" customFormat="1" ht="12">
      <c r="A334" s="13"/>
      <c r="B334" s="230"/>
      <c r="C334" s="231"/>
      <c r="D334" s="225" t="s">
        <v>198</v>
      </c>
      <c r="E334" s="232" t="s">
        <v>20</v>
      </c>
      <c r="F334" s="233" t="s">
        <v>362</v>
      </c>
      <c r="G334" s="231"/>
      <c r="H334" s="232" t="s">
        <v>20</v>
      </c>
      <c r="I334" s="234"/>
      <c r="J334" s="231"/>
      <c r="K334" s="231"/>
      <c r="L334" s="235"/>
      <c r="M334" s="236"/>
      <c r="N334" s="237"/>
      <c r="O334" s="237"/>
      <c r="P334" s="237"/>
      <c r="Q334" s="237"/>
      <c r="R334" s="237"/>
      <c r="S334" s="237"/>
      <c r="T334" s="238"/>
      <c r="U334" s="13"/>
      <c r="V334" s="13"/>
      <c r="W334" s="13"/>
      <c r="X334" s="13"/>
      <c r="Y334" s="13"/>
      <c r="Z334" s="13"/>
      <c r="AA334" s="13"/>
      <c r="AB334" s="13"/>
      <c r="AC334" s="13"/>
      <c r="AD334" s="13"/>
      <c r="AE334" s="13"/>
      <c r="AT334" s="239" t="s">
        <v>198</v>
      </c>
      <c r="AU334" s="239" t="s">
        <v>84</v>
      </c>
      <c r="AV334" s="13" t="s">
        <v>22</v>
      </c>
      <c r="AW334" s="13" t="s">
        <v>37</v>
      </c>
      <c r="AX334" s="13" t="s">
        <v>76</v>
      </c>
      <c r="AY334" s="239" t="s">
        <v>186</v>
      </c>
    </row>
    <row r="335" spans="1:51" s="14" customFormat="1" ht="12">
      <c r="A335" s="14"/>
      <c r="B335" s="240"/>
      <c r="C335" s="241"/>
      <c r="D335" s="225" t="s">
        <v>198</v>
      </c>
      <c r="E335" s="242" t="s">
        <v>20</v>
      </c>
      <c r="F335" s="243" t="s">
        <v>1123</v>
      </c>
      <c r="G335" s="241"/>
      <c r="H335" s="244">
        <v>1</v>
      </c>
      <c r="I335" s="245"/>
      <c r="J335" s="241"/>
      <c r="K335" s="241"/>
      <c r="L335" s="246"/>
      <c r="M335" s="247"/>
      <c r="N335" s="248"/>
      <c r="O335" s="248"/>
      <c r="P335" s="248"/>
      <c r="Q335" s="248"/>
      <c r="R335" s="248"/>
      <c r="S335" s="248"/>
      <c r="T335" s="249"/>
      <c r="U335" s="14"/>
      <c r="V335" s="14"/>
      <c r="W335" s="14"/>
      <c r="X335" s="14"/>
      <c r="Y335" s="14"/>
      <c r="Z335" s="14"/>
      <c r="AA335" s="14"/>
      <c r="AB335" s="14"/>
      <c r="AC335" s="14"/>
      <c r="AD335" s="14"/>
      <c r="AE335" s="14"/>
      <c r="AT335" s="250" t="s">
        <v>198</v>
      </c>
      <c r="AU335" s="250" t="s">
        <v>84</v>
      </c>
      <c r="AV335" s="14" t="s">
        <v>84</v>
      </c>
      <c r="AW335" s="14" t="s">
        <v>37</v>
      </c>
      <c r="AX335" s="14" t="s">
        <v>76</v>
      </c>
      <c r="AY335" s="250" t="s">
        <v>186</v>
      </c>
    </row>
    <row r="336" spans="1:65" s="2" customFormat="1" ht="24.15" customHeight="1">
      <c r="A336" s="38"/>
      <c r="B336" s="39"/>
      <c r="C336" s="212" t="s">
        <v>818</v>
      </c>
      <c r="D336" s="212" t="s">
        <v>189</v>
      </c>
      <c r="E336" s="213" t="s">
        <v>1124</v>
      </c>
      <c r="F336" s="214" t="s">
        <v>1125</v>
      </c>
      <c r="G336" s="215" t="s">
        <v>236</v>
      </c>
      <c r="H336" s="216">
        <v>6</v>
      </c>
      <c r="I336" s="217"/>
      <c r="J336" s="218">
        <f>ROUND(I336*H336,2)</f>
        <v>0</v>
      </c>
      <c r="K336" s="214" t="s">
        <v>193</v>
      </c>
      <c r="L336" s="44"/>
      <c r="M336" s="219" t="s">
        <v>20</v>
      </c>
      <c r="N336" s="220" t="s">
        <v>47</v>
      </c>
      <c r="O336" s="84"/>
      <c r="P336" s="221">
        <f>O336*H336</f>
        <v>0</v>
      </c>
      <c r="Q336" s="221">
        <v>0.4208</v>
      </c>
      <c r="R336" s="221">
        <f>Q336*H336</f>
        <v>2.5248</v>
      </c>
      <c r="S336" s="221">
        <v>0</v>
      </c>
      <c r="T336" s="222">
        <f>S336*H336</f>
        <v>0</v>
      </c>
      <c r="U336" s="38"/>
      <c r="V336" s="38"/>
      <c r="W336" s="38"/>
      <c r="X336" s="38"/>
      <c r="Y336" s="38"/>
      <c r="Z336" s="38"/>
      <c r="AA336" s="38"/>
      <c r="AB336" s="38"/>
      <c r="AC336" s="38"/>
      <c r="AD336" s="38"/>
      <c r="AE336" s="38"/>
      <c r="AR336" s="223" t="s">
        <v>194</v>
      </c>
      <c r="AT336" s="223" t="s">
        <v>189</v>
      </c>
      <c r="AU336" s="223" t="s">
        <v>84</v>
      </c>
      <c r="AY336" s="17" t="s">
        <v>186</v>
      </c>
      <c r="BE336" s="224">
        <f>IF(N336="základní",J336,0)</f>
        <v>0</v>
      </c>
      <c r="BF336" s="224">
        <f>IF(N336="snížená",J336,0)</f>
        <v>0</v>
      </c>
      <c r="BG336" s="224">
        <f>IF(N336="zákl. přenesená",J336,0)</f>
        <v>0</v>
      </c>
      <c r="BH336" s="224">
        <f>IF(N336="sníž. přenesená",J336,0)</f>
        <v>0</v>
      </c>
      <c r="BI336" s="224">
        <f>IF(N336="nulová",J336,0)</f>
        <v>0</v>
      </c>
      <c r="BJ336" s="17" t="s">
        <v>22</v>
      </c>
      <c r="BK336" s="224">
        <f>ROUND(I336*H336,2)</f>
        <v>0</v>
      </c>
      <c r="BL336" s="17" t="s">
        <v>194</v>
      </c>
      <c r="BM336" s="223" t="s">
        <v>1126</v>
      </c>
    </row>
    <row r="337" spans="1:47" s="2" customFormat="1" ht="12">
      <c r="A337" s="38"/>
      <c r="B337" s="39"/>
      <c r="C337" s="40"/>
      <c r="D337" s="225" t="s">
        <v>196</v>
      </c>
      <c r="E337" s="40"/>
      <c r="F337" s="226" t="s">
        <v>1125</v>
      </c>
      <c r="G337" s="40"/>
      <c r="H337" s="40"/>
      <c r="I337" s="227"/>
      <c r="J337" s="40"/>
      <c r="K337" s="40"/>
      <c r="L337" s="44"/>
      <c r="M337" s="228"/>
      <c r="N337" s="229"/>
      <c r="O337" s="84"/>
      <c r="P337" s="84"/>
      <c r="Q337" s="84"/>
      <c r="R337" s="84"/>
      <c r="S337" s="84"/>
      <c r="T337" s="85"/>
      <c r="U337" s="38"/>
      <c r="V337" s="38"/>
      <c r="W337" s="38"/>
      <c r="X337" s="38"/>
      <c r="Y337" s="38"/>
      <c r="Z337" s="38"/>
      <c r="AA337" s="38"/>
      <c r="AB337" s="38"/>
      <c r="AC337" s="38"/>
      <c r="AD337" s="38"/>
      <c r="AE337" s="38"/>
      <c r="AT337" s="17" t="s">
        <v>196</v>
      </c>
      <c r="AU337" s="17" t="s">
        <v>84</v>
      </c>
    </row>
    <row r="338" spans="1:47" s="2" customFormat="1" ht="12">
      <c r="A338" s="38"/>
      <c r="B338" s="39"/>
      <c r="C338" s="40"/>
      <c r="D338" s="225" t="s">
        <v>216</v>
      </c>
      <c r="E338" s="40"/>
      <c r="F338" s="251" t="s">
        <v>1127</v>
      </c>
      <c r="G338" s="40"/>
      <c r="H338" s="40"/>
      <c r="I338" s="227"/>
      <c r="J338" s="40"/>
      <c r="K338" s="40"/>
      <c r="L338" s="44"/>
      <c r="M338" s="228"/>
      <c r="N338" s="229"/>
      <c r="O338" s="84"/>
      <c r="P338" s="84"/>
      <c r="Q338" s="84"/>
      <c r="R338" s="84"/>
      <c r="S338" s="84"/>
      <c r="T338" s="85"/>
      <c r="U338" s="38"/>
      <c r="V338" s="38"/>
      <c r="W338" s="38"/>
      <c r="X338" s="38"/>
      <c r="Y338" s="38"/>
      <c r="Z338" s="38"/>
      <c r="AA338" s="38"/>
      <c r="AB338" s="38"/>
      <c r="AC338" s="38"/>
      <c r="AD338" s="38"/>
      <c r="AE338" s="38"/>
      <c r="AT338" s="17" t="s">
        <v>216</v>
      </c>
      <c r="AU338" s="17" t="s">
        <v>84</v>
      </c>
    </row>
    <row r="339" spans="1:51" s="13" customFormat="1" ht="12">
      <c r="A339" s="13"/>
      <c r="B339" s="230"/>
      <c r="C339" s="231"/>
      <c r="D339" s="225" t="s">
        <v>198</v>
      </c>
      <c r="E339" s="232" t="s">
        <v>20</v>
      </c>
      <c r="F339" s="233" t="s">
        <v>362</v>
      </c>
      <c r="G339" s="231"/>
      <c r="H339" s="232" t="s">
        <v>20</v>
      </c>
      <c r="I339" s="234"/>
      <c r="J339" s="231"/>
      <c r="K339" s="231"/>
      <c r="L339" s="235"/>
      <c r="M339" s="236"/>
      <c r="N339" s="237"/>
      <c r="O339" s="237"/>
      <c r="P339" s="237"/>
      <c r="Q339" s="237"/>
      <c r="R339" s="237"/>
      <c r="S339" s="237"/>
      <c r="T339" s="238"/>
      <c r="U339" s="13"/>
      <c r="V339" s="13"/>
      <c r="W339" s="13"/>
      <c r="X339" s="13"/>
      <c r="Y339" s="13"/>
      <c r="Z339" s="13"/>
      <c r="AA339" s="13"/>
      <c r="AB339" s="13"/>
      <c r="AC339" s="13"/>
      <c r="AD339" s="13"/>
      <c r="AE339" s="13"/>
      <c r="AT339" s="239" t="s">
        <v>198</v>
      </c>
      <c r="AU339" s="239" t="s">
        <v>84</v>
      </c>
      <c r="AV339" s="13" t="s">
        <v>22</v>
      </c>
      <c r="AW339" s="13" t="s">
        <v>37</v>
      </c>
      <c r="AX339" s="13" t="s">
        <v>76</v>
      </c>
      <c r="AY339" s="239" t="s">
        <v>186</v>
      </c>
    </row>
    <row r="340" spans="1:51" s="14" customFormat="1" ht="12">
      <c r="A340" s="14"/>
      <c r="B340" s="240"/>
      <c r="C340" s="241"/>
      <c r="D340" s="225" t="s">
        <v>198</v>
      </c>
      <c r="E340" s="242" t="s">
        <v>20</v>
      </c>
      <c r="F340" s="243" t="s">
        <v>1128</v>
      </c>
      <c r="G340" s="241"/>
      <c r="H340" s="244">
        <v>6</v>
      </c>
      <c r="I340" s="245"/>
      <c r="J340" s="241"/>
      <c r="K340" s="241"/>
      <c r="L340" s="246"/>
      <c r="M340" s="247"/>
      <c r="N340" s="248"/>
      <c r="O340" s="248"/>
      <c r="P340" s="248"/>
      <c r="Q340" s="248"/>
      <c r="R340" s="248"/>
      <c r="S340" s="248"/>
      <c r="T340" s="249"/>
      <c r="U340" s="14"/>
      <c r="V340" s="14"/>
      <c r="W340" s="14"/>
      <c r="X340" s="14"/>
      <c r="Y340" s="14"/>
      <c r="Z340" s="14"/>
      <c r="AA340" s="14"/>
      <c r="AB340" s="14"/>
      <c r="AC340" s="14"/>
      <c r="AD340" s="14"/>
      <c r="AE340" s="14"/>
      <c r="AT340" s="250" t="s">
        <v>198</v>
      </c>
      <c r="AU340" s="250" t="s">
        <v>84</v>
      </c>
      <c r="AV340" s="14" t="s">
        <v>84</v>
      </c>
      <c r="AW340" s="14" t="s">
        <v>37</v>
      </c>
      <c r="AX340" s="14" t="s">
        <v>76</v>
      </c>
      <c r="AY340" s="250" t="s">
        <v>186</v>
      </c>
    </row>
    <row r="341" spans="1:63" s="12" customFormat="1" ht="22.8" customHeight="1">
      <c r="A341" s="12"/>
      <c r="B341" s="196"/>
      <c r="C341" s="197"/>
      <c r="D341" s="198" t="s">
        <v>75</v>
      </c>
      <c r="E341" s="210" t="s">
        <v>187</v>
      </c>
      <c r="F341" s="210" t="s">
        <v>188</v>
      </c>
      <c r="G341" s="197"/>
      <c r="H341" s="197"/>
      <c r="I341" s="200"/>
      <c r="J341" s="211">
        <f>BK341</f>
        <v>0</v>
      </c>
      <c r="K341" s="197"/>
      <c r="L341" s="202"/>
      <c r="M341" s="203"/>
      <c r="N341" s="204"/>
      <c r="O341" s="204"/>
      <c r="P341" s="205">
        <f>SUM(P342:P381)</f>
        <v>0</v>
      </c>
      <c r="Q341" s="204"/>
      <c r="R341" s="205">
        <f>SUM(R342:R381)</f>
        <v>354.910851</v>
      </c>
      <c r="S341" s="204"/>
      <c r="T341" s="206">
        <f>SUM(T342:T381)</f>
        <v>0</v>
      </c>
      <c r="U341" s="12"/>
      <c r="V341" s="12"/>
      <c r="W341" s="12"/>
      <c r="X341" s="12"/>
      <c r="Y341" s="12"/>
      <c r="Z341" s="12"/>
      <c r="AA341" s="12"/>
      <c r="AB341" s="12"/>
      <c r="AC341" s="12"/>
      <c r="AD341" s="12"/>
      <c r="AE341" s="12"/>
      <c r="AR341" s="207" t="s">
        <v>22</v>
      </c>
      <c r="AT341" s="208" t="s">
        <v>75</v>
      </c>
      <c r="AU341" s="208" t="s">
        <v>22</v>
      </c>
      <c r="AY341" s="207" t="s">
        <v>186</v>
      </c>
      <c r="BK341" s="209">
        <f>SUM(BK342:BK381)</f>
        <v>0</v>
      </c>
    </row>
    <row r="342" spans="1:65" s="2" customFormat="1" ht="24.15" customHeight="1">
      <c r="A342" s="38"/>
      <c r="B342" s="39"/>
      <c r="C342" s="212" t="s">
        <v>823</v>
      </c>
      <c r="D342" s="212" t="s">
        <v>189</v>
      </c>
      <c r="E342" s="213" t="s">
        <v>1129</v>
      </c>
      <c r="F342" s="214" t="s">
        <v>1130</v>
      </c>
      <c r="G342" s="215" t="s">
        <v>312</v>
      </c>
      <c r="H342" s="216">
        <v>24</v>
      </c>
      <c r="I342" s="217"/>
      <c r="J342" s="218">
        <f>ROUND(I342*H342,2)</f>
        <v>0</v>
      </c>
      <c r="K342" s="214" t="s">
        <v>20</v>
      </c>
      <c r="L342" s="44"/>
      <c r="M342" s="219" t="s">
        <v>20</v>
      </c>
      <c r="N342" s="220" t="s">
        <v>47</v>
      </c>
      <c r="O342" s="84"/>
      <c r="P342" s="221">
        <f>O342*H342</f>
        <v>0</v>
      </c>
      <c r="Q342" s="221">
        <v>0.00117</v>
      </c>
      <c r="R342" s="221">
        <f>Q342*H342</f>
        <v>0.02808</v>
      </c>
      <c r="S342" s="221">
        <v>0</v>
      </c>
      <c r="T342" s="222">
        <f>S342*H342</f>
        <v>0</v>
      </c>
      <c r="U342" s="38"/>
      <c r="V342" s="38"/>
      <c r="W342" s="38"/>
      <c r="X342" s="38"/>
      <c r="Y342" s="38"/>
      <c r="Z342" s="38"/>
      <c r="AA342" s="38"/>
      <c r="AB342" s="38"/>
      <c r="AC342" s="38"/>
      <c r="AD342" s="38"/>
      <c r="AE342" s="38"/>
      <c r="AR342" s="223" t="s">
        <v>194</v>
      </c>
      <c r="AT342" s="223" t="s">
        <v>189</v>
      </c>
      <c r="AU342" s="223" t="s">
        <v>84</v>
      </c>
      <c r="AY342" s="17" t="s">
        <v>186</v>
      </c>
      <c r="BE342" s="224">
        <f>IF(N342="základní",J342,0)</f>
        <v>0</v>
      </c>
      <c r="BF342" s="224">
        <f>IF(N342="snížená",J342,0)</f>
        <v>0</v>
      </c>
      <c r="BG342" s="224">
        <f>IF(N342="zákl. přenesená",J342,0)</f>
        <v>0</v>
      </c>
      <c r="BH342" s="224">
        <f>IF(N342="sníž. přenesená",J342,0)</f>
        <v>0</v>
      </c>
      <c r="BI342" s="224">
        <f>IF(N342="nulová",J342,0)</f>
        <v>0</v>
      </c>
      <c r="BJ342" s="17" t="s">
        <v>22</v>
      </c>
      <c r="BK342" s="224">
        <f>ROUND(I342*H342,2)</f>
        <v>0</v>
      </c>
      <c r="BL342" s="17" t="s">
        <v>194</v>
      </c>
      <c r="BM342" s="223" t="s">
        <v>1131</v>
      </c>
    </row>
    <row r="343" spans="1:47" s="2" customFormat="1" ht="12">
      <c r="A343" s="38"/>
      <c r="B343" s="39"/>
      <c r="C343" s="40"/>
      <c r="D343" s="225" t="s">
        <v>196</v>
      </c>
      <c r="E343" s="40"/>
      <c r="F343" s="226" t="s">
        <v>1130</v>
      </c>
      <c r="G343" s="40"/>
      <c r="H343" s="40"/>
      <c r="I343" s="227"/>
      <c r="J343" s="40"/>
      <c r="K343" s="40"/>
      <c r="L343" s="44"/>
      <c r="M343" s="228"/>
      <c r="N343" s="229"/>
      <c r="O343" s="84"/>
      <c r="P343" s="84"/>
      <c r="Q343" s="84"/>
      <c r="R343" s="84"/>
      <c r="S343" s="84"/>
      <c r="T343" s="85"/>
      <c r="U343" s="38"/>
      <c r="V343" s="38"/>
      <c r="W343" s="38"/>
      <c r="X343" s="38"/>
      <c r="Y343" s="38"/>
      <c r="Z343" s="38"/>
      <c r="AA343" s="38"/>
      <c r="AB343" s="38"/>
      <c r="AC343" s="38"/>
      <c r="AD343" s="38"/>
      <c r="AE343" s="38"/>
      <c r="AT343" s="17" t="s">
        <v>196</v>
      </c>
      <c r="AU343" s="17" t="s">
        <v>84</v>
      </c>
    </row>
    <row r="344" spans="1:51" s="13" customFormat="1" ht="12">
      <c r="A344" s="13"/>
      <c r="B344" s="230"/>
      <c r="C344" s="231"/>
      <c r="D344" s="225" t="s">
        <v>198</v>
      </c>
      <c r="E344" s="232" t="s">
        <v>20</v>
      </c>
      <c r="F344" s="233" t="s">
        <v>362</v>
      </c>
      <c r="G344" s="231"/>
      <c r="H344" s="232" t="s">
        <v>20</v>
      </c>
      <c r="I344" s="234"/>
      <c r="J344" s="231"/>
      <c r="K344" s="231"/>
      <c r="L344" s="235"/>
      <c r="M344" s="236"/>
      <c r="N344" s="237"/>
      <c r="O344" s="237"/>
      <c r="P344" s="237"/>
      <c r="Q344" s="237"/>
      <c r="R344" s="237"/>
      <c r="S344" s="237"/>
      <c r="T344" s="238"/>
      <c r="U344" s="13"/>
      <c r="V344" s="13"/>
      <c r="W344" s="13"/>
      <c r="X344" s="13"/>
      <c r="Y344" s="13"/>
      <c r="Z344" s="13"/>
      <c r="AA344" s="13"/>
      <c r="AB344" s="13"/>
      <c r="AC344" s="13"/>
      <c r="AD344" s="13"/>
      <c r="AE344" s="13"/>
      <c r="AT344" s="239" t="s">
        <v>198</v>
      </c>
      <c r="AU344" s="239" t="s">
        <v>84</v>
      </c>
      <c r="AV344" s="13" t="s">
        <v>22</v>
      </c>
      <c r="AW344" s="13" t="s">
        <v>37</v>
      </c>
      <c r="AX344" s="13" t="s">
        <v>76</v>
      </c>
      <c r="AY344" s="239" t="s">
        <v>186</v>
      </c>
    </row>
    <row r="345" spans="1:51" s="14" customFormat="1" ht="12">
      <c r="A345" s="14"/>
      <c r="B345" s="240"/>
      <c r="C345" s="241"/>
      <c r="D345" s="225" t="s">
        <v>198</v>
      </c>
      <c r="E345" s="242" t="s">
        <v>20</v>
      </c>
      <c r="F345" s="243" t="s">
        <v>1132</v>
      </c>
      <c r="G345" s="241"/>
      <c r="H345" s="244">
        <v>24</v>
      </c>
      <c r="I345" s="245"/>
      <c r="J345" s="241"/>
      <c r="K345" s="241"/>
      <c r="L345" s="246"/>
      <c r="M345" s="247"/>
      <c r="N345" s="248"/>
      <c r="O345" s="248"/>
      <c r="P345" s="248"/>
      <c r="Q345" s="248"/>
      <c r="R345" s="248"/>
      <c r="S345" s="248"/>
      <c r="T345" s="249"/>
      <c r="U345" s="14"/>
      <c r="V345" s="14"/>
      <c r="W345" s="14"/>
      <c r="X345" s="14"/>
      <c r="Y345" s="14"/>
      <c r="Z345" s="14"/>
      <c r="AA345" s="14"/>
      <c r="AB345" s="14"/>
      <c r="AC345" s="14"/>
      <c r="AD345" s="14"/>
      <c r="AE345" s="14"/>
      <c r="AT345" s="250" t="s">
        <v>198</v>
      </c>
      <c r="AU345" s="250" t="s">
        <v>84</v>
      </c>
      <c r="AV345" s="14" t="s">
        <v>84</v>
      </c>
      <c r="AW345" s="14" t="s">
        <v>37</v>
      </c>
      <c r="AX345" s="14" t="s">
        <v>76</v>
      </c>
      <c r="AY345" s="250" t="s">
        <v>186</v>
      </c>
    </row>
    <row r="346" spans="1:65" s="2" customFormat="1" ht="24.15" customHeight="1">
      <c r="A346" s="38"/>
      <c r="B346" s="39"/>
      <c r="C346" s="212" t="s">
        <v>828</v>
      </c>
      <c r="D346" s="212" t="s">
        <v>189</v>
      </c>
      <c r="E346" s="213" t="s">
        <v>1133</v>
      </c>
      <c r="F346" s="214" t="s">
        <v>1134</v>
      </c>
      <c r="G346" s="215" t="s">
        <v>312</v>
      </c>
      <c r="H346" s="216">
        <v>100</v>
      </c>
      <c r="I346" s="217"/>
      <c r="J346" s="218">
        <f>ROUND(I346*H346,2)</f>
        <v>0</v>
      </c>
      <c r="K346" s="214" t="s">
        <v>193</v>
      </c>
      <c r="L346" s="44"/>
      <c r="M346" s="219" t="s">
        <v>20</v>
      </c>
      <c r="N346" s="220" t="s">
        <v>47</v>
      </c>
      <c r="O346" s="84"/>
      <c r="P346" s="221">
        <f>O346*H346</f>
        <v>0</v>
      </c>
      <c r="Q346" s="221">
        <v>0.08978</v>
      </c>
      <c r="R346" s="221">
        <f>Q346*H346</f>
        <v>8.978</v>
      </c>
      <c r="S346" s="221">
        <v>0</v>
      </c>
      <c r="T346" s="222">
        <f>S346*H346</f>
        <v>0</v>
      </c>
      <c r="U346" s="38"/>
      <c r="V346" s="38"/>
      <c r="W346" s="38"/>
      <c r="X346" s="38"/>
      <c r="Y346" s="38"/>
      <c r="Z346" s="38"/>
      <c r="AA346" s="38"/>
      <c r="AB346" s="38"/>
      <c r="AC346" s="38"/>
      <c r="AD346" s="38"/>
      <c r="AE346" s="38"/>
      <c r="AR346" s="223" t="s">
        <v>194</v>
      </c>
      <c r="AT346" s="223" t="s">
        <v>189</v>
      </c>
      <c r="AU346" s="223" t="s">
        <v>84</v>
      </c>
      <c r="AY346" s="17" t="s">
        <v>186</v>
      </c>
      <c r="BE346" s="224">
        <f>IF(N346="základní",J346,0)</f>
        <v>0</v>
      </c>
      <c r="BF346" s="224">
        <f>IF(N346="snížená",J346,0)</f>
        <v>0</v>
      </c>
      <c r="BG346" s="224">
        <f>IF(N346="zákl. přenesená",J346,0)</f>
        <v>0</v>
      </c>
      <c r="BH346" s="224">
        <f>IF(N346="sníž. přenesená",J346,0)</f>
        <v>0</v>
      </c>
      <c r="BI346" s="224">
        <f>IF(N346="nulová",J346,0)</f>
        <v>0</v>
      </c>
      <c r="BJ346" s="17" t="s">
        <v>22</v>
      </c>
      <c r="BK346" s="224">
        <f>ROUND(I346*H346,2)</f>
        <v>0</v>
      </c>
      <c r="BL346" s="17" t="s">
        <v>194</v>
      </c>
      <c r="BM346" s="223" t="s">
        <v>1135</v>
      </c>
    </row>
    <row r="347" spans="1:47" s="2" customFormat="1" ht="12">
      <c r="A347" s="38"/>
      <c r="B347" s="39"/>
      <c r="C347" s="40"/>
      <c r="D347" s="225" t="s">
        <v>196</v>
      </c>
      <c r="E347" s="40"/>
      <c r="F347" s="226" t="s">
        <v>1136</v>
      </c>
      <c r="G347" s="40"/>
      <c r="H347" s="40"/>
      <c r="I347" s="227"/>
      <c r="J347" s="40"/>
      <c r="K347" s="40"/>
      <c r="L347" s="44"/>
      <c r="M347" s="228"/>
      <c r="N347" s="229"/>
      <c r="O347" s="84"/>
      <c r="P347" s="84"/>
      <c r="Q347" s="84"/>
      <c r="R347" s="84"/>
      <c r="S347" s="84"/>
      <c r="T347" s="85"/>
      <c r="U347" s="38"/>
      <c r="V347" s="38"/>
      <c r="W347" s="38"/>
      <c r="X347" s="38"/>
      <c r="Y347" s="38"/>
      <c r="Z347" s="38"/>
      <c r="AA347" s="38"/>
      <c r="AB347" s="38"/>
      <c r="AC347" s="38"/>
      <c r="AD347" s="38"/>
      <c r="AE347" s="38"/>
      <c r="AT347" s="17" t="s">
        <v>196</v>
      </c>
      <c r="AU347" s="17" t="s">
        <v>84</v>
      </c>
    </row>
    <row r="348" spans="1:51" s="13" customFormat="1" ht="12">
      <c r="A348" s="13"/>
      <c r="B348" s="230"/>
      <c r="C348" s="231"/>
      <c r="D348" s="225" t="s">
        <v>198</v>
      </c>
      <c r="E348" s="232" t="s">
        <v>20</v>
      </c>
      <c r="F348" s="233" t="s">
        <v>919</v>
      </c>
      <c r="G348" s="231"/>
      <c r="H348" s="232" t="s">
        <v>20</v>
      </c>
      <c r="I348" s="234"/>
      <c r="J348" s="231"/>
      <c r="K348" s="231"/>
      <c r="L348" s="235"/>
      <c r="M348" s="236"/>
      <c r="N348" s="237"/>
      <c r="O348" s="237"/>
      <c r="P348" s="237"/>
      <c r="Q348" s="237"/>
      <c r="R348" s="237"/>
      <c r="S348" s="237"/>
      <c r="T348" s="238"/>
      <c r="U348" s="13"/>
      <c r="V348" s="13"/>
      <c r="W348" s="13"/>
      <c r="X348" s="13"/>
      <c r="Y348" s="13"/>
      <c r="Z348" s="13"/>
      <c r="AA348" s="13"/>
      <c r="AB348" s="13"/>
      <c r="AC348" s="13"/>
      <c r="AD348" s="13"/>
      <c r="AE348" s="13"/>
      <c r="AT348" s="239" t="s">
        <v>198</v>
      </c>
      <c r="AU348" s="239" t="s">
        <v>84</v>
      </c>
      <c r="AV348" s="13" t="s">
        <v>22</v>
      </c>
      <c r="AW348" s="13" t="s">
        <v>37</v>
      </c>
      <c r="AX348" s="13" t="s">
        <v>76</v>
      </c>
      <c r="AY348" s="239" t="s">
        <v>186</v>
      </c>
    </row>
    <row r="349" spans="1:51" s="14" customFormat="1" ht="12">
      <c r="A349" s="14"/>
      <c r="B349" s="240"/>
      <c r="C349" s="241"/>
      <c r="D349" s="225" t="s">
        <v>198</v>
      </c>
      <c r="E349" s="242" t="s">
        <v>20</v>
      </c>
      <c r="F349" s="243" t="s">
        <v>1137</v>
      </c>
      <c r="G349" s="241"/>
      <c r="H349" s="244">
        <v>100</v>
      </c>
      <c r="I349" s="245"/>
      <c r="J349" s="241"/>
      <c r="K349" s="241"/>
      <c r="L349" s="246"/>
      <c r="M349" s="247"/>
      <c r="N349" s="248"/>
      <c r="O349" s="248"/>
      <c r="P349" s="248"/>
      <c r="Q349" s="248"/>
      <c r="R349" s="248"/>
      <c r="S349" s="248"/>
      <c r="T349" s="249"/>
      <c r="U349" s="14"/>
      <c r="V349" s="14"/>
      <c r="W349" s="14"/>
      <c r="X349" s="14"/>
      <c r="Y349" s="14"/>
      <c r="Z349" s="14"/>
      <c r="AA349" s="14"/>
      <c r="AB349" s="14"/>
      <c r="AC349" s="14"/>
      <c r="AD349" s="14"/>
      <c r="AE349" s="14"/>
      <c r="AT349" s="250" t="s">
        <v>198</v>
      </c>
      <c r="AU349" s="250" t="s">
        <v>84</v>
      </c>
      <c r="AV349" s="14" t="s">
        <v>84</v>
      </c>
      <c r="AW349" s="14" t="s">
        <v>37</v>
      </c>
      <c r="AX349" s="14" t="s">
        <v>76</v>
      </c>
      <c r="AY349" s="250" t="s">
        <v>186</v>
      </c>
    </row>
    <row r="350" spans="1:65" s="2" customFormat="1" ht="24.15" customHeight="1">
      <c r="A350" s="38"/>
      <c r="B350" s="39"/>
      <c r="C350" s="212" t="s">
        <v>833</v>
      </c>
      <c r="D350" s="212" t="s">
        <v>189</v>
      </c>
      <c r="E350" s="213" t="s">
        <v>1138</v>
      </c>
      <c r="F350" s="214" t="s">
        <v>1139</v>
      </c>
      <c r="G350" s="215" t="s">
        <v>312</v>
      </c>
      <c r="H350" s="216">
        <v>1969.2</v>
      </c>
      <c r="I350" s="217"/>
      <c r="J350" s="218">
        <f>ROUND(I350*H350,2)</f>
        <v>0</v>
      </c>
      <c r="K350" s="214" t="s">
        <v>193</v>
      </c>
      <c r="L350" s="44"/>
      <c r="M350" s="219" t="s">
        <v>20</v>
      </c>
      <c r="N350" s="220" t="s">
        <v>47</v>
      </c>
      <c r="O350" s="84"/>
      <c r="P350" s="221">
        <f>O350*H350</f>
        <v>0</v>
      </c>
      <c r="Q350" s="221">
        <v>0.1295</v>
      </c>
      <c r="R350" s="221">
        <f>Q350*H350</f>
        <v>255.0114</v>
      </c>
      <c r="S350" s="221">
        <v>0</v>
      </c>
      <c r="T350" s="222">
        <f>S350*H350</f>
        <v>0</v>
      </c>
      <c r="U350" s="38"/>
      <c r="V350" s="38"/>
      <c r="W350" s="38"/>
      <c r="X350" s="38"/>
      <c r="Y350" s="38"/>
      <c r="Z350" s="38"/>
      <c r="AA350" s="38"/>
      <c r="AB350" s="38"/>
      <c r="AC350" s="38"/>
      <c r="AD350" s="38"/>
      <c r="AE350" s="38"/>
      <c r="AR350" s="223" t="s">
        <v>194</v>
      </c>
      <c r="AT350" s="223" t="s">
        <v>189</v>
      </c>
      <c r="AU350" s="223" t="s">
        <v>84</v>
      </c>
      <c r="AY350" s="17" t="s">
        <v>186</v>
      </c>
      <c r="BE350" s="224">
        <f>IF(N350="základní",J350,0)</f>
        <v>0</v>
      </c>
      <c r="BF350" s="224">
        <f>IF(N350="snížená",J350,0)</f>
        <v>0</v>
      </c>
      <c r="BG350" s="224">
        <f>IF(N350="zákl. přenesená",J350,0)</f>
        <v>0</v>
      </c>
      <c r="BH350" s="224">
        <f>IF(N350="sníž. přenesená",J350,0)</f>
        <v>0</v>
      </c>
      <c r="BI350" s="224">
        <f>IF(N350="nulová",J350,0)</f>
        <v>0</v>
      </c>
      <c r="BJ350" s="17" t="s">
        <v>22</v>
      </c>
      <c r="BK350" s="224">
        <f>ROUND(I350*H350,2)</f>
        <v>0</v>
      </c>
      <c r="BL350" s="17" t="s">
        <v>194</v>
      </c>
      <c r="BM350" s="223" t="s">
        <v>1140</v>
      </c>
    </row>
    <row r="351" spans="1:47" s="2" customFormat="1" ht="12">
      <c r="A351" s="38"/>
      <c r="B351" s="39"/>
      <c r="C351" s="40"/>
      <c r="D351" s="225" t="s">
        <v>196</v>
      </c>
      <c r="E351" s="40"/>
      <c r="F351" s="226" t="s">
        <v>1141</v>
      </c>
      <c r="G351" s="40"/>
      <c r="H351" s="40"/>
      <c r="I351" s="227"/>
      <c r="J351" s="40"/>
      <c r="K351" s="40"/>
      <c r="L351" s="44"/>
      <c r="M351" s="228"/>
      <c r="N351" s="229"/>
      <c r="O351" s="84"/>
      <c r="P351" s="84"/>
      <c r="Q351" s="84"/>
      <c r="R351" s="84"/>
      <c r="S351" s="84"/>
      <c r="T351" s="85"/>
      <c r="U351" s="38"/>
      <c r="V351" s="38"/>
      <c r="W351" s="38"/>
      <c r="X351" s="38"/>
      <c r="Y351" s="38"/>
      <c r="Z351" s="38"/>
      <c r="AA351" s="38"/>
      <c r="AB351" s="38"/>
      <c r="AC351" s="38"/>
      <c r="AD351" s="38"/>
      <c r="AE351" s="38"/>
      <c r="AT351" s="17" t="s">
        <v>196</v>
      </c>
      <c r="AU351" s="17" t="s">
        <v>84</v>
      </c>
    </row>
    <row r="352" spans="1:51" s="13" customFormat="1" ht="12">
      <c r="A352" s="13"/>
      <c r="B352" s="230"/>
      <c r="C352" s="231"/>
      <c r="D352" s="225" t="s">
        <v>198</v>
      </c>
      <c r="E352" s="232" t="s">
        <v>20</v>
      </c>
      <c r="F352" s="233" t="s">
        <v>919</v>
      </c>
      <c r="G352" s="231"/>
      <c r="H352" s="232" t="s">
        <v>20</v>
      </c>
      <c r="I352" s="234"/>
      <c r="J352" s="231"/>
      <c r="K352" s="231"/>
      <c r="L352" s="235"/>
      <c r="M352" s="236"/>
      <c r="N352" s="237"/>
      <c r="O352" s="237"/>
      <c r="P352" s="237"/>
      <c r="Q352" s="237"/>
      <c r="R352" s="237"/>
      <c r="S352" s="237"/>
      <c r="T352" s="238"/>
      <c r="U352" s="13"/>
      <c r="V352" s="13"/>
      <c r="W352" s="13"/>
      <c r="X352" s="13"/>
      <c r="Y352" s="13"/>
      <c r="Z352" s="13"/>
      <c r="AA352" s="13"/>
      <c r="AB352" s="13"/>
      <c r="AC352" s="13"/>
      <c r="AD352" s="13"/>
      <c r="AE352" s="13"/>
      <c r="AT352" s="239" t="s">
        <v>198</v>
      </c>
      <c r="AU352" s="239" t="s">
        <v>84</v>
      </c>
      <c r="AV352" s="13" t="s">
        <v>22</v>
      </c>
      <c r="AW352" s="13" t="s">
        <v>37</v>
      </c>
      <c r="AX352" s="13" t="s">
        <v>76</v>
      </c>
      <c r="AY352" s="239" t="s">
        <v>186</v>
      </c>
    </row>
    <row r="353" spans="1:51" s="14" customFormat="1" ht="12">
      <c r="A353" s="14"/>
      <c r="B353" s="240"/>
      <c r="C353" s="241"/>
      <c r="D353" s="225" t="s">
        <v>198</v>
      </c>
      <c r="E353" s="242" t="s">
        <v>20</v>
      </c>
      <c r="F353" s="243" t="s">
        <v>1142</v>
      </c>
      <c r="G353" s="241"/>
      <c r="H353" s="244">
        <v>1964.1</v>
      </c>
      <c r="I353" s="245"/>
      <c r="J353" s="241"/>
      <c r="K353" s="241"/>
      <c r="L353" s="246"/>
      <c r="M353" s="247"/>
      <c r="N353" s="248"/>
      <c r="O353" s="248"/>
      <c r="P353" s="248"/>
      <c r="Q353" s="248"/>
      <c r="R353" s="248"/>
      <c r="S353" s="248"/>
      <c r="T353" s="249"/>
      <c r="U353" s="14"/>
      <c r="V353" s="14"/>
      <c r="W353" s="14"/>
      <c r="X353" s="14"/>
      <c r="Y353" s="14"/>
      <c r="Z353" s="14"/>
      <c r="AA353" s="14"/>
      <c r="AB353" s="14"/>
      <c r="AC353" s="14"/>
      <c r="AD353" s="14"/>
      <c r="AE353" s="14"/>
      <c r="AT353" s="250" t="s">
        <v>198</v>
      </c>
      <c r="AU353" s="250" t="s">
        <v>84</v>
      </c>
      <c r="AV353" s="14" t="s">
        <v>84</v>
      </c>
      <c r="AW353" s="14" t="s">
        <v>37</v>
      </c>
      <c r="AX353" s="14" t="s">
        <v>76</v>
      </c>
      <c r="AY353" s="250" t="s">
        <v>186</v>
      </c>
    </row>
    <row r="354" spans="1:51" s="14" customFormat="1" ht="12">
      <c r="A354" s="14"/>
      <c r="B354" s="240"/>
      <c r="C354" s="241"/>
      <c r="D354" s="225" t="s">
        <v>198</v>
      </c>
      <c r="E354" s="242" t="s">
        <v>20</v>
      </c>
      <c r="F354" s="243" t="s">
        <v>1143</v>
      </c>
      <c r="G354" s="241"/>
      <c r="H354" s="244">
        <v>5.1</v>
      </c>
      <c r="I354" s="245"/>
      <c r="J354" s="241"/>
      <c r="K354" s="241"/>
      <c r="L354" s="246"/>
      <c r="M354" s="247"/>
      <c r="N354" s="248"/>
      <c r="O354" s="248"/>
      <c r="P354" s="248"/>
      <c r="Q354" s="248"/>
      <c r="R354" s="248"/>
      <c r="S354" s="248"/>
      <c r="T354" s="249"/>
      <c r="U354" s="14"/>
      <c r="V354" s="14"/>
      <c r="W354" s="14"/>
      <c r="X354" s="14"/>
      <c r="Y354" s="14"/>
      <c r="Z354" s="14"/>
      <c r="AA354" s="14"/>
      <c r="AB354" s="14"/>
      <c r="AC354" s="14"/>
      <c r="AD354" s="14"/>
      <c r="AE354" s="14"/>
      <c r="AT354" s="250" t="s">
        <v>198</v>
      </c>
      <c r="AU354" s="250" t="s">
        <v>84</v>
      </c>
      <c r="AV354" s="14" t="s">
        <v>84</v>
      </c>
      <c r="AW354" s="14" t="s">
        <v>37</v>
      </c>
      <c r="AX354" s="14" t="s">
        <v>76</v>
      </c>
      <c r="AY354" s="250" t="s">
        <v>186</v>
      </c>
    </row>
    <row r="355" spans="1:65" s="2" customFormat="1" ht="14.4" customHeight="1">
      <c r="A355" s="38"/>
      <c r="B355" s="39"/>
      <c r="C355" s="260" t="s">
        <v>838</v>
      </c>
      <c r="D355" s="260" t="s">
        <v>921</v>
      </c>
      <c r="E355" s="261" t="s">
        <v>1144</v>
      </c>
      <c r="F355" s="262" t="s">
        <v>1145</v>
      </c>
      <c r="G355" s="263" t="s">
        <v>312</v>
      </c>
      <c r="H355" s="264">
        <v>1964.1</v>
      </c>
      <c r="I355" s="265"/>
      <c r="J355" s="266">
        <f>ROUND(I355*H355,2)</f>
        <v>0</v>
      </c>
      <c r="K355" s="262" t="s">
        <v>193</v>
      </c>
      <c r="L355" s="267"/>
      <c r="M355" s="268" t="s">
        <v>20</v>
      </c>
      <c r="N355" s="269" t="s">
        <v>47</v>
      </c>
      <c r="O355" s="84"/>
      <c r="P355" s="221">
        <f>O355*H355</f>
        <v>0</v>
      </c>
      <c r="Q355" s="221">
        <v>0.045</v>
      </c>
      <c r="R355" s="221">
        <f>Q355*H355</f>
        <v>88.38449999999999</v>
      </c>
      <c r="S355" s="221">
        <v>0</v>
      </c>
      <c r="T355" s="222">
        <f>S355*H355</f>
        <v>0</v>
      </c>
      <c r="U355" s="38"/>
      <c r="V355" s="38"/>
      <c r="W355" s="38"/>
      <c r="X355" s="38"/>
      <c r="Y355" s="38"/>
      <c r="Z355" s="38"/>
      <c r="AA355" s="38"/>
      <c r="AB355" s="38"/>
      <c r="AC355" s="38"/>
      <c r="AD355" s="38"/>
      <c r="AE355" s="38"/>
      <c r="AR355" s="223" t="s">
        <v>279</v>
      </c>
      <c r="AT355" s="223" t="s">
        <v>921</v>
      </c>
      <c r="AU355" s="223" t="s">
        <v>84</v>
      </c>
      <c r="AY355" s="17" t="s">
        <v>186</v>
      </c>
      <c r="BE355" s="224">
        <f>IF(N355="základní",J355,0)</f>
        <v>0</v>
      </c>
      <c r="BF355" s="224">
        <f>IF(N355="snížená",J355,0)</f>
        <v>0</v>
      </c>
      <c r="BG355" s="224">
        <f>IF(N355="zákl. přenesená",J355,0)</f>
        <v>0</v>
      </c>
      <c r="BH355" s="224">
        <f>IF(N355="sníž. přenesená",J355,0)</f>
        <v>0</v>
      </c>
      <c r="BI355" s="224">
        <f>IF(N355="nulová",J355,0)</f>
        <v>0</v>
      </c>
      <c r="BJ355" s="17" t="s">
        <v>22</v>
      </c>
      <c r="BK355" s="224">
        <f>ROUND(I355*H355,2)</f>
        <v>0</v>
      </c>
      <c r="BL355" s="17" t="s">
        <v>194</v>
      </c>
      <c r="BM355" s="223" t="s">
        <v>1146</v>
      </c>
    </row>
    <row r="356" spans="1:47" s="2" customFormat="1" ht="12">
      <c r="A356" s="38"/>
      <c r="B356" s="39"/>
      <c r="C356" s="40"/>
      <c r="D356" s="225" t="s">
        <v>196</v>
      </c>
      <c r="E356" s="40"/>
      <c r="F356" s="226" t="s">
        <v>1145</v>
      </c>
      <c r="G356" s="40"/>
      <c r="H356" s="40"/>
      <c r="I356" s="227"/>
      <c r="J356" s="40"/>
      <c r="K356" s="40"/>
      <c r="L356" s="44"/>
      <c r="M356" s="228"/>
      <c r="N356" s="229"/>
      <c r="O356" s="84"/>
      <c r="P356" s="84"/>
      <c r="Q356" s="84"/>
      <c r="R356" s="84"/>
      <c r="S356" s="84"/>
      <c r="T356" s="85"/>
      <c r="U356" s="38"/>
      <c r="V356" s="38"/>
      <c r="W356" s="38"/>
      <c r="X356" s="38"/>
      <c r="Y356" s="38"/>
      <c r="Z356" s="38"/>
      <c r="AA356" s="38"/>
      <c r="AB356" s="38"/>
      <c r="AC356" s="38"/>
      <c r="AD356" s="38"/>
      <c r="AE356" s="38"/>
      <c r="AT356" s="17" t="s">
        <v>196</v>
      </c>
      <c r="AU356" s="17" t="s">
        <v>84</v>
      </c>
    </row>
    <row r="357" spans="1:51" s="13" customFormat="1" ht="12">
      <c r="A357" s="13"/>
      <c r="B357" s="230"/>
      <c r="C357" s="231"/>
      <c r="D357" s="225" t="s">
        <v>198</v>
      </c>
      <c r="E357" s="232" t="s">
        <v>20</v>
      </c>
      <c r="F357" s="233" t="s">
        <v>919</v>
      </c>
      <c r="G357" s="231"/>
      <c r="H357" s="232" t="s">
        <v>20</v>
      </c>
      <c r="I357" s="234"/>
      <c r="J357" s="231"/>
      <c r="K357" s="231"/>
      <c r="L357" s="235"/>
      <c r="M357" s="236"/>
      <c r="N357" s="237"/>
      <c r="O357" s="237"/>
      <c r="P357" s="237"/>
      <c r="Q357" s="237"/>
      <c r="R357" s="237"/>
      <c r="S357" s="237"/>
      <c r="T357" s="238"/>
      <c r="U357" s="13"/>
      <c r="V357" s="13"/>
      <c r="W357" s="13"/>
      <c r="X357" s="13"/>
      <c r="Y357" s="13"/>
      <c r="Z357" s="13"/>
      <c r="AA357" s="13"/>
      <c r="AB357" s="13"/>
      <c r="AC357" s="13"/>
      <c r="AD357" s="13"/>
      <c r="AE357" s="13"/>
      <c r="AT357" s="239" t="s">
        <v>198</v>
      </c>
      <c r="AU357" s="239" t="s">
        <v>84</v>
      </c>
      <c r="AV357" s="13" t="s">
        <v>22</v>
      </c>
      <c r="AW357" s="13" t="s">
        <v>37</v>
      </c>
      <c r="AX357" s="13" t="s">
        <v>76</v>
      </c>
      <c r="AY357" s="239" t="s">
        <v>186</v>
      </c>
    </row>
    <row r="358" spans="1:51" s="14" customFormat="1" ht="12">
      <c r="A358" s="14"/>
      <c r="B358" s="240"/>
      <c r="C358" s="241"/>
      <c r="D358" s="225" t="s">
        <v>198</v>
      </c>
      <c r="E358" s="242" t="s">
        <v>20</v>
      </c>
      <c r="F358" s="243" t="s">
        <v>1142</v>
      </c>
      <c r="G358" s="241"/>
      <c r="H358" s="244">
        <v>1964.1</v>
      </c>
      <c r="I358" s="245"/>
      <c r="J358" s="241"/>
      <c r="K358" s="241"/>
      <c r="L358" s="246"/>
      <c r="M358" s="247"/>
      <c r="N358" s="248"/>
      <c r="O358" s="248"/>
      <c r="P358" s="248"/>
      <c r="Q358" s="248"/>
      <c r="R358" s="248"/>
      <c r="S358" s="248"/>
      <c r="T358" s="249"/>
      <c r="U358" s="14"/>
      <c r="V358" s="14"/>
      <c r="W358" s="14"/>
      <c r="X358" s="14"/>
      <c r="Y358" s="14"/>
      <c r="Z358" s="14"/>
      <c r="AA358" s="14"/>
      <c r="AB358" s="14"/>
      <c r="AC358" s="14"/>
      <c r="AD358" s="14"/>
      <c r="AE358" s="14"/>
      <c r="AT358" s="250" t="s">
        <v>198</v>
      </c>
      <c r="AU358" s="250" t="s">
        <v>84</v>
      </c>
      <c r="AV358" s="14" t="s">
        <v>84</v>
      </c>
      <c r="AW358" s="14" t="s">
        <v>37</v>
      </c>
      <c r="AX358" s="14" t="s">
        <v>76</v>
      </c>
      <c r="AY358" s="250" t="s">
        <v>186</v>
      </c>
    </row>
    <row r="359" spans="1:65" s="2" customFormat="1" ht="24.15" customHeight="1">
      <c r="A359" s="38"/>
      <c r="B359" s="39"/>
      <c r="C359" s="260" t="s">
        <v>843</v>
      </c>
      <c r="D359" s="260" t="s">
        <v>921</v>
      </c>
      <c r="E359" s="261" t="s">
        <v>1147</v>
      </c>
      <c r="F359" s="262" t="s">
        <v>1148</v>
      </c>
      <c r="G359" s="263" t="s">
        <v>312</v>
      </c>
      <c r="H359" s="264">
        <v>5.1</v>
      </c>
      <c r="I359" s="265"/>
      <c r="J359" s="266">
        <f>ROUND(I359*H359,2)</f>
        <v>0</v>
      </c>
      <c r="K359" s="262" t="s">
        <v>20</v>
      </c>
      <c r="L359" s="267"/>
      <c r="M359" s="268" t="s">
        <v>20</v>
      </c>
      <c r="N359" s="269" t="s">
        <v>47</v>
      </c>
      <c r="O359" s="84"/>
      <c r="P359" s="221">
        <f>O359*H359</f>
        <v>0</v>
      </c>
      <c r="Q359" s="221">
        <v>0.045</v>
      </c>
      <c r="R359" s="221">
        <f>Q359*H359</f>
        <v>0.22949999999999998</v>
      </c>
      <c r="S359" s="221">
        <v>0</v>
      </c>
      <c r="T359" s="222">
        <f>S359*H359</f>
        <v>0</v>
      </c>
      <c r="U359" s="38"/>
      <c r="V359" s="38"/>
      <c r="W359" s="38"/>
      <c r="X359" s="38"/>
      <c r="Y359" s="38"/>
      <c r="Z359" s="38"/>
      <c r="AA359" s="38"/>
      <c r="AB359" s="38"/>
      <c r="AC359" s="38"/>
      <c r="AD359" s="38"/>
      <c r="AE359" s="38"/>
      <c r="AR359" s="223" t="s">
        <v>279</v>
      </c>
      <c r="AT359" s="223" t="s">
        <v>921</v>
      </c>
      <c r="AU359" s="223" t="s">
        <v>84</v>
      </c>
      <c r="AY359" s="17" t="s">
        <v>186</v>
      </c>
      <c r="BE359" s="224">
        <f>IF(N359="základní",J359,0)</f>
        <v>0</v>
      </c>
      <c r="BF359" s="224">
        <f>IF(N359="snížená",J359,0)</f>
        <v>0</v>
      </c>
      <c r="BG359" s="224">
        <f>IF(N359="zákl. přenesená",J359,0)</f>
        <v>0</v>
      </c>
      <c r="BH359" s="224">
        <f>IF(N359="sníž. přenesená",J359,0)</f>
        <v>0</v>
      </c>
      <c r="BI359" s="224">
        <f>IF(N359="nulová",J359,0)</f>
        <v>0</v>
      </c>
      <c r="BJ359" s="17" t="s">
        <v>22</v>
      </c>
      <c r="BK359" s="224">
        <f>ROUND(I359*H359,2)</f>
        <v>0</v>
      </c>
      <c r="BL359" s="17" t="s">
        <v>194</v>
      </c>
      <c r="BM359" s="223" t="s">
        <v>1149</v>
      </c>
    </row>
    <row r="360" spans="1:47" s="2" customFormat="1" ht="12">
      <c r="A360" s="38"/>
      <c r="B360" s="39"/>
      <c r="C360" s="40"/>
      <c r="D360" s="225" t="s">
        <v>196</v>
      </c>
      <c r="E360" s="40"/>
      <c r="F360" s="226" t="s">
        <v>1148</v>
      </c>
      <c r="G360" s="40"/>
      <c r="H360" s="40"/>
      <c r="I360" s="227"/>
      <c r="J360" s="40"/>
      <c r="K360" s="40"/>
      <c r="L360" s="44"/>
      <c r="M360" s="228"/>
      <c r="N360" s="229"/>
      <c r="O360" s="84"/>
      <c r="P360" s="84"/>
      <c r="Q360" s="84"/>
      <c r="R360" s="84"/>
      <c r="S360" s="84"/>
      <c r="T360" s="85"/>
      <c r="U360" s="38"/>
      <c r="V360" s="38"/>
      <c r="W360" s="38"/>
      <c r="X360" s="38"/>
      <c r="Y360" s="38"/>
      <c r="Z360" s="38"/>
      <c r="AA360" s="38"/>
      <c r="AB360" s="38"/>
      <c r="AC360" s="38"/>
      <c r="AD360" s="38"/>
      <c r="AE360" s="38"/>
      <c r="AT360" s="17" t="s">
        <v>196</v>
      </c>
      <c r="AU360" s="17" t="s">
        <v>84</v>
      </c>
    </row>
    <row r="361" spans="1:51" s="13" customFormat="1" ht="12">
      <c r="A361" s="13"/>
      <c r="B361" s="230"/>
      <c r="C361" s="231"/>
      <c r="D361" s="225" t="s">
        <v>198</v>
      </c>
      <c r="E361" s="232" t="s">
        <v>20</v>
      </c>
      <c r="F361" s="233" t="s">
        <v>919</v>
      </c>
      <c r="G361" s="231"/>
      <c r="H361" s="232" t="s">
        <v>20</v>
      </c>
      <c r="I361" s="234"/>
      <c r="J361" s="231"/>
      <c r="K361" s="231"/>
      <c r="L361" s="235"/>
      <c r="M361" s="236"/>
      <c r="N361" s="237"/>
      <c r="O361" s="237"/>
      <c r="P361" s="237"/>
      <c r="Q361" s="237"/>
      <c r="R361" s="237"/>
      <c r="S361" s="237"/>
      <c r="T361" s="238"/>
      <c r="U361" s="13"/>
      <c r="V361" s="13"/>
      <c r="W361" s="13"/>
      <c r="X361" s="13"/>
      <c r="Y361" s="13"/>
      <c r="Z361" s="13"/>
      <c r="AA361" s="13"/>
      <c r="AB361" s="13"/>
      <c r="AC361" s="13"/>
      <c r="AD361" s="13"/>
      <c r="AE361" s="13"/>
      <c r="AT361" s="239" t="s">
        <v>198</v>
      </c>
      <c r="AU361" s="239" t="s">
        <v>84</v>
      </c>
      <c r="AV361" s="13" t="s">
        <v>22</v>
      </c>
      <c r="AW361" s="13" t="s">
        <v>37</v>
      </c>
      <c r="AX361" s="13" t="s">
        <v>76</v>
      </c>
      <c r="AY361" s="239" t="s">
        <v>186</v>
      </c>
    </row>
    <row r="362" spans="1:51" s="14" customFormat="1" ht="12">
      <c r="A362" s="14"/>
      <c r="B362" s="240"/>
      <c r="C362" s="241"/>
      <c r="D362" s="225" t="s">
        <v>198</v>
      </c>
      <c r="E362" s="242" t="s">
        <v>20</v>
      </c>
      <c r="F362" s="243" t="s">
        <v>1143</v>
      </c>
      <c r="G362" s="241"/>
      <c r="H362" s="244">
        <v>5.1</v>
      </c>
      <c r="I362" s="245"/>
      <c r="J362" s="241"/>
      <c r="K362" s="241"/>
      <c r="L362" s="246"/>
      <c r="M362" s="247"/>
      <c r="N362" s="248"/>
      <c r="O362" s="248"/>
      <c r="P362" s="248"/>
      <c r="Q362" s="248"/>
      <c r="R362" s="248"/>
      <c r="S362" s="248"/>
      <c r="T362" s="249"/>
      <c r="U362" s="14"/>
      <c r="V362" s="14"/>
      <c r="W362" s="14"/>
      <c r="X362" s="14"/>
      <c r="Y362" s="14"/>
      <c r="Z362" s="14"/>
      <c r="AA362" s="14"/>
      <c r="AB362" s="14"/>
      <c r="AC362" s="14"/>
      <c r="AD362" s="14"/>
      <c r="AE362" s="14"/>
      <c r="AT362" s="250" t="s">
        <v>198</v>
      </c>
      <c r="AU362" s="250" t="s">
        <v>84</v>
      </c>
      <c r="AV362" s="14" t="s">
        <v>84</v>
      </c>
      <c r="AW362" s="14" t="s">
        <v>37</v>
      </c>
      <c r="AX362" s="14" t="s">
        <v>76</v>
      </c>
      <c r="AY362" s="250" t="s">
        <v>186</v>
      </c>
    </row>
    <row r="363" spans="1:65" s="2" customFormat="1" ht="24.15" customHeight="1">
      <c r="A363" s="38"/>
      <c r="B363" s="39"/>
      <c r="C363" s="212" t="s">
        <v>845</v>
      </c>
      <c r="D363" s="212" t="s">
        <v>189</v>
      </c>
      <c r="E363" s="213" t="s">
        <v>1150</v>
      </c>
      <c r="F363" s="214" t="s">
        <v>1151</v>
      </c>
      <c r="G363" s="215" t="s">
        <v>244</v>
      </c>
      <c r="H363" s="216">
        <v>5380.5</v>
      </c>
      <c r="I363" s="217"/>
      <c r="J363" s="218">
        <f>ROUND(I363*H363,2)</f>
        <v>0</v>
      </c>
      <c r="K363" s="214" t="s">
        <v>193</v>
      </c>
      <c r="L363" s="44"/>
      <c r="M363" s="219" t="s">
        <v>20</v>
      </c>
      <c r="N363" s="220" t="s">
        <v>47</v>
      </c>
      <c r="O363" s="84"/>
      <c r="P363" s="221">
        <f>O363*H363</f>
        <v>0</v>
      </c>
      <c r="Q363" s="221">
        <v>0.00025</v>
      </c>
      <c r="R363" s="221">
        <f>Q363*H363</f>
        <v>1.3451250000000001</v>
      </c>
      <c r="S363" s="221">
        <v>0</v>
      </c>
      <c r="T363" s="222">
        <f>S363*H363</f>
        <v>0</v>
      </c>
      <c r="U363" s="38"/>
      <c r="V363" s="38"/>
      <c r="W363" s="38"/>
      <c r="X363" s="38"/>
      <c r="Y363" s="38"/>
      <c r="Z363" s="38"/>
      <c r="AA363" s="38"/>
      <c r="AB363" s="38"/>
      <c r="AC363" s="38"/>
      <c r="AD363" s="38"/>
      <c r="AE363" s="38"/>
      <c r="AR363" s="223" t="s">
        <v>194</v>
      </c>
      <c r="AT363" s="223" t="s">
        <v>189</v>
      </c>
      <c r="AU363" s="223" t="s">
        <v>84</v>
      </c>
      <c r="AY363" s="17" t="s">
        <v>186</v>
      </c>
      <c r="BE363" s="224">
        <f>IF(N363="základní",J363,0)</f>
        <v>0</v>
      </c>
      <c r="BF363" s="224">
        <f>IF(N363="snížená",J363,0)</f>
        <v>0</v>
      </c>
      <c r="BG363" s="224">
        <f>IF(N363="zákl. přenesená",J363,0)</f>
        <v>0</v>
      </c>
      <c r="BH363" s="224">
        <f>IF(N363="sníž. přenesená",J363,0)</f>
        <v>0</v>
      </c>
      <c r="BI363" s="224">
        <f>IF(N363="nulová",J363,0)</f>
        <v>0</v>
      </c>
      <c r="BJ363" s="17" t="s">
        <v>22</v>
      </c>
      <c r="BK363" s="224">
        <f>ROUND(I363*H363,2)</f>
        <v>0</v>
      </c>
      <c r="BL363" s="17" t="s">
        <v>194</v>
      </c>
      <c r="BM363" s="223" t="s">
        <v>1152</v>
      </c>
    </row>
    <row r="364" spans="1:47" s="2" customFormat="1" ht="12">
      <c r="A364" s="38"/>
      <c r="B364" s="39"/>
      <c r="C364" s="40"/>
      <c r="D364" s="225" t="s">
        <v>196</v>
      </c>
      <c r="E364" s="40"/>
      <c r="F364" s="226" t="s">
        <v>1153</v>
      </c>
      <c r="G364" s="40"/>
      <c r="H364" s="40"/>
      <c r="I364" s="227"/>
      <c r="J364" s="40"/>
      <c r="K364" s="40"/>
      <c r="L364" s="44"/>
      <c r="M364" s="228"/>
      <c r="N364" s="229"/>
      <c r="O364" s="84"/>
      <c r="P364" s="84"/>
      <c r="Q364" s="84"/>
      <c r="R364" s="84"/>
      <c r="S364" s="84"/>
      <c r="T364" s="85"/>
      <c r="U364" s="38"/>
      <c r="V364" s="38"/>
      <c r="W364" s="38"/>
      <c r="X364" s="38"/>
      <c r="Y364" s="38"/>
      <c r="Z364" s="38"/>
      <c r="AA364" s="38"/>
      <c r="AB364" s="38"/>
      <c r="AC364" s="38"/>
      <c r="AD364" s="38"/>
      <c r="AE364" s="38"/>
      <c r="AT364" s="17" t="s">
        <v>196</v>
      </c>
      <c r="AU364" s="17" t="s">
        <v>84</v>
      </c>
    </row>
    <row r="365" spans="1:51" s="13" customFormat="1" ht="12">
      <c r="A365" s="13"/>
      <c r="B365" s="230"/>
      <c r="C365" s="231"/>
      <c r="D365" s="225" t="s">
        <v>198</v>
      </c>
      <c r="E365" s="232" t="s">
        <v>20</v>
      </c>
      <c r="F365" s="233" t="s">
        <v>919</v>
      </c>
      <c r="G365" s="231"/>
      <c r="H365" s="232" t="s">
        <v>20</v>
      </c>
      <c r="I365" s="234"/>
      <c r="J365" s="231"/>
      <c r="K365" s="231"/>
      <c r="L365" s="235"/>
      <c r="M365" s="236"/>
      <c r="N365" s="237"/>
      <c r="O365" s="237"/>
      <c r="P365" s="237"/>
      <c r="Q365" s="237"/>
      <c r="R365" s="237"/>
      <c r="S365" s="237"/>
      <c r="T365" s="238"/>
      <c r="U365" s="13"/>
      <c r="V365" s="13"/>
      <c r="W365" s="13"/>
      <c r="X365" s="13"/>
      <c r="Y365" s="13"/>
      <c r="Z365" s="13"/>
      <c r="AA365" s="13"/>
      <c r="AB365" s="13"/>
      <c r="AC365" s="13"/>
      <c r="AD365" s="13"/>
      <c r="AE365" s="13"/>
      <c r="AT365" s="239" t="s">
        <v>198</v>
      </c>
      <c r="AU365" s="239" t="s">
        <v>84</v>
      </c>
      <c r="AV365" s="13" t="s">
        <v>22</v>
      </c>
      <c r="AW365" s="13" t="s">
        <v>37</v>
      </c>
      <c r="AX365" s="13" t="s">
        <v>76</v>
      </c>
      <c r="AY365" s="239" t="s">
        <v>186</v>
      </c>
    </row>
    <row r="366" spans="1:51" s="14" customFormat="1" ht="12">
      <c r="A366" s="14"/>
      <c r="B366" s="240"/>
      <c r="C366" s="241"/>
      <c r="D366" s="225" t="s">
        <v>198</v>
      </c>
      <c r="E366" s="242" t="s">
        <v>20</v>
      </c>
      <c r="F366" s="243" t="s">
        <v>1154</v>
      </c>
      <c r="G366" s="241"/>
      <c r="H366" s="244">
        <v>5380.5</v>
      </c>
      <c r="I366" s="245"/>
      <c r="J366" s="241"/>
      <c r="K366" s="241"/>
      <c r="L366" s="246"/>
      <c r="M366" s="247"/>
      <c r="N366" s="248"/>
      <c r="O366" s="248"/>
      <c r="P366" s="248"/>
      <c r="Q366" s="248"/>
      <c r="R366" s="248"/>
      <c r="S366" s="248"/>
      <c r="T366" s="249"/>
      <c r="U366" s="14"/>
      <c r="V366" s="14"/>
      <c r="W366" s="14"/>
      <c r="X366" s="14"/>
      <c r="Y366" s="14"/>
      <c r="Z366" s="14"/>
      <c r="AA366" s="14"/>
      <c r="AB366" s="14"/>
      <c r="AC366" s="14"/>
      <c r="AD366" s="14"/>
      <c r="AE366" s="14"/>
      <c r="AT366" s="250" t="s">
        <v>198</v>
      </c>
      <c r="AU366" s="250" t="s">
        <v>84</v>
      </c>
      <c r="AV366" s="14" t="s">
        <v>84</v>
      </c>
      <c r="AW366" s="14" t="s">
        <v>37</v>
      </c>
      <c r="AX366" s="14" t="s">
        <v>76</v>
      </c>
      <c r="AY366" s="250" t="s">
        <v>186</v>
      </c>
    </row>
    <row r="367" spans="1:65" s="2" customFormat="1" ht="24.15" customHeight="1">
      <c r="A367" s="38"/>
      <c r="B367" s="39"/>
      <c r="C367" s="212" t="s">
        <v>847</v>
      </c>
      <c r="D367" s="212" t="s">
        <v>189</v>
      </c>
      <c r="E367" s="213" t="s">
        <v>1155</v>
      </c>
      <c r="F367" s="214" t="s">
        <v>1151</v>
      </c>
      <c r="G367" s="215" t="s">
        <v>244</v>
      </c>
      <c r="H367" s="216">
        <v>3520.8</v>
      </c>
      <c r="I367" s="217"/>
      <c r="J367" s="218">
        <f>ROUND(I367*H367,2)</f>
        <v>0</v>
      </c>
      <c r="K367" s="214" t="s">
        <v>193</v>
      </c>
      <c r="L367" s="44"/>
      <c r="M367" s="219" t="s">
        <v>20</v>
      </c>
      <c r="N367" s="220" t="s">
        <v>47</v>
      </c>
      <c r="O367" s="84"/>
      <c r="P367" s="221">
        <f>O367*H367</f>
        <v>0</v>
      </c>
      <c r="Q367" s="221">
        <v>0.00025</v>
      </c>
      <c r="R367" s="221">
        <f>Q367*H367</f>
        <v>0.8802000000000001</v>
      </c>
      <c r="S367" s="221">
        <v>0</v>
      </c>
      <c r="T367" s="222">
        <f>S367*H367</f>
        <v>0</v>
      </c>
      <c r="U367" s="38"/>
      <c r="V367" s="38"/>
      <c r="W367" s="38"/>
      <c r="X367" s="38"/>
      <c r="Y367" s="38"/>
      <c r="Z367" s="38"/>
      <c r="AA367" s="38"/>
      <c r="AB367" s="38"/>
      <c r="AC367" s="38"/>
      <c r="AD367" s="38"/>
      <c r="AE367" s="38"/>
      <c r="AR367" s="223" t="s">
        <v>194</v>
      </c>
      <c r="AT367" s="223" t="s">
        <v>189</v>
      </c>
      <c r="AU367" s="223" t="s">
        <v>84</v>
      </c>
      <c r="AY367" s="17" t="s">
        <v>186</v>
      </c>
      <c r="BE367" s="224">
        <f>IF(N367="základní",J367,0)</f>
        <v>0</v>
      </c>
      <c r="BF367" s="224">
        <f>IF(N367="snížená",J367,0)</f>
        <v>0</v>
      </c>
      <c r="BG367" s="224">
        <f>IF(N367="zákl. přenesená",J367,0)</f>
        <v>0</v>
      </c>
      <c r="BH367" s="224">
        <f>IF(N367="sníž. přenesená",J367,0)</f>
        <v>0</v>
      </c>
      <c r="BI367" s="224">
        <f>IF(N367="nulová",J367,0)</f>
        <v>0</v>
      </c>
      <c r="BJ367" s="17" t="s">
        <v>22</v>
      </c>
      <c r="BK367" s="224">
        <f>ROUND(I367*H367,2)</f>
        <v>0</v>
      </c>
      <c r="BL367" s="17" t="s">
        <v>194</v>
      </c>
      <c r="BM367" s="223" t="s">
        <v>1156</v>
      </c>
    </row>
    <row r="368" spans="1:47" s="2" customFormat="1" ht="12">
      <c r="A368" s="38"/>
      <c r="B368" s="39"/>
      <c r="C368" s="40"/>
      <c r="D368" s="225" t="s">
        <v>196</v>
      </c>
      <c r="E368" s="40"/>
      <c r="F368" s="226" t="s">
        <v>1153</v>
      </c>
      <c r="G368" s="40"/>
      <c r="H368" s="40"/>
      <c r="I368" s="227"/>
      <c r="J368" s="40"/>
      <c r="K368" s="40"/>
      <c r="L368" s="44"/>
      <c r="M368" s="228"/>
      <c r="N368" s="229"/>
      <c r="O368" s="84"/>
      <c r="P368" s="84"/>
      <c r="Q368" s="84"/>
      <c r="R368" s="84"/>
      <c r="S368" s="84"/>
      <c r="T368" s="85"/>
      <c r="U368" s="38"/>
      <c r="V368" s="38"/>
      <c r="W368" s="38"/>
      <c r="X368" s="38"/>
      <c r="Y368" s="38"/>
      <c r="Z368" s="38"/>
      <c r="AA368" s="38"/>
      <c r="AB368" s="38"/>
      <c r="AC368" s="38"/>
      <c r="AD368" s="38"/>
      <c r="AE368" s="38"/>
      <c r="AT368" s="17" t="s">
        <v>196</v>
      </c>
      <c r="AU368" s="17" t="s">
        <v>84</v>
      </c>
    </row>
    <row r="369" spans="1:47" s="2" customFormat="1" ht="12">
      <c r="A369" s="38"/>
      <c r="B369" s="39"/>
      <c r="C369" s="40"/>
      <c r="D369" s="225" t="s">
        <v>216</v>
      </c>
      <c r="E369" s="40"/>
      <c r="F369" s="251" t="s">
        <v>565</v>
      </c>
      <c r="G369" s="40"/>
      <c r="H369" s="40"/>
      <c r="I369" s="227"/>
      <c r="J369" s="40"/>
      <c r="K369" s="40"/>
      <c r="L369" s="44"/>
      <c r="M369" s="228"/>
      <c r="N369" s="229"/>
      <c r="O369" s="84"/>
      <c r="P369" s="84"/>
      <c r="Q369" s="84"/>
      <c r="R369" s="84"/>
      <c r="S369" s="84"/>
      <c r="T369" s="85"/>
      <c r="U369" s="38"/>
      <c r="V369" s="38"/>
      <c r="W369" s="38"/>
      <c r="X369" s="38"/>
      <c r="Y369" s="38"/>
      <c r="Z369" s="38"/>
      <c r="AA369" s="38"/>
      <c r="AB369" s="38"/>
      <c r="AC369" s="38"/>
      <c r="AD369" s="38"/>
      <c r="AE369" s="38"/>
      <c r="AT369" s="17" t="s">
        <v>216</v>
      </c>
      <c r="AU369" s="17" t="s">
        <v>84</v>
      </c>
    </row>
    <row r="370" spans="1:51" s="13" customFormat="1" ht="12">
      <c r="A370" s="13"/>
      <c r="B370" s="230"/>
      <c r="C370" s="231"/>
      <c r="D370" s="225" t="s">
        <v>198</v>
      </c>
      <c r="E370" s="232" t="s">
        <v>20</v>
      </c>
      <c r="F370" s="233" t="s">
        <v>919</v>
      </c>
      <c r="G370" s="231"/>
      <c r="H370" s="232" t="s">
        <v>20</v>
      </c>
      <c r="I370" s="234"/>
      <c r="J370" s="231"/>
      <c r="K370" s="231"/>
      <c r="L370" s="235"/>
      <c r="M370" s="236"/>
      <c r="N370" s="237"/>
      <c r="O370" s="237"/>
      <c r="P370" s="237"/>
      <c r="Q370" s="237"/>
      <c r="R370" s="237"/>
      <c r="S370" s="237"/>
      <c r="T370" s="238"/>
      <c r="U370" s="13"/>
      <c r="V370" s="13"/>
      <c r="W370" s="13"/>
      <c r="X370" s="13"/>
      <c r="Y370" s="13"/>
      <c r="Z370" s="13"/>
      <c r="AA370" s="13"/>
      <c r="AB370" s="13"/>
      <c r="AC370" s="13"/>
      <c r="AD370" s="13"/>
      <c r="AE370" s="13"/>
      <c r="AT370" s="239" t="s">
        <v>198</v>
      </c>
      <c r="AU370" s="239" t="s">
        <v>84</v>
      </c>
      <c r="AV370" s="13" t="s">
        <v>22</v>
      </c>
      <c r="AW370" s="13" t="s">
        <v>37</v>
      </c>
      <c r="AX370" s="13" t="s">
        <v>76</v>
      </c>
      <c r="AY370" s="239" t="s">
        <v>186</v>
      </c>
    </row>
    <row r="371" spans="1:51" s="14" customFormat="1" ht="12">
      <c r="A371" s="14"/>
      <c r="B371" s="240"/>
      <c r="C371" s="241"/>
      <c r="D371" s="225" t="s">
        <v>198</v>
      </c>
      <c r="E371" s="242" t="s">
        <v>20</v>
      </c>
      <c r="F371" s="243" t="s">
        <v>1157</v>
      </c>
      <c r="G371" s="241"/>
      <c r="H371" s="244">
        <v>3520.8</v>
      </c>
      <c r="I371" s="245"/>
      <c r="J371" s="241"/>
      <c r="K371" s="241"/>
      <c r="L371" s="246"/>
      <c r="M371" s="247"/>
      <c r="N371" s="248"/>
      <c r="O371" s="248"/>
      <c r="P371" s="248"/>
      <c r="Q371" s="248"/>
      <c r="R371" s="248"/>
      <c r="S371" s="248"/>
      <c r="T371" s="249"/>
      <c r="U371" s="14"/>
      <c r="V371" s="14"/>
      <c r="W371" s="14"/>
      <c r="X371" s="14"/>
      <c r="Y371" s="14"/>
      <c r="Z371" s="14"/>
      <c r="AA371" s="14"/>
      <c r="AB371" s="14"/>
      <c r="AC371" s="14"/>
      <c r="AD371" s="14"/>
      <c r="AE371" s="14"/>
      <c r="AT371" s="250" t="s">
        <v>198</v>
      </c>
      <c r="AU371" s="250" t="s">
        <v>84</v>
      </c>
      <c r="AV371" s="14" t="s">
        <v>84</v>
      </c>
      <c r="AW371" s="14" t="s">
        <v>37</v>
      </c>
      <c r="AX371" s="14" t="s">
        <v>76</v>
      </c>
      <c r="AY371" s="250" t="s">
        <v>186</v>
      </c>
    </row>
    <row r="372" spans="1:65" s="2" customFormat="1" ht="24.15" customHeight="1">
      <c r="A372" s="38"/>
      <c r="B372" s="39"/>
      <c r="C372" s="212" t="s">
        <v>852</v>
      </c>
      <c r="D372" s="212" t="s">
        <v>189</v>
      </c>
      <c r="E372" s="213" t="s">
        <v>1158</v>
      </c>
      <c r="F372" s="214" t="s">
        <v>1159</v>
      </c>
      <c r="G372" s="215" t="s">
        <v>312</v>
      </c>
      <c r="H372" s="216">
        <v>88.6</v>
      </c>
      <c r="I372" s="217"/>
      <c r="J372" s="218">
        <f>ROUND(I372*H372,2)</f>
        <v>0</v>
      </c>
      <c r="K372" s="214" t="s">
        <v>193</v>
      </c>
      <c r="L372" s="44"/>
      <c r="M372" s="219" t="s">
        <v>20</v>
      </c>
      <c r="N372" s="220" t="s">
        <v>47</v>
      </c>
      <c r="O372" s="84"/>
      <c r="P372" s="221">
        <f>O372*H372</f>
        <v>0</v>
      </c>
      <c r="Q372" s="221">
        <v>0.00061</v>
      </c>
      <c r="R372" s="221">
        <f>Q372*H372</f>
        <v>0.054046</v>
      </c>
      <c r="S372" s="221">
        <v>0</v>
      </c>
      <c r="T372" s="222">
        <f>S372*H372</f>
        <v>0</v>
      </c>
      <c r="U372" s="38"/>
      <c r="V372" s="38"/>
      <c r="W372" s="38"/>
      <c r="X372" s="38"/>
      <c r="Y372" s="38"/>
      <c r="Z372" s="38"/>
      <c r="AA372" s="38"/>
      <c r="AB372" s="38"/>
      <c r="AC372" s="38"/>
      <c r="AD372" s="38"/>
      <c r="AE372" s="38"/>
      <c r="AR372" s="223" t="s">
        <v>194</v>
      </c>
      <c r="AT372" s="223" t="s">
        <v>189</v>
      </c>
      <c r="AU372" s="223" t="s">
        <v>84</v>
      </c>
      <c r="AY372" s="17" t="s">
        <v>186</v>
      </c>
      <c r="BE372" s="224">
        <f>IF(N372="základní",J372,0)</f>
        <v>0</v>
      </c>
      <c r="BF372" s="224">
        <f>IF(N372="snížená",J372,0)</f>
        <v>0</v>
      </c>
      <c r="BG372" s="224">
        <f>IF(N372="zákl. přenesená",J372,0)</f>
        <v>0</v>
      </c>
      <c r="BH372" s="224">
        <f>IF(N372="sníž. přenesená",J372,0)</f>
        <v>0</v>
      </c>
      <c r="BI372" s="224">
        <f>IF(N372="nulová",J372,0)</f>
        <v>0</v>
      </c>
      <c r="BJ372" s="17" t="s">
        <v>22</v>
      </c>
      <c r="BK372" s="224">
        <f>ROUND(I372*H372,2)</f>
        <v>0</v>
      </c>
      <c r="BL372" s="17" t="s">
        <v>194</v>
      </c>
      <c r="BM372" s="223" t="s">
        <v>1160</v>
      </c>
    </row>
    <row r="373" spans="1:47" s="2" customFormat="1" ht="12">
      <c r="A373" s="38"/>
      <c r="B373" s="39"/>
      <c r="C373" s="40"/>
      <c r="D373" s="225" t="s">
        <v>196</v>
      </c>
      <c r="E373" s="40"/>
      <c r="F373" s="226" t="s">
        <v>1161</v>
      </c>
      <c r="G373" s="40"/>
      <c r="H373" s="40"/>
      <c r="I373" s="227"/>
      <c r="J373" s="40"/>
      <c r="K373" s="40"/>
      <c r="L373" s="44"/>
      <c r="M373" s="228"/>
      <c r="N373" s="229"/>
      <c r="O373" s="84"/>
      <c r="P373" s="84"/>
      <c r="Q373" s="84"/>
      <c r="R373" s="84"/>
      <c r="S373" s="84"/>
      <c r="T373" s="85"/>
      <c r="U373" s="38"/>
      <c r="V373" s="38"/>
      <c r="W373" s="38"/>
      <c r="X373" s="38"/>
      <c r="Y373" s="38"/>
      <c r="Z373" s="38"/>
      <c r="AA373" s="38"/>
      <c r="AB373" s="38"/>
      <c r="AC373" s="38"/>
      <c r="AD373" s="38"/>
      <c r="AE373" s="38"/>
      <c r="AT373" s="17" t="s">
        <v>196</v>
      </c>
      <c r="AU373" s="17" t="s">
        <v>84</v>
      </c>
    </row>
    <row r="374" spans="1:47" s="2" customFormat="1" ht="12">
      <c r="A374" s="38"/>
      <c r="B374" s="39"/>
      <c r="C374" s="40"/>
      <c r="D374" s="225" t="s">
        <v>216</v>
      </c>
      <c r="E374" s="40"/>
      <c r="F374" s="251" t="s">
        <v>239</v>
      </c>
      <c r="G374" s="40"/>
      <c r="H374" s="40"/>
      <c r="I374" s="227"/>
      <c r="J374" s="40"/>
      <c r="K374" s="40"/>
      <c r="L374" s="44"/>
      <c r="M374" s="228"/>
      <c r="N374" s="229"/>
      <c r="O374" s="84"/>
      <c r="P374" s="84"/>
      <c r="Q374" s="84"/>
      <c r="R374" s="84"/>
      <c r="S374" s="84"/>
      <c r="T374" s="85"/>
      <c r="U374" s="38"/>
      <c r="V374" s="38"/>
      <c r="W374" s="38"/>
      <c r="X374" s="38"/>
      <c r="Y374" s="38"/>
      <c r="Z374" s="38"/>
      <c r="AA374" s="38"/>
      <c r="AB374" s="38"/>
      <c r="AC374" s="38"/>
      <c r="AD374" s="38"/>
      <c r="AE374" s="38"/>
      <c r="AT374" s="17" t="s">
        <v>216</v>
      </c>
      <c r="AU374" s="17" t="s">
        <v>84</v>
      </c>
    </row>
    <row r="375" spans="1:51" s="13" customFormat="1" ht="12">
      <c r="A375" s="13"/>
      <c r="B375" s="230"/>
      <c r="C375" s="231"/>
      <c r="D375" s="225" t="s">
        <v>198</v>
      </c>
      <c r="E375" s="232" t="s">
        <v>20</v>
      </c>
      <c r="F375" s="233" t="s">
        <v>919</v>
      </c>
      <c r="G375" s="231"/>
      <c r="H375" s="232" t="s">
        <v>20</v>
      </c>
      <c r="I375" s="234"/>
      <c r="J375" s="231"/>
      <c r="K375" s="231"/>
      <c r="L375" s="235"/>
      <c r="M375" s="236"/>
      <c r="N375" s="237"/>
      <c r="O375" s="237"/>
      <c r="P375" s="237"/>
      <c r="Q375" s="237"/>
      <c r="R375" s="237"/>
      <c r="S375" s="237"/>
      <c r="T375" s="238"/>
      <c r="U375" s="13"/>
      <c r="V375" s="13"/>
      <c r="W375" s="13"/>
      <c r="X375" s="13"/>
      <c r="Y375" s="13"/>
      <c r="Z375" s="13"/>
      <c r="AA375" s="13"/>
      <c r="AB375" s="13"/>
      <c r="AC375" s="13"/>
      <c r="AD375" s="13"/>
      <c r="AE375" s="13"/>
      <c r="AT375" s="239" t="s">
        <v>198</v>
      </c>
      <c r="AU375" s="239" t="s">
        <v>84</v>
      </c>
      <c r="AV375" s="13" t="s">
        <v>22</v>
      </c>
      <c r="AW375" s="13" t="s">
        <v>37</v>
      </c>
      <c r="AX375" s="13" t="s">
        <v>76</v>
      </c>
      <c r="AY375" s="239" t="s">
        <v>186</v>
      </c>
    </row>
    <row r="376" spans="1:51" s="14" customFormat="1" ht="12">
      <c r="A376" s="14"/>
      <c r="B376" s="240"/>
      <c r="C376" s="241"/>
      <c r="D376" s="225" t="s">
        <v>198</v>
      </c>
      <c r="E376" s="242" t="s">
        <v>20</v>
      </c>
      <c r="F376" s="243" t="s">
        <v>1162</v>
      </c>
      <c r="G376" s="241"/>
      <c r="H376" s="244">
        <v>88.6</v>
      </c>
      <c r="I376" s="245"/>
      <c r="J376" s="241"/>
      <c r="K376" s="241"/>
      <c r="L376" s="246"/>
      <c r="M376" s="247"/>
      <c r="N376" s="248"/>
      <c r="O376" s="248"/>
      <c r="P376" s="248"/>
      <c r="Q376" s="248"/>
      <c r="R376" s="248"/>
      <c r="S376" s="248"/>
      <c r="T376" s="249"/>
      <c r="U376" s="14"/>
      <c r="V376" s="14"/>
      <c r="W376" s="14"/>
      <c r="X376" s="14"/>
      <c r="Y376" s="14"/>
      <c r="Z376" s="14"/>
      <c r="AA376" s="14"/>
      <c r="AB376" s="14"/>
      <c r="AC376" s="14"/>
      <c r="AD376" s="14"/>
      <c r="AE376" s="14"/>
      <c r="AT376" s="250" t="s">
        <v>198</v>
      </c>
      <c r="AU376" s="250" t="s">
        <v>84</v>
      </c>
      <c r="AV376" s="14" t="s">
        <v>84</v>
      </c>
      <c r="AW376" s="14" t="s">
        <v>37</v>
      </c>
      <c r="AX376" s="14" t="s">
        <v>76</v>
      </c>
      <c r="AY376" s="250" t="s">
        <v>186</v>
      </c>
    </row>
    <row r="377" spans="1:65" s="2" customFormat="1" ht="14.4" customHeight="1">
      <c r="A377" s="38"/>
      <c r="B377" s="39"/>
      <c r="C377" s="212" t="s">
        <v>857</v>
      </c>
      <c r="D377" s="212" t="s">
        <v>189</v>
      </c>
      <c r="E377" s="213" t="s">
        <v>1163</v>
      </c>
      <c r="F377" s="214" t="s">
        <v>1164</v>
      </c>
      <c r="G377" s="215" t="s">
        <v>312</v>
      </c>
      <c r="H377" s="216">
        <v>88.6</v>
      </c>
      <c r="I377" s="217"/>
      <c r="J377" s="218">
        <f>ROUND(I377*H377,2)</f>
        <v>0</v>
      </c>
      <c r="K377" s="214" t="s">
        <v>193</v>
      </c>
      <c r="L377" s="44"/>
      <c r="M377" s="219" t="s">
        <v>20</v>
      </c>
      <c r="N377" s="220" t="s">
        <v>47</v>
      </c>
      <c r="O377" s="84"/>
      <c r="P377" s="221">
        <f>O377*H377</f>
        <v>0</v>
      </c>
      <c r="Q377" s="221">
        <v>0</v>
      </c>
      <c r="R377" s="221">
        <f>Q377*H377</f>
        <v>0</v>
      </c>
      <c r="S377" s="221">
        <v>0</v>
      </c>
      <c r="T377" s="222">
        <f>S377*H377</f>
        <v>0</v>
      </c>
      <c r="U377" s="38"/>
      <c r="V377" s="38"/>
      <c r="W377" s="38"/>
      <c r="X377" s="38"/>
      <c r="Y377" s="38"/>
      <c r="Z377" s="38"/>
      <c r="AA377" s="38"/>
      <c r="AB377" s="38"/>
      <c r="AC377" s="38"/>
      <c r="AD377" s="38"/>
      <c r="AE377" s="38"/>
      <c r="AR377" s="223" t="s">
        <v>194</v>
      </c>
      <c r="AT377" s="223" t="s">
        <v>189</v>
      </c>
      <c r="AU377" s="223" t="s">
        <v>84</v>
      </c>
      <c r="AY377" s="17" t="s">
        <v>186</v>
      </c>
      <c r="BE377" s="224">
        <f>IF(N377="základní",J377,0)</f>
        <v>0</v>
      </c>
      <c r="BF377" s="224">
        <f>IF(N377="snížená",J377,0)</f>
        <v>0</v>
      </c>
      <c r="BG377" s="224">
        <f>IF(N377="zákl. přenesená",J377,0)</f>
        <v>0</v>
      </c>
      <c r="BH377" s="224">
        <f>IF(N377="sníž. přenesená",J377,0)</f>
        <v>0</v>
      </c>
      <c r="BI377" s="224">
        <f>IF(N377="nulová",J377,0)</f>
        <v>0</v>
      </c>
      <c r="BJ377" s="17" t="s">
        <v>22</v>
      </c>
      <c r="BK377" s="224">
        <f>ROUND(I377*H377,2)</f>
        <v>0</v>
      </c>
      <c r="BL377" s="17" t="s">
        <v>194</v>
      </c>
      <c r="BM377" s="223" t="s">
        <v>1165</v>
      </c>
    </row>
    <row r="378" spans="1:47" s="2" customFormat="1" ht="12">
      <c r="A378" s="38"/>
      <c r="B378" s="39"/>
      <c r="C378" s="40"/>
      <c r="D378" s="225" t="s">
        <v>196</v>
      </c>
      <c r="E378" s="40"/>
      <c r="F378" s="226" t="s">
        <v>1166</v>
      </c>
      <c r="G378" s="40"/>
      <c r="H378" s="40"/>
      <c r="I378" s="227"/>
      <c r="J378" s="40"/>
      <c r="K378" s="40"/>
      <c r="L378" s="44"/>
      <c r="M378" s="228"/>
      <c r="N378" s="229"/>
      <c r="O378" s="84"/>
      <c r="P378" s="84"/>
      <c r="Q378" s="84"/>
      <c r="R378" s="84"/>
      <c r="S378" s="84"/>
      <c r="T378" s="85"/>
      <c r="U378" s="38"/>
      <c r="V378" s="38"/>
      <c r="W378" s="38"/>
      <c r="X378" s="38"/>
      <c r="Y378" s="38"/>
      <c r="Z378" s="38"/>
      <c r="AA378" s="38"/>
      <c r="AB378" s="38"/>
      <c r="AC378" s="38"/>
      <c r="AD378" s="38"/>
      <c r="AE378" s="38"/>
      <c r="AT378" s="17" t="s">
        <v>196</v>
      </c>
      <c r="AU378" s="17" t="s">
        <v>84</v>
      </c>
    </row>
    <row r="379" spans="1:47" s="2" customFormat="1" ht="12">
      <c r="A379" s="38"/>
      <c r="B379" s="39"/>
      <c r="C379" s="40"/>
      <c r="D379" s="225" t="s">
        <v>216</v>
      </c>
      <c r="E379" s="40"/>
      <c r="F379" s="251" t="s">
        <v>239</v>
      </c>
      <c r="G379" s="40"/>
      <c r="H379" s="40"/>
      <c r="I379" s="227"/>
      <c r="J379" s="40"/>
      <c r="K379" s="40"/>
      <c r="L379" s="44"/>
      <c r="M379" s="228"/>
      <c r="N379" s="229"/>
      <c r="O379" s="84"/>
      <c r="P379" s="84"/>
      <c r="Q379" s="84"/>
      <c r="R379" s="84"/>
      <c r="S379" s="84"/>
      <c r="T379" s="85"/>
      <c r="U379" s="38"/>
      <c r="V379" s="38"/>
      <c r="W379" s="38"/>
      <c r="X379" s="38"/>
      <c r="Y379" s="38"/>
      <c r="Z379" s="38"/>
      <c r="AA379" s="38"/>
      <c r="AB379" s="38"/>
      <c r="AC379" s="38"/>
      <c r="AD379" s="38"/>
      <c r="AE379" s="38"/>
      <c r="AT379" s="17" t="s">
        <v>216</v>
      </c>
      <c r="AU379" s="17" t="s">
        <v>84</v>
      </c>
    </row>
    <row r="380" spans="1:51" s="13" customFormat="1" ht="12">
      <c r="A380" s="13"/>
      <c r="B380" s="230"/>
      <c r="C380" s="231"/>
      <c r="D380" s="225" t="s">
        <v>198</v>
      </c>
      <c r="E380" s="232" t="s">
        <v>20</v>
      </c>
      <c r="F380" s="233" t="s">
        <v>919</v>
      </c>
      <c r="G380" s="231"/>
      <c r="H380" s="232" t="s">
        <v>20</v>
      </c>
      <c r="I380" s="234"/>
      <c r="J380" s="231"/>
      <c r="K380" s="231"/>
      <c r="L380" s="235"/>
      <c r="M380" s="236"/>
      <c r="N380" s="237"/>
      <c r="O380" s="237"/>
      <c r="P380" s="237"/>
      <c r="Q380" s="237"/>
      <c r="R380" s="237"/>
      <c r="S380" s="237"/>
      <c r="T380" s="238"/>
      <c r="U380" s="13"/>
      <c r="V380" s="13"/>
      <c r="W380" s="13"/>
      <c r="X380" s="13"/>
      <c r="Y380" s="13"/>
      <c r="Z380" s="13"/>
      <c r="AA380" s="13"/>
      <c r="AB380" s="13"/>
      <c r="AC380" s="13"/>
      <c r="AD380" s="13"/>
      <c r="AE380" s="13"/>
      <c r="AT380" s="239" t="s">
        <v>198</v>
      </c>
      <c r="AU380" s="239" t="s">
        <v>84</v>
      </c>
      <c r="AV380" s="13" t="s">
        <v>22</v>
      </c>
      <c r="AW380" s="13" t="s">
        <v>37</v>
      </c>
      <c r="AX380" s="13" t="s">
        <v>76</v>
      </c>
      <c r="AY380" s="239" t="s">
        <v>186</v>
      </c>
    </row>
    <row r="381" spans="1:51" s="14" customFormat="1" ht="12">
      <c r="A381" s="14"/>
      <c r="B381" s="240"/>
      <c r="C381" s="241"/>
      <c r="D381" s="225" t="s">
        <v>198</v>
      </c>
      <c r="E381" s="242" t="s">
        <v>20</v>
      </c>
      <c r="F381" s="243" t="s">
        <v>1167</v>
      </c>
      <c r="G381" s="241"/>
      <c r="H381" s="244">
        <v>88.6</v>
      </c>
      <c r="I381" s="245"/>
      <c r="J381" s="241"/>
      <c r="K381" s="241"/>
      <c r="L381" s="246"/>
      <c r="M381" s="247"/>
      <c r="N381" s="248"/>
      <c r="O381" s="248"/>
      <c r="P381" s="248"/>
      <c r="Q381" s="248"/>
      <c r="R381" s="248"/>
      <c r="S381" s="248"/>
      <c r="T381" s="249"/>
      <c r="U381" s="14"/>
      <c r="V381" s="14"/>
      <c r="W381" s="14"/>
      <c r="X381" s="14"/>
      <c r="Y381" s="14"/>
      <c r="Z381" s="14"/>
      <c r="AA381" s="14"/>
      <c r="AB381" s="14"/>
      <c r="AC381" s="14"/>
      <c r="AD381" s="14"/>
      <c r="AE381" s="14"/>
      <c r="AT381" s="250" t="s">
        <v>198</v>
      </c>
      <c r="AU381" s="250" t="s">
        <v>84</v>
      </c>
      <c r="AV381" s="14" t="s">
        <v>84</v>
      </c>
      <c r="AW381" s="14" t="s">
        <v>37</v>
      </c>
      <c r="AX381" s="14" t="s">
        <v>76</v>
      </c>
      <c r="AY381" s="250" t="s">
        <v>186</v>
      </c>
    </row>
    <row r="382" spans="1:63" s="12" customFormat="1" ht="22.8" customHeight="1">
      <c r="A382" s="12"/>
      <c r="B382" s="196"/>
      <c r="C382" s="197"/>
      <c r="D382" s="198" t="s">
        <v>75</v>
      </c>
      <c r="E382" s="210" t="s">
        <v>208</v>
      </c>
      <c r="F382" s="210" t="s">
        <v>209</v>
      </c>
      <c r="G382" s="197"/>
      <c r="H382" s="197"/>
      <c r="I382" s="200"/>
      <c r="J382" s="211">
        <f>BK382</f>
        <v>0</v>
      </c>
      <c r="K382" s="197"/>
      <c r="L382" s="202"/>
      <c r="M382" s="203"/>
      <c r="N382" s="204"/>
      <c r="O382" s="204"/>
      <c r="P382" s="205">
        <f>SUM(P383:P392)</f>
        <v>0</v>
      </c>
      <c r="Q382" s="204"/>
      <c r="R382" s="205">
        <f>SUM(R383:R392)</f>
        <v>0</v>
      </c>
      <c r="S382" s="204"/>
      <c r="T382" s="206">
        <f>SUM(T383:T392)</f>
        <v>0</v>
      </c>
      <c r="U382" s="12"/>
      <c r="V382" s="12"/>
      <c r="W382" s="12"/>
      <c r="X382" s="12"/>
      <c r="Y382" s="12"/>
      <c r="Z382" s="12"/>
      <c r="AA382" s="12"/>
      <c r="AB382" s="12"/>
      <c r="AC382" s="12"/>
      <c r="AD382" s="12"/>
      <c r="AE382" s="12"/>
      <c r="AR382" s="207" t="s">
        <v>22</v>
      </c>
      <c r="AT382" s="208" t="s">
        <v>75</v>
      </c>
      <c r="AU382" s="208" t="s">
        <v>22</v>
      </c>
      <c r="AY382" s="207" t="s">
        <v>186</v>
      </c>
      <c r="BK382" s="209">
        <f>SUM(BK383:BK392)</f>
        <v>0</v>
      </c>
    </row>
    <row r="383" spans="1:65" s="2" customFormat="1" ht="37.8" customHeight="1">
      <c r="A383" s="38"/>
      <c r="B383" s="39"/>
      <c r="C383" s="212" t="s">
        <v>862</v>
      </c>
      <c r="D383" s="212" t="s">
        <v>189</v>
      </c>
      <c r="E383" s="213" t="s">
        <v>418</v>
      </c>
      <c r="F383" s="214" t="s">
        <v>419</v>
      </c>
      <c r="G383" s="215" t="s">
        <v>213</v>
      </c>
      <c r="H383" s="216">
        <v>200.492</v>
      </c>
      <c r="I383" s="217"/>
      <c r="J383" s="218">
        <f>ROUND(I383*H383,2)</f>
        <v>0</v>
      </c>
      <c r="K383" s="214" t="s">
        <v>20</v>
      </c>
      <c r="L383" s="44"/>
      <c r="M383" s="219" t="s">
        <v>20</v>
      </c>
      <c r="N383" s="220" t="s">
        <v>47</v>
      </c>
      <c r="O383" s="84"/>
      <c r="P383" s="221">
        <f>O383*H383</f>
        <v>0</v>
      </c>
      <c r="Q383" s="221">
        <v>0</v>
      </c>
      <c r="R383" s="221">
        <f>Q383*H383</f>
        <v>0</v>
      </c>
      <c r="S383" s="221">
        <v>0</v>
      </c>
      <c r="T383" s="222">
        <f>S383*H383</f>
        <v>0</v>
      </c>
      <c r="U383" s="38"/>
      <c r="V383" s="38"/>
      <c r="W383" s="38"/>
      <c r="X383" s="38"/>
      <c r="Y383" s="38"/>
      <c r="Z383" s="38"/>
      <c r="AA383" s="38"/>
      <c r="AB383" s="38"/>
      <c r="AC383" s="38"/>
      <c r="AD383" s="38"/>
      <c r="AE383" s="38"/>
      <c r="AR383" s="223" t="s">
        <v>194</v>
      </c>
      <c r="AT383" s="223" t="s">
        <v>189</v>
      </c>
      <c r="AU383" s="223" t="s">
        <v>84</v>
      </c>
      <c r="AY383" s="17" t="s">
        <v>186</v>
      </c>
      <c r="BE383" s="224">
        <f>IF(N383="základní",J383,0)</f>
        <v>0</v>
      </c>
      <c r="BF383" s="224">
        <f>IF(N383="snížená",J383,0)</f>
        <v>0</v>
      </c>
      <c r="BG383" s="224">
        <f>IF(N383="zákl. přenesená",J383,0)</f>
        <v>0</v>
      </c>
      <c r="BH383" s="224">
        <f>IF(N383="sníž. přenesená",J383,0)</f>
        <v>0</v>
      </c>
      <c r="BI383" s="224">
        <f>IF(N383="nulová",J383,0)</f>
        <v>0</v>
      </c>
      <c r="BJ383" s="17" t="s">
        <v>22</v>
      </c>
      <c r="BK383" s="224">
        <f>ROUND(I383*H383,2)</f>
        <v>0</v>
      </c>
      <c r="BL383" s="17" t="s">
        <v>194</v>
      </c>
      <c r="BM383" s="223" t="s">
        <v>1168</v>
      </c>
    </row>
    <row r="384" spans="1:47" s="2" customFormat="1" ht="12">
      <c r="A384" s="38"/>
      <c r="B384" s="39"/>
      <c r="C384" s="40"/>
      <c r="D384" s="225" t="s">
        <v>196</v>
      </c>
      <c r="E384" s="40"/>
      <c r="F384" s="226" t="s">
        <v>421</v>
      </c>
      <c r="G384" s="40"/>
      <c r="H384" s="40"/>
      <c r="I384" s="227"/>
      <c r="J384" s="40"/>
      <c r="K384" s="40"/>
      <c r="L384" s="44"/>
      <c r="M384" s="228"/>
      <c r="N384" s="229"/>
      <c r="O384" s="84"/>
      <c r="P384" s="84"/>
      <c r="Q384" s="84"/>
      <c r="R384" s="84"/>
      <c r="S384" s="84"/>
      <c r="T384" s="85"/>
      <c r="U384" s="38"/>
      <c r="V384" s="38"/>
      <c r="W384" s="38"/>
      <c r="X384" s="38"/>
      <c r="Y384" s="38"/>
      <c r="Z384" s="38"/>
      <c r="AA384" s="38"/>
      <c r="AB384" s="38"/>
      <c r="AC384" s="38"/>
      <c r="AD384" s="38"/>
      <c r="AE384" s="38"/>
      <c r="AT384" s="17" t="s">
        <v>196</v>
      </c>
      <c r="AU384" s="17" t="s">
        <v>84</v>
      </c>
    </row>
    <row r="385" spans="1:51" s="13" customFormat="1" ht="12">
      <c r="A385" s="13"/>
      <c r="B385" s="230"/>
      <c r="C385" s="231"/>
      <c r="D385" s="225" t="s">
        <v>198</v>
      </c>
      <c r="E385" s="232" t="s">
        <v>20</v>
      </c>
      <c r="F385" s="233" t="s">
        <v>899</v>
      </c>
      <c r="G385" s="231"/>
      <c r="H385" s="232" t="s">
        <v>20</v>
      </c>
      <c r="I385" s="234"/>
      <c r="J385" s="231"/>
      <c r="K385" s="231"/>
      <c r="L385" s="235"/>
      <c r="M385" s="236"/>
      <c r="N385" s="237"/>
      <c r="O385" s="237"/>
      <c r="P385" s="237"/>
      <c r="Q385" s="237"/>
      <c r="R385" s="237"/>
      <c r="S385" s="237"/>
      <c r="T385" s="238"/>
      <c r="U385" s="13"/>
      <c r="V385" s="13"/>
      <c r="W385" s="13"/>
      <c r="X385" s="13"/>
      <c r="Y385" s="13"/>
      <c r="Z385" s="13"/>
      <c r="AA385" s="13"/>
      <c r="AB385" s="13"/>
      <c r="AC385" s="13"/>
      <c r="AD385" s="13"/>
      <c r="AE385" s="13"/>
      <c r="AT385" s="239" t="s">
        <v>198</v>
      </c>
      <c r="AU385" s="239" t="s">
        <v>84</v>
      </c>
      <c r="AV385" s="13" t="s">
        <v>22</v>
      </c>
      <c r="AW385" s="13" t="s">
        <v>37</v>
      </c>
      <c r="AX385" s="13" t="s">
        <v>76</v>
      </c>
      <c r="AY385" s="239" t="s">
        <v>186</v>
      </c>
    </row>
    <row r="386" spans="1:51" s="14" customFormat="1" ht="12">
      <c r="A386" s="14"/>
      <c r="B386" s="240"/>
      <c r="C386" s="241"/>
      <c r="D386" s="225" t="s">
        <v>198</v>
      </c>
      <c r="E386" s="242" t="s">
        <v>20</v>
      </c>
      <c r="F386" s="243" t="s">
        <v>1169</v>
      </c>
      <c r="G386" s="241"/>
      <c r="H386" s="244">
        <v>181.866</v>
      </c>
      <c r="I386" s="245"/>
      <c r="J386" s="241"/>
      <c r="K386" s="241"/>
      <c r="L386" s="246"/>
      <c r="M386" s="247"/>
      <c r="N386" s="248"/>
      <c r="O386" s="248"/>
      <c r="P386" s="248"/>
      <c r="Q386" s="248"/>
      <c r="R386" s="248"/>
      <c r="S386" s="248"/>
      <c r="T386" s="249"/>
      <c r="U386" s="14"/>
      <c r="V386" s="14"/>
      <c r="W386" s="14"/>
      <c r="X386" s="14"/>
      <c r="Y386" s="14"/>
      <c r="Z386" s="14"/>
      <c r="AA386" s="14"/>
      <c r="AB386" s="14"/>
      <c r="AC386" s="14"/>
      <c r="AD386" s="14"/>
      <c r="AE386" s="14"/>
      <c r="AT386" s="250" t="s">
        <v>198</v>
      </c>
      <c r="AU386" s="250" t="s">
        <v>84</v>
      </c>
      <c r="AV386" s="14" t="s">
        <v>84</v>
      </c>
      <c r="AW386" s="14" t="s">
        <v>37</v>
      </c>
      <c r="AX386" s="14" t="s">
        <v>76</v>
      </c>
      <c r="AY386" s="250" t="s">
        <v>186</v>
      </c>
    </row>
    <row r="387" spans="1:51" s="14" customFormat="1" ht="12">
      <c r="A387" s="14"/>
      <c r="B387" s="240"/>
      <c r="C387" s="241"/>
      <c r="D387" s="225" t="s">
        <v>198</v>
      </c>
      <c r="E387" s="242" t="s">
        <v>20</v>
      </c>
      <c r="F387" s="243" t="s">
        <v>1170</v>
      </c>
      <c r="G387" s="241"/>
      <c r="H387" s="244">
        <v>18.626</v>
      </c>
      <c r="I387" s="245"/>
      <c r="J387" s="241"/>
      <c r="K387" s="241"/>
      <c r="L387" s="246"/>
      <c r="M387" s="247"/>
      <c r="N387" s="248"/>
      <c r="O387" s="248"/>
      <c r="P387" s="248"/>
      <c r="Q387" s="248"/>
      <c r="R387" s="248"/>
      <c r="S387" s="248"/>
      <c r="T387" s="249"/>
      <c r="U387" s="14"/>
      <c r="V387" s="14"/>
      <c r="W387" s="14"/>
      <c r="X387" s="14"/>
      <c r="Y387" s="14"/>
      <c r="Z387" s="14"/>
      <c r="AA387" s="14"/>
      <c r="AB387" s="14"/>
      <c r="AC387" s="14"/>
      <c r="AD387" s="14"/>
      <c r="AE387" s="14"/>
      <c r="AT387" s="250" t="s">
        <v>198</v>
      </c>
      <c r="AU387" s="250" t="s">
        <v>84</v>
      </c>
      <c r="AV387" s="14" t="s">
        <v>84</v>
      </c>
      <c r="AW387" s="14" t="s">
        <v>37</v>
      </c>
      <c r="AX387" s="14" t="s">
        <v>76</v>
      </c>
      <c r="AY387" s="250" t="s">
        <v>186</v>
      </c>
    </row>
    <row r="388" spans="1:65" s="2" customFormat="1" ht="24.15" customHeight="1">
      <c r="A388" s="38"/>
      <c r="B388" s="39"/>
      <c r="C388" s="212" t="s">
        <v>1171</v>
      </c>
      <c r="D388" s="212" t="s">
        <v>189</v>
      </c>
      <c r="E388" s="213" t="s">
        <v>1172</v>
      </c>
      <c r="F388" s="214" t="s">
        <v>1173</v>
      </c>
      <c r="G388" s="215" t="s">
        <v>213</v>
      </c>
      <c r="H388" s="216">
        <v>150.29</v>
      </c>
      <c r="I388" s="217"/>
      <c r="J388" s="218">
        <f>ROUND(I388*H388,2)</f>
        <v>0</v>
      </c>
      <c r="K388" s="214" t="s">
        <v>193</v>
      </c>
      <c r="L388" s="44"/>
      <c r="M388" s="219" t="s">
        <v>20</v>
      </c>
      <c r="N388" s="220" t="s">
        <v>47</v>
      </c>
      <c r="O388" s="84"/>
      <c r="P388" s="221">
        <f>O388*H388</f>
        <v>0</v>
      </c>
      <c r="Q388" s="221">
        <v>0</v>
      </c>
      <c r="R388" s="221">
        <f>Q388*H388</f>
        <v>0</v>
      </c>
      <c r="S388" s="221">
        <v>0</v>
      </c>
      <c r="T388" s="222">
        <f>S388*H388</f>
        <v>0</v>
      </c>
      <c r="U388" s="38"/>
      <c r="V388" s="38"/>
      <c r="W388" s="38"/>
      <c r="X388" s="38"/>
      <c r="Y388" s="38"/>
      <c r="Z388" s="38"/>
      <c r="AA388" s="38"/>
      <c r="AB388" s="38"/>
      <c r="AC388" s="38"/>
      <c r="AD388" s="38"/>
      <c r="AE388" s="38"/>
      <c r="AR388" s="223" t="s">
        <v>194</v>
      </c>
      <c r="AT388" s="223" t="s">
        <v>189</v>
      </c>
      <c r="AU388" s="223" t="s">
        <v>84</v>
      </c>
      <c r="AY388" s="17" t="s">
        <v>186</v>
      </c>
      <c r="BE388" s="224">
        <f>IF(N388="základní",J388,0)</f>
        <v>0</v>
      </c>
      <c r="BF388" s="224">
        <f>IF(N388="snížená",J388,0)</f>
        <v>0</v>
      </c>
      <c r="BG388" s="224">
        <f>IF(N388="zákl. přenesená",J388,0)</f>
        <v>0</v>
      </c>
      <c r="BH388" s="224">
        <f>IF(N388="sníž. přenesená",J388,0)</f>
        <v>0</v>
      </c>
      <c r="BI388" s="224">
        <f>IF(N388="nulová",J388,0)</f>
        <v>0</v>
      </c>
      <c r="BJ388" s="17" t="s">
        <v>22</v>
      </c>
      <c r="BK388" s="224">
        <f>ROUND(I388*H388,2)</f>
        <v>0</v>
      </c>
      <c r="BL388" s="17" t="s">
        <v>194</v>
      </c>
      <c r="BM388" s="223" t="s">
        <v>1174</v>
      </c>
    </row>
    <row r="389" spans="1:47" s="2" customFormat="1" ht="12">
      <c r="A389" s="38"/>
      <c r="B389" s="39"/>
      <c r="C389" s="40"/>
      <c r="D389" s="225" t="s">
        <v>196</v>
      </c>
      <c r="E389" s="40"/>
      <c r="F389" s="226" t="s">
        <v>1175</v>
      </c>
      <c r="G389" s="40"/>
      <c r="H389" s="40"/>
      <c r="I389" s="227"/>
      <c r="J389" s="40"/>
      <c r="K389" s="40"/>
      <c r="L389" s="44"/>
      <c r="M389" s="228"/>
      <c r="N389" s="229"/>
      <c r="O389" s="84"/>
      <c r="P389" s="84"/>
      <c r="Q389" s="84"/>
      <c r="R389" s="84"/>
      <c r="S389" s="84"/>
      <c r="T389" s="85"/>
      <c r="U389" s="38"/>
      <c r="V389" s="38"/>
      <c r="W389" s="38"/>
      <c r="X389" s="38"/>
      <c r="Y389" s="38"/>
      <c r="Z389" s="38"/>
      <c r="AA389" s="38"/>
      <c r="AB389" s="38"/>
      <c r="AC389" s="38"/>
      <c r="AD389" s="38"/>
      <c r="AE389" s="38"/>
      <c r="AT389" s="17" t="s">
        <v>196</v>
      </c>
      <c r="AU389" s="17" t="s">
        <v>84</v>
      </c>
    </row>
    <row r="390" spans="1:51" s="13" customFormat="1" ht="12">
      <c r="A390" s="13"/>
      <c r="B390" s="230"/>
      <c r="C390" s="231"/>
      <c r="D390" s="225" t="s">
        <v>198</v>
      </c>
      <c r="E390" s="232" t="s">
        <v>20</v>
      </c>
      <c r="F390" s="233" t="s">
        <v>899</v>
      </c>
      <c r="G390" s="231"/>
      <c r="H390" s="232" t="s">
        <v>20</v>
      </c>
      <c r="I390" s="234"/>
      <c r="J390" s="231"/>
      <c r="K390" s="231"/>
      <c r="L390" s="235"/>
      <c r="M390" s="236"/>
      <c r="N390" s="237"/>
      <c r="O390" s="237"/>
      <c r="P390" s="237"/>
      <c r="Q390" s="237"/>
      <c r="R390" s="237"/>
      <c r="S390" s="237"/>
      <c r="T390" s="238"/>
      <c r="U390" s="13"/>
      <c r="V390" s="13"/>
      <c r="W390" s="13"/>
      <c r="X390" s="13"/>
      <c r="Y390" s="13"/>
      <c r="Z390" s="13"/>
      <c r="AA390" s="13"/>
      <c r="AB390" s="13"/>
      <c r="AC390" s="13"/>
      <c r="AD390" s="13"/>
      <c r="AE390" s="13"/>
      <c r="AT390" s="239" t="s">
        <v>198</v>
      </c>
      <c r="AU390" s="239" t="s">
        <v>84</v>
      </c>
      <c r="AV390" s="13" t="s">
        <v>22</v>
      </c>
      <c r="AW390" s="13" t="s">
        <v>37</v>
      </c>
      <c r="AX390" s="13" t="s">
        <v>76</v>
      </c>
      <c r="AY390" s="239" t="s">
        <v>186</v>
      </c>
    </row>
    <row r="391" spans="1:51" s="14" customFormat="1" ht="12">
      <c r="A391" s="14"/>
      <c r="B391" s="240"/>
      <c r="C391" s="241"/>
      <c r="D391" s="225" t="s">
        <v>198</v>
      </c>
      <c r="E391" s="242" t="s">
        <v>20</v>
      </c>
      <c r="F391" s="243" t="s">
        <v>1176</v>
      </c>
      <c r="G391" s="241"/>
      <c r="H391" s="244">
        <v>131.664</v>
      </c>
      <c r="I391" s="245"/>
      <c r="J391" s="241"/>
      <c r="K391" s="241"/>
      <c r="L391" s="246"/>
      <c r="M391" s="247"/>
      <c r="N391" s="248"/>
      <c r="O391" s="248"/>
      <c r="P391" s="248"/>
      <c r="Q391" s="248"/>
      <c r="R391" s="248"/>
      <c r="S391" s="248"/>
      <c r="T391" s="249"/>
      <c r="U391" s="14"/>
      <c r="V391" s="14"/>
      <c r="W391" s="14"/>
      <c r="X391" s="14"/>
      <c r="Y391" s="14"/>
      <c r="Z391" s="14"/>
      <c r="AA391" s="14"/>
      <c r="AB391" s="14"/>
      <c r="AC391" s="14"/>
      <c r="AD391" s="14"/>
      <c r="AE391" s="14"/>
      <c r="AT391" s="250" t="s">
        <v>198</v>
      </c>
      <c r="AU391" s="250" t="s">
        <v>84</v>
      </c>
      <c r="AV391" s="14" t="s">
        <v>84</v>
      </c>
      <c r="AW391" s="14" t="s">
        <v>37</v>
      </c>
      <c r="AX391" s="14" t="s">
        <v>76</v>
      </c>
      <c r="AY391" s="250" t="s">
        <v>186</v>
      </c>
    </row>
    <row r="392" spans="1:51" s="14" customFormat="1" ht="12">
      <c r="A392" s="14"/>
      <c r="B392" s="240"/>
      <c r="C392" s="241"/>
      <c r="D392" s="225" t="s">
        <v>198</v>
      </c>
      <c r="E392" s="242" t="s">
        <v>20</v>
      </c>
      <c r="F392" s="243" t="s">
        <v>1170</v>
      </c>
      <c r="G392" s="241"/>
      <c r="H392" s="244">
        <v>18.626</v>
      </c>
      <c r="I392" s="245"/>
      <c r="J392" s="241"/>
      <c r="K392" s="241"/>
      <c r="L392" s="246"/>
      <c r="M392" s="247"/>
      <c r="N392" s="248"/>
      <c r="O392" s="248"/>
      <c r="P392" s="248"/>
      <c r="Q392" s="248"/>
      <c r="R392" s="248"/>
      <c r="S392" s="248"/>
      <c r="T392" s="249"/>
      <c r="U392" s="14"/>
      <c r="V392" s="14"/>
      <c r="W392" s="14"/>
      <c r="X392" s="14"/>
      <c r="Y392" s="14"/>
      <c r="Z392" s="14"/>
      <c r="AA392" s="14"/>
      <c r="AB392" s="14"/>
      <c r="AC392" s="14"/>
      <c r="AD392" s="14"/>
      <c r="AE392" s="14"/>
      <c r="AT392" s="250" t="s">
        <v>198</v>
      </c>
      <c r="AU392" s="250" t="s">
        <v>84</v>
      </c>
      <c r="AV392" s="14" t="s">
        <v>84</v>
      </c>
      <c r="AW392" s="14" t="s">
        <v>37</v>
      </c>
      <c r="AX392" s="14" t="s">
        <v>76</v>
      </c>
      <c r="AY392" s="250" t="s">
        <v>186</v>
      </c>
    </row>
    <row r="393" spans="1:63" s="12" customFormat="1" ht="22.8" customHeight="1">
      <c r="A393" s="12"/>
      <c r="B393" s="196"/>
      <c r="C393" s="197"/>
      <c r="D393" s="198" t="s">
        <v>75</v>
      </c>
      <c r="E393" s="210" t="s">
        <v>467</v>
      </c>
      <c r="F393" s="210" t="s">
        <v>468</v>
      </c>
      <c r="G393" s="197"/>
      <c r="H393" s="197"/>
      <c r="I393" s="200"/>
      <c r="J393" s="211">
        <f>BK393</f>
        <v>0</v>
      </c>
      <c r="K393" s="197"/>
      <c r="L393" s="202"/>
      <c r="M393" s="203"/>
      <c r="N393" s="204"/>
      <c r="O393" s="204"/>
      <c r="P393" s="205">
        <f>SUM(P394:P397)</f>
        <v>0</v>
      </c>
      <c r="Q393" s="204"/>
      <c r="R393" s="205">
        <f>SUM(R394:R397)</f>
        <v>0</v>
      </c>
      <c r="S393" s="204"/>
      <c r="T393" s="206">
        <f>SUM(T394:T397)</f>
        <v>0</v>
      </c>
      <c r="U393" s="12"/>
      <c r="V393" s="12"/>
      <c r="W393" s="12"/>
      <c r="X393" s="12"/>
      <c r="Y393" s="12"/>
      <c r="Z393" s="12"/>
      <c r="AA393" s="12"/>
      <c r="AB393" s="12"/>
      <c r="AC393" s="12"/>
      <c r="AD393" s="12"/>
      <c r="AE393" s="12"/>
      <c r="AR393" s="207" t="s">
        <v>22</v>
      </c>
      <c r="AT393" s="208" t="s">
        <v>75</v>
      </c>
      <c r="AU393" s="208" t="s">
        <v>22</v>
      </c>
      <c r="AY393" s="207" t="s">
        <v>186</v>
      </c>
      <c r="BK393" s="209">
        <f>SUM(BK394:BK397)</f>
        <v>0</v>
      </c>
    </row>
    <row r="394" spans="1:65" s="2" customFormat="1" ht="24.15" customHeight="1">
      <c r="A394" s="38"/>
      <c r="B394" s="39"/>
      <c r="C394" s="212" t="s">
        <v>1177</v>
      </c>
      <c r="D394" s="212" t="s">
        <v>189</v>
      </c>
      <c r="E394" s="213" t="s">
        <v>553</v>
      </c>
      <c r="F394" s="214" t="s">
        <v>554</v>
      </c>
      <c r="G394" s="215" t="s">
        <v>213</v>
      </c>
      <c r="H394" s="216">
        <v>3080.644</v>
      </c>
      <c r="I394" s="217"/>
      <c r="J394" s="218">
        <f>ROUND(I394*H394,2)</f>
        <v>0</v>
      </c>
      <c r="K394" s="214" t="s">
        <v>193</v>
      </c>
      <c r="L394" s="44"/>
      <c r="M394" s="219" t="s">
        <v>20</v>
      </c>
      <c r="N394" s="220" t="s">
        <v>47</v>
      </c>
      <c r="O394" s="84"/>
      <c r="P394" s="221">
        <f>O394*H394</f>
        <v>0</v>
      </c>
      <c r="Q394" s="221">
        <v>0</v>
      </c>
      <c r="R394" s="221">
        <f>Q394*H394</f>
        <v>0</v>
      </c>
      <c r="S394" s="221">
        <v>0</v>
      </c>
      <c r="T394" s="222">
        <f>S394*H394</f>
        <v>0</v>
      </c>
      <c r="U394" s="38"/>
      <c r="V394" s="38"/>
      <c r="W394" s="38"/>
      <c r="X394" s="38"/>
      <c r="Y394" s="38"/>
      <c r="Z394" s="38"/>
      <c r="AA394" s="38"/>
      <c r="AB394" s="38"/>
      <c r="AC394" s="38"/>
      <c r="AD394" s="38"/>
      <c r="AE394" s="38"/>
      <c r="AR394" s="223" t="s">
        <v>194</v>
      </c>
      <c r="AT394" s="223" t="s">
        <v>189</v>
      </c>
      <c r="AU394" s="223" t="s">
        <v>84</v>
      </c>
      <c r="AY394" s="17" t="s">
        <v>186</v>
      </c>
      <c r="BE394" s="224">
        <f>IF(N394="základní",J394,0)</f>
        <v>0</v>
      </c>
      <c r="BF394" s="224">
        <f>IF(N394="snížená",J394,0)</f>
        <v>0</v>
      </c>
      <c r="BG394" s="224">
        <f>IF(N394="zákl. přenesená",J394,0)</f>
        <v>0</v>
      </c>
      <c r="BH394" s="224">
        <f>IF(N394="sníž. přenesená",J394,0)</f>
        <v>0</v>
      </c>
      <c r="BI394" s="224">
        <f>IF(N394="nulová",J394,0)</f>
        <v>0</v>
      </c>
      <c r="BJ394" s="17" t="s">
        <v>22</v>
      </c>
      <c r="BK394" s="224">
        <f>ROUND(I394*H394,2)</f>
        <v>0</v>
      </c>
      <c r="BL394" s="17" t="s">
        <v>194</v>
      </c>
      <c r="BM394" s="223" t="s">
        <v>1178</v>
      </c>
    </row>
    <row r="395" spans="1:47" s="2" customFormat="1" ht="12">
      <c r="A395" s="38"/>
      <c r="B395" s="39"/>
      <c r="C395" s="40"/>
      <c r="D395" s="225" t="s">
        <v>196</v>
      </c>
      <c r="E395" s="40"/>
      <c r="F395" s="226" t="s">
        <v>556</v>
      </c>
      <c r="G395" s="40"/>
      <c r="H395" s="40"/>
      <c r="I395" s="227"/>
      <c r="J395" s="40"/>
      <c r="K395" s="40"/>
      <c r="L395" s="44"/>
      <c r="M395" s="228"/>
      <c r="N395" s="229"/>
      <c r="O395" s="84"/>
      <c r="P395" s="84"/>
      <c r="Q395" s="84"/>
      <c r="R395" s="84"/>
      <c r="S395" s="84"/>
      <c r="T395" s="85"/>
      <c r="U395" s="38"/>
      <c r="V395" s="38"/>
      <c r="W395" s="38"/>
      <c r="X395" s="38"/>
      <c r="Y395" s="38"/>
      <c r="Z395" s="38"/>
      <c r="AA395" s="38"/>
      <c r="AB395" s="38"/>
      <c r="AC395" s="38"/>
      <c r="AD395" s="38"/>
      <c r="AE395" s="38"/>
      <c r="AT395" s="17" t="s">
        <v>196</v>
      </c>
      <c r="AU395" s="17" t="s">
        <v>84</v>
      </c>
    </row>
    <row r="396" spans="1:65" s="2" customFormat="1" ht="24.15" customHeight="1">
      <c r="A396" s="38"/>
      <c r="B396" s="39"/>
      <c r="C396" s="212" t="s">
        <v>1179</v>
      </c>
      <c r="D396" s="212" t="s">
        <v>189</v>
      </c>
      <c r="E396" s="213" t="s">
        <v>1180</v>
      </c>
      <c r="F396" s="214" t="s">
        <v>1181</v>
      </c>
      <c r="G396" s="215" t="s">
        <v>213</v>
      </c>
      <c r="H396" s="216">
        <v>3080.644</v>
      </c>
      <c r="I396" s="217"/>
      <c r="J396" s="218">
        <f>ROUND(I396*H396,2)</f>
        <v>0</v>
      </c>
      <c r="K396" s="214" t="s">
        <v>193</v>
      </c>
      <c r="L396" s="44"/>
      <c r="M396" s="219" t="s">
        <v>20</v>
      </c>
      <c r="N396" s="220" t="s">
        <v>47</v>
      </c>
      <c r="O396" s="84"/>
      <c r="P396" s="221">
        <f>O396*H396</f>
        <v>0</v>
      </c>
      <c r="Q396" s="221">
        <v>0</v>
      </c>
      <c r="R396" s="221">
        <f>Q396*H396</f>
        <v>0</v>
      </c>
      <c r="S396" s="221">
        <v>0</v>
      </c>
      <c r="T396" s="222">
        <f>S396*H396</f>
        <v>0</v>
      </c>
      <c r="U396" s="38"/>
      <c r="V396" s="38"/>
      <c r="W396" s="38"/>
      <c r="X396" s="38"/>
      <c r="Y396" s="38"/>
      <c r="Z396" s="38"/>
      <c r="AA396" s="38"/>
      <c r="AB396" s="38"/>
      <c r="AC396" s="38"/>
      <c r="AD396" s="38"/>
      <c r="AE396" s="38"/>
      <c r="AR396" s="223" t="s">
        <v>194</v>
      </c>
      <c r="AT396" s="223" t="s">
        <v>189</v>
      </c>
      <c r="AU396" s="223" t="s">
        <v>84</v>
      </c>
      <c r="AY396" s="17" t="s">
        <v>186</v>
      </c>
      <c r="BE396" s="224">
        <f>IF(N396="základní",J396,0)</f>
        <v>0</v>
      </c>
      <c r="BF396" s="224">
        <f>IF(N396="snížená",J396,0)</f>
        <v>0</v>
      </c>
      <c r="BG396" s="224">
        <f>IF(N396="zákl. přenesená",J396,0)</f>
        <v>0</v>
      </c>
      <c r="BH396" s="224">
        <f>IF(N396="sníž. přenesená",J396,0)</f>
        <v>0</v>
      </c>
      <c r="BI396" s="224">
        <f>IF(N396="nulová",J396,0)</f>
        <v>0</v>
      </c>
      <c r="BJ396" s="17" t="s">
        <v>22</v>
      </c>
      <c r="BK396" s="224">
        <f>ROUND(I396*H396,2)</f>
        <v>0</v>
      </c>
      <c r="BL396" s="17" t="s">
        <v>194</v>
      </c>
      <c r="BM396" s="223" t="s">
        <v>1182</v>
      </c>
    </row>
    <row r="397" spans="1:47" s="2" customFormat="1" ht="12">
      <c r="A397" s="38"/>
      <c r="B397" s="39"/>
      <c r="C397" s="40"/>
      <c r="D397" s="225" t="s">
        <v>196</v>
      </c>
      <c r="E397" s="40"/>
      <c r="F397" s="226" t="s">
        <v>1183</v>
      </c>
      <c r="G397" s="40"/>
      <c r="H397" s="40"/>
      <c r="I397" s="227"/>
      <c r="J397" s="40"/>
      <c r="K397" s="40"/>
      <c r="L397" s="44"/>
      <c r="M397" s="228"/>
      <c r="N397" s="229"/>
      <c r="O397" s="84"/>
      <c r="P397" s="84"/>
      <c r="Q397" s="84"/>
      <c r="R397" s="84"/>
      <c r="S397" s="84"/>
      <c r="T397" s="85"/>
      <c r="U397" s="38"/>
      <c r="V397" s="38"/>
      <c r="W397" s="38"/>
      <c r="X397" s="38"/>
      <c r="Y397" s="38"/>
      <c r="Z397" s="38"/>
      <c r="AA397" s="38"/>
      <c r="AB397" s="38"/>
      <c r="AC397" s="38"/>
      <c r="AD397" s="38"/>
      <c r="AE397" s="38"/>
      <c r="AT397" s="17" t="s">
        <v>196</v>
      </c>
      <c r="AU397" s="17" t="s">
        <v>84</v>
      </c>
    </row>
    <row r="398" spans="1:63" s="12" customFormat="1" ht="25.9" customHeight="1">
      <c r="A398" s="12"/>
      <c r="B398" s="196"/>
      <c r="C398" s="197"/>
      <c r="D398" s="198" t="s">
        <v>75</v>
      </c>
      <c r="E398" s="199" t="s">
        <v>1184</v>
      </c>
      <c r="F398" s="199" t="s">
        <v>1185</v>
      </c>
      <c r="G398" s="197"/>
      <c r="H398" s="197"/>
      <c r="I398" s="200"/>
      <c r="J398" s="201">
        <f>BK398</f>
        <v>0</v>
      </c>
      <c r="K398" s="197"/>
      <c r="L398" s="202"/>
      <c r="M398" s="203"/>
      <c r="N398" s="204"/>
      <c r="O398" s="204"/>
      <c r="P398" s="205">
        <f>P399</f>
        <v>0</v>
      </c>
      <c r="Q398" s="204"/>
      <c r="R398" s="205">
        <f>R399</f>
        <v>0.5024000000000001</v>
      </c>
      <c r="S398" s="204"/>
      <c r="T398" s="206">
        <f>T399</f>
        <v>0</v>
      </c>
      <c r="U398" s="12"/>
      <c r="V398" s="12"/>
      <c r="W398" s="12"/>
      <c r="X398" s="12"/>
      <c r="Y398" s="12"/>
      <c r="Z398" s="12"/>
      <c r="AA398" s="12"/>
      <c r="AB398" s="12"/>
      <c r="AC398" s="12"/>
      <c r="AD398" s="12"/>
      <c r="AE398" s="12"/>
      <c r="AR398" s="207" t="s">
        <v>84</v>
      </c>
      <c r="AT398" s="208" t="s">
        <v>75</v>
      </c>
      <c r="AU398" s="208" t="s">
        <v>76</v>
      </c>
      <c r="AY398" s="207" t="s">
        <v>186</v>
      </c>
      <c r="BK398" s="209">
        <f>BK399</f>
        <v>0</v>
      </c>
    </row>
    <row r="399" spans="1:63" s="12" customFormat="1" ht="22.8" customHeight="1">
      <c r="A399" s="12"/>
      <c r="B399" s="196"/>
      <c r="C399" s="197"/>
      <c r="D399" s="198" t="s">
        <v>75</v>
      </c>
      <c r="E399" s="210" t="s">
        <v>1186</v>
      </c>
      <c r="F399" s="210" t="s">
        <v>1187</v>
      </c>
      <c r="G399" s="197"/>
      <c r="H399" s="197"/>
      <c r="I399" s="200"/>
      <c r="J399" s="211">
        <f>BK399</f>
        <v>0</v>
      </c>
      <c r="K399" s="197"/>
      <c r="L399" s="202"/>
      <c r="M399" s="203"/>
      <c r="N399" s="204"/>
      <c r="O399" s="204"/>
      <c r="P399" s="205">
        <f>SUM(P400:P407)</f>
        <v>0</v>
      </c>
      <c r="Q399" s="204"/>
      <c r="R399" s="205">
        <f>SUM(R400:R407)</f>
        <v>0.5024000000000001</v>
      </c>
      <c r="S399" s="204"/>
      <c r="T399" s="206">
        <f>SUM(T400:T407)</f>
        <v>0</v>
      </c>
      <c r="U399" s="12"/>
      <c r="V399" s="12"/>
      <c r="W399" s="12"/>
      <c r="X399" s="12"/>
      <c r="Y399" s="12"/>
      <c r="Z399" s="12"/>
      <c r="AA399" s="12"/>
      <c r="AB399" s="12"/>
      <c r="AC399" s="12"/>
      <c r="AD399" s="12"/>
      <c r="AE399" s="12"/>
      <c r="AR399" s="207" t="s">
        <v>84</v>
      </c>
      <c r="AT399" s="208" t="s">
        <v>75</v>
      </c>
      <c r="AU399" s="208" t="s">
        <v>22</v>
      </c>
      <c r="AY399" s="207" t="s">
        <v>186</v>
      </c>
      <c r="BK399" s="209">
        <f>SUM(BK400:BK407)</f>
        <v>0</v>
      </c>
    </row>
    <row r="400" spans="1:65" s="2" customFormat="1" ht="24.15" customHeight="1">
      <c r="A400" s="38"/>
      <c r="B400" s="39"/>
      <c r="C400" s="212" t="s">
        <v>1188</v>
      </c>
      <c r="D400" s="212" t="s">
        <v>189</v>
      </c>
      <c r="E400" s="213" t="s">
        <v>1189</v>
      </c>
      <c r="F400" s="214" t="s">
        <v>1190</v>
      </c>
      <c r="G400" s="215" t="s">
        <v>244</v>
      </c>
      <c r="H400" s="216">
        <v>628</v>
      </c>
      <c r="I400" s="217"/>
      <c r="J400" s="218">
        <f>ROUND(I400*H400,2)</f>
        <v>0</v>
      </c>
      <c r="K400" s="214" t="s">
        <v>193</v>
      </c>
      <c r="L400" s="44"/>
      <c r="M400" s="219" t="s">
        <v>20</v>
      </c>
      <c r="N400" s="220" t="s">
        <v>47</v>
      </c>
      <c r="O400" s="84"/>
      <c r="P400" s="221">
        <f>O400*H400</f>
        <v>0</v>
      </c>
      <c r="Q400" s="221">
        <v>0.0008</v>
      </c>
      <c r="R400" s="221">
        <f>Q400*H400</f>
        <v>0.5024000000000001</v>
      </c>
      <c r="S400" s="221">
        <v>0</v>
      </c>
      <c r="T400" s="222">
        <f>S400*H400</f>
        <v>0</v>
      </c>
      <c r="U400" s="38"/>
      <c r="V400" s="38"/>
      <c r="W400" s="38"/>
      <c r="X400" s="38"/>
      <c r="Y400" s="38"/>
      <c r="Z400" s="38"/>
      <c r="AA400" s="38"/>
      <c r="AB400" s="38"/>
      <c r="AC400" s="38"/>
      <c r="AD400" s="38"/>
      <c r="AE400" s="38"/>
      <c r="AR400" s="223" t="s">
        <v>327</v>
      </c>
      <c r="AT400" s="223" t="s">
        <v>189</v>
      </c>
      <c r="AU400" s="223" t="s">
        <v>84</v>
      </c>
      <c r="AY400" s="17" t="s">
        <v>186</v>
      </c>
      <c r="BE400" s="224">
        <f>IF(N400="základní",J400,0)</f>
        <v>0</v>
      </c>
      <c r="BF400" s="224">
        <f>IF(N400="snížená",J400,0)</f>
        <v>0</v>
      </c>
      <c r="BG400" s="224">
        <f>IF(N400="zákl. přenesená",J400,0)</f>
        <v>0</v>
      </c>
      <c r="BH400" s="224">
        <f>IF(N400="sníž. přenesená",J400,0)</f>
        <v>0</v>
      </c>
      <c r="BI400" s="224">
        <f>IF(N400="nulová",J400,0)</f>
        <v>0</v>
      </c>
      <c r="BJ400" s="17" t="s">
        <v>22</v>
      </c>
      <c r="BK400" s="224">
        <f>ROUND(I400*H400,2)</f>
        <v>0</v>
      </c>
      <c r="BL400" s="17" t="s">
        <v>327</v>
      </c>
      <c r="BM400" s="223" t="s">
        <v>1191</v>
      </c>
    </row>
    <row r="401" spans="1:47" s="2" customFormat="1" ht="12">
      <c r="A401" s="38"/>
      <c r="B401" s="39"/>
      <c r="C401" s="40"/>
      <c r="D401" s="225" t="s">
        <v>196</v>
      </c>
      <c r="E401" s="40"/>
      <c r="F401" s="226" t="s">
        <v>1192</v>
      </c>
      <c r="G401" s="40"/>
      <c r="H401" s="40"/>
      <c r="I401" s="227"/>
      <c r="J401" s="40"/>
      <c r="K401" s="40"/>
      <c r="L401" s="44"/>
      <c r="M401" s="228"/>
      <c r="N401" s="229"/>
      <c r="O401" s="84"/>
      <c r="P401" s="84"/>
      <c r="Q401" s="84"/>
      <c r="R401" s="84"/>
      <c r="S401" s="84"/>
      <c r="T401" s="85"/>
      <c r="U401" s="38"/>
      <c r="V401" s="38"/>
      <c r="W401" s="38"/>
      <c r="X401" s="38"/>
      <c r="Y401" s="38"/>
      <c r="Z401" s="38"/>
      <c r="AA401" s="38"/>
      <c r="AB401" s="38"/>
      <c r="AC401" s="38"/>
      <c r="AD401" s="38"/>
      <c r="AE401" s="38"/>
      <c r="AT401" s="17" t="s">
        <v>196</v>
      </c>
      <c r="AU401" s="17" t="s">
        <v>84</v>
      </c>
    </row>
    <row r="402" spans="1:51" s="13" customFormat="1" ht="12">
      <c r="A402" s="13"/>
      <c r="B402" s="230"/>
      <c r="C402" s="231"/>
      <c r="D402" s="225" t="s">
        <v>198</v>
      </c>
      <c r="E402" s="232" t="s">
        <v>20</v>
      </c>
      <c r="F402" s="233" t="s">
        <v>919</v>
      </c>
      <c r="G402" s="231"/>
      <c r="H402" s="232" t="s">
        <v>20</v>
      </c>
      <c r="I402" s="234"/>
      <c r="J402" s="231"/>
      <c r="K402" s="231"/>
      <c r="L402" s="235"/>
      <c r="M402" s="236"/>
      <c r="N402" s="237"/>
      <c r="O402" s="237"/>
      <c r="P402" s="237"/>
      <c r="Q402" s="237"/>
      <c r="R402" s="237"/>
      <c r="S402" s="237"/>
      <c r="T402" s="238"/>
      <c r="U402" s="13"/>
      <c r="V402" s="13"/>
      <c r="W402" s="13"/>
      <c r="X402" s="13"/>
      <c r="Y402" s="13"/>
      <c r="Z402" s="13"/>
      <c r="AA402" s="13"/>
      <c r="AB402" s="13"/>
      <c r="AC402" s="13"/>
      <c r="AD402" s="13"/>
      <c r="AE402" s="13"/>
      <c r="AT402" s="239" t="s">
        <v>198</v>
      </c>
      <c r="AU402" s="239" t="s">
        <v>84</v>
      </c>
      <c r="AV402" s="13" t="s">
        <v>22</v>
      </c>
      <c r="AW402" s="13" t="s">
        <v>37</v>
      </c>
      <c r="AX402" s="13" t="s">
        <v>76</v>
      </c>
      <c r="AY402" s="239" t="s">
        <v>186</v>
      </c>
    </row>
    <row r="403" spans="1:51" s="14" customFormat="1" ht="12">
      <c r="A403" s="14"/>
      <c r="B403" s="240"/>
      <c r="C403" s="241"/>
      <c r="D403" s="225" t="s">
        <v>198</v>
      </c>
      <c r="E403" s="242" t="s">
        <v>20</v>
      </c>
      <c r="F403" s="243" t="s">
        <v>1193</v>
      </c>
      <c r="G403" s="241"/>
      <c r="H403" s="244">
        <v>628</v>
      </c>
      <c r="I403" s="245"/>
      <c r="J403" s="241"/>
      <c r="K403" s="241"/>
      <c r="L403" s="246"/>
      <c r="M403" s="247"/>
      <c r="N403" s="248"/>
      <c r="O403" s="248"/>
      <c r="P403" s="248"/>
      <c r="Q403" s="248"/>
      <c r="R403" s="248"/>
      <c r="S403" s="248"/>
      <c r="T403" s="249"/>
      <c r="U403" s="14"/>
      <c r="V403" s="14"/>
      <c r="W403" s="14"/>
      <c r="X403" s="14"/>
      <c r="Y403" s="14"/>
      <c r="Z403" s="14"/>
      <c r="AA403" s="14"/>
      <c r="AB403" s="14"/>
      <c r="AC403" s="14"/>
      <c r="AD403" s="14"/>
      <c r="AE403" s="14"/>
      <c r="AT403" s="250" t="s">
        <v>198</v>
      </c>
      <c r="AU403" s="250" t="s">
        <v>84</v>
      </c>
      <c r="AV403" s="14" t="s">
        <v>84</v>
      </c>
      <c r="AW403" s="14" t="s">
        <v>37</v>
      </c>
      <c r="AX403" s="14" t="s">
        <v>76</v>
      </c>
      <c r="AY403" s="250" t="s">
        <v>186</v>
      </c>
    </row>
    <row r="404" spans="1:65" s="2" customFormat="1" ht="24.15" customHeight="1">
      <c r="A404" s="38"/>
      <c r="B404" s="39"/>
      <c r="C404" s="212" t="s">
        <v>1194</v>
      </c>
      <c r="D404" s="212" t="s">
        <v>189</v>
      </c>
      <c r="E404" s="213" t="s">
        <v>1195</v>
      </c>
      <c r="F404" s="214" t="s">
        <v>1196</v>
      </c>
      <c r="G404" s="215" t="s">
        <v>213</v>
      </c>
      <c r="H404" s="216">
        <v>0.502</v>
      </c>
      <c r="I404" s="217"/>
      <c r="J404" s="218">
        <f>ROUND(I404*H404,2)</f>
        <v>0</v>
      </c>
      <c r="K404" s="214" t="s">
        <v>193</v>
      </c>
      <c r="L404" s="44"/>
      <c r="M404" s="219" t="s">
        <v>20</v>
      </c>
      <c r="N404" s="220" t="s">
        <v>47</v>
      </c>
      <c r="O404" s="84"/>
      <c r="P404" s="221">
        <f>O404*H404</f>
        <v>0</v>
      </c>
      <c r="Q404" s="221">
        <v>0</v>
      </c>
      <c r="R404" s="221">
        <f>Q404*H404</f>
        <v>0</v>
      </c>
      <c r="S404" s="221">
        <v>0</v>
      </c>
      <c r="T404" s="222">
        <f>S404*H404</f>
        <v>0</v>
      </c>
      <c r="U404" s="38"/>
      <c r="V404" s="38"/>
      <c r="W404" s="38"/>
      <c r="X404" s="38"/>
      <c r="Y404" s="38"/>
      <c r="Z404" s="38"/>
      <c r="AA404" s="38"/>
      <c r="AB404" s="38"/>
      <c r="AC404" s="38"/>
      <c r="AD404" s="38"/>
      <c r="AE404" s="38"/>
      <c r="AR404" s="223" t="s">
        <v>327</v>
      </c>
      <c r="AT404" s="223" t="s">
        <v>189</v>
      </c>
      <c r="AU404" s="223" t="s">
        <v>84</v>
      </c>
      <c r="AY404" s="17" t="s">
        <v>186</v>
      </c>
      <c r="BE404" s="224">
        <f>IF(N404="základní",J404,0)</f>
        <v>0</v>
      </c>
      <c r="BF404" s="224">
        <f>IF(N404="snížená",J404,0)</f>
        <v>0</v>
      </c>
      <c r="BG404" s="224">
        <f>IF(N404="zákl. přenesená",J404,0)</f>
        <v>0</v>
      </c>
      <c r="BH404" s="224">
        <f>IF(N404="sníž. přenesená",J404,0)</f>
        <v>0</v>
      </c>
      <c r="BI404" s="224">
        <f>IF(N404="nulová",J404,0)</f>
        <v>0</v>
      </c>
      <c r="BJ404" s="17" t="s">
        <v>22</v>
      </c>
      <c r="BK404" s="224">
        <f>ROUND(I404*H404,2)</f>
        <v>0</v>
      </c>
      <c r="BL404" s="17" t="s">
        <v>327</v>
      </c>
      <c r="BM404" s="223" t="s">
        <v>1197</v>
      </c>
    </row>
    <row r="405" spans="1:47" s="2" customFormat="1" ht="12">
      <c r="A405" s="38"/>
      <c r="B405" s="39"/>
      <c r="C405" s="40"/>
      <c r="D405" s="225" t="s">
        <v>196</v>
      </c>
      <c r="E405" s="40"/>
      <c r="F405" s="226" t="s">
        <v>1198</v>
      </c>
      <c r="G405" s="40"/>
      <c r="H405" s="40"/>
      <c r="I405" s="227"/>
      <c r="J405" s="40"/>
      <c r="K405" s="40"/>
      <c r="L405" s="44"/>
      <c r="M405" s="228"/>
      <c r="N405" s="229"/>
      <c r="O405" s="84"/>
      <c r="P405" s="84"/>
      <c r="Q405" s="84"/>
      <c r="R405" s="84"/>
      <c r="S405" s="84"/>
      <c r="T405" s="85"/>
      <c r="U405" s="38"/>
      <c r="V405" s="38"/>
      <c r="W405" s="38"/>
      <c r="X405" s="38"/>
      <c r="Y405" s="38"/>
      <c r="Z405" s="38"/>
      <c r="AA405" s="38"/>
      <c r="AB405" s="38"/>
      <c r="AC405" s="38"/>
      <c r="AD405" s="38"/>
      <c r="AE405" s="38"/>
      <c r="AT405" s="17" t="s">
        <v>196</v>
      </c>
      <c r="AU405" s="17" t="s">
        <v>84</v>
      </c>
    </row>
    <row r="406" spans="1:65" s="2" customFormat="1" ht="24.15" customHeight="1">
      <c r="A406" s="38"/>
      <c r="B406" s="39"/>
      <c r="C406" s="212" t="s">
        <v>1199</v>
      </c>
      <c r="D406" s="212" t="s">
        <v>189</v>
      </c>
      <c r="E406" s="213" t="s">
        <v>1200</v>
      </c>
      <c r="F406" s="214" t="s">
        <v>1201</v>
      </c>
      <c r="G406" s="215" t="s">
        <v>213</v>
      </c>
      <c r="H406" s="216">
        <v>0.502</v>
      </c>
      <c r="I406" s="217"/>
      <c r="J406" s="218">
        <f>ROUND(I406*H406,2)</f>
        <v>0</v>
      </c>
      <c r="K406" s="214" t="s">
        <v>193</v>
      </c>
      <c r="L406" s="44"/>
      <c r="M406" s="219" t="s">
        <v>20</v>
      </c>
      <c r="N406" s="220" t="s">
        <v>47</v>
      </c>
      <c r="O406" s="84"/>
      <c r="P406" s="221">
        <f>O406*H406</f>
        <v>0</v>
      </c>
      <c r="Q406" s="221">
        <v>0</v>
      </c>
      <c r="R406" s="221">
        <f>Q406*H406</f>
        <v>0</v>
      </c>
      <c r="S406" s="221">
        <v>0</v>
      </c>
      <c r="T406" s="222">
        <f>S406*H406</f>
        <v>0</v>
      </c>
      <c r="U406" s="38"/>
      <c r="V406" s="38"/>
      <c r="W406" s="38"/>
      <c r="X406" s="38"/>
      <c r="Y406" s="38"/>
      <c r="Z406" s="38"/>
      <c r="AA406" s="38"/>
      <c r="AB406" s="38"/>
      <c r="AC406" s="38"/>
      <c r="AD406" s="38"/>
      <c r="AE406" s="38"/>
      <c r="AR406" s="223" t="s">
        <v>327</v>
      </c>
      <c r="AT406" s="223" t="s">
        <v>189</v>
      </c>
      <c r="AU406" s="223" t="s">
        <v>84</v>
      </c>
      <c r="AY406" s="17" t="s">
        <v>186</v>
      </c>
      <c r="BE406" s="224">
        <f>IF(N406="základní",J406,0)</f>
        <v>0</v>
      </c>
      <c r="BF406" s="224">
        <f>IF(N406="snížená",J406,0)</f>
        <v>0</v>
      </c>
      <c r="BG406" s="224">
        <f>IF(N406="zákl. přenesená",J406,0)</f>
        <v>0</v>
      </c>
      <c r="BH406" s="224">
        <f>IF(N406="sníž. přenesená",J406,0)</f>
        <v>0</v>
      </c>
      <c r="BI406" s="224">
        <f>IF(N406="nulová",J406,0)</f>
        <v>0</v>
      </c>
      <c r="BJ406" s="17" t="s">
        <v>22</v>
      </c>
      <c r="BK406" s="224">
        <f>ROUND(I406*H406,2)</f>
        <v>0</v>
      </c>
      <c r="BL406" s="17" t="s">
        <v>327</v>
      </c>
      <c r="BM406" s="223" t="s">
        <v>1202</v>
      </c>
    </row>
    <row r="407" spans="1:47" s="2" customFormat="1" ht="12">
      <c r="A407" s="38"/>
      <c r="B407" s="39"/>
      <c r="C407" s="40"/>
      <c r="D407" s="225" t="s">
        <v>196</v>
      </c>
      <c r="E407" s="40"/>
      <c r="F407" s="226" t="s">
        <v>1203</v>
      </c>
      <c r="G407" s="40"/>
      <c r="H407" s="40"/>
      <c r="I407" s="227"/>
      <c r="J407" s="40"/>
      <c r="K407" s="40"/>
      <c r="L407" s="44"/>
      <c r="M407" s="228"/>
      <c r="N407" s="229"/>
      <c r="O407" s="84"/>
      <c r="P407" s="84"/>
      <c r="Q407" s="84"/>
      <c r="R407" s="84"/>
      <c r="S407" s="84"/>
      <c r="T407" s="85"/>
      <c r="U407" s="38"/>
      <c r="V407" s="38"/>
      <c r="W407" s="38"/>
      <c r="X407" s="38"/>
      <c r="Y407" s="38"/>
      <c r="Z407" s="38"/>
      <c r="AA407" s="38"/>
      <c r="AB407" s="38"/>
      <c r="AC407" s="38"/>
      <c r="AD407" s="38"/>
      <c r="AE407" s="38"/>
      <c r="AT407" s="17" t="s">
        <v>196</v>
      </c>
      <c r="AU407" s="17" t="s">
        <v>84</v>
      </c>
    </row>
    <row r="408" spans="1:63" s="12" customFormat="1" ht="25.9" customHeight="1">
      <c r="A408" s="12"/>
      <c r="B408" s="196"/>
      <c r="C408" s="197"/>
      <c r="D408" s="198" t="s">
        <v>75</v>
      </c>
      <c r="E408" s="199" t="s">
        <v>921</v>
      </c>
      <c r="F408" s="199" t="s">
        <v>1204</v>
      </c>
      <c r="G408" s="197"/>
      <c r="H408" s="197"/>
      <c r="I408" s="200"/>
      <c r="J408" s="201">
        <f>BK408</f>
        <v>0</v>
      </c>
      <c r="K408" s="197"/>
      <c r="L408" s="202"/>
      <c r="M408" s="203"/>
      <c r="N408" s="204"/>
      <c r="O408" s="204"/>
      <c r="P408" s="205">
        <f>P409</f>
        <v>0</v>
      </c>
      <c r="Q408" s="204"/>
      <c r="R408" s="205">
        <f>R409</f>
        <v>0.5589999999999999</v>
      </c>
      <c r="S408" s="204"/>
      <c r="T408" s="206">
        <f>T409</f>
        <v>0</v>
      </c>
      <c r="U408" s="12"/>
      <c r="V408" s="12"/>
      <c r="W408" s="12"/>
      <c r="X408" s="12"/>
      <c r="Y408" s="12"/>
      <c r="Z408" s="12"/>
      <c r="AA408" s="12"/>
      <c r="AB408" s="12"/>
      <c r="AC408" s="12"/>
      <c r="AD408" s="12"/>
      <c r="AE408" s="12"/>
      <c r="AR408" s="207" t="s">
        <v>210</v>
      </c>
      <c r="AT408" s="208" t="s">
        <v>75</v>
      </c>
      <c r="AU408" s="208" t="s">
        <v>76</v>
      </c>
      <c r="AY408" s="207" t="s">
        <v>186</v>
      </c>
      <c r="BK408" s="209">
        <f>BK409</f>
        <v>0</v>
      </c>
    </row>
    <row r="409" spans="1:63" s="12" customFormat="1" ht="22.8" customHeight="1">
      <c r="A409" s="12"/>
      <c r="B409" s="196"/>
      <c r="C409" s="197"/>
      <c r="D409" s="198" t="s">
        <v>75</v>
      </c>
      <c r="E409" s="210" t="s">
        <v>1205</v>
      </c>
      <c r="F409" s="210" t="s">
        <v>1206</v>
      </c>
      <c r="G409" s="197"/>
      <c r="H409" s="197"/>
      <c r="I409" s="200"/>
      <c r="J409" s="211">
        <f>BK409</f>
        <v>0</v>
      </c>
      <c r="K409" s="197"/>
      <c r="L409" s="202"/>
      <c r="M409" s="203"/>
      <c r="N409" s="204"/>
      <c r="O409" s="204"/>
      <c r="P409" s="205">
        <f>SUM(P410:P414)</f>
        <v>0</v>
      </c>
      <c r="Q409" s="204"/>
      <c r="R409" s="205">
        <f>SUM(R410:R414)</f>
        <v>0.5589999999999999</v>
      </c>
      <c r="S409" s="204"/>
      <c r="T409" s="206">
        <f>SUM(T410:T414)</f>
        <v>0</v>
      </c>
      <c r="U409" s="12"/>
      <c r="V409" s="12"/>
      <c r="W409" s="12"/>
      <c r="X409" s="12"/>
      <c r="Y409" s="12"/>
      <c r="Z409" s="12"/>
      <c r="AA409" s="12"/>
      <c r="AB409" s="12"/>
      <c r="AC409" s="12"/>
      <c r="AD409" s="12"/>
      <c r="AE409" s="12"/>
      <c r="AR409" s="207" t="s">
        <v>210</v>
      </c>
      <c r="AT409" s="208" t="s">
        <v>75</v>
      </c>
      <c r="AU409" s="208" t="s">
        <v>22</v>
      </c>
      <c r="AY409" s="207" t="s">
        <v>186</v>
      </c>
      <c r="BK409" s="209">
        <f>SUM(BK410:BK414)</f>
        <v>0</v>
      </c>
    </row>
    <row r="410" spans="1:65" s="2" customFormat="1" ht="24.15" customHeight="1">
      <c r="A410" s="38"/>
      <c r="B410" s="39"/>
      <c r="C410" s="212" t="s">
        <v>1207</v>
      </c>
      <c r="D410" s="212" t="s">
        <v>189</v>
      </c>
      <c r="E410" s="213" t="s">
        <v>1208</v>
      </c>
      <c r="F410" s="214" t="s">
        <v>1209</v>
      </c>
      <c r="G410" s="215" t="s">
        <v>312</v>
      </c>
      <c r="H410" s="216">
        <v>13</v>
      </c>
      <c r="I410" s="217"/>
      <c r="J410" s="218">
        <f>ROUND(I410*H410,2)</f>
        <v>0</v>
      </c>
      <c r="K410" s="214" t="s">
        <v>193</v>
      </c>
      <c r="L410" s="44"/>
      <c r="M410" s="219" t="s">
        <v>20</v>
      </c>
      <c r="N410" s="220" t="s">
        <v>47</v>
      </c>
      <c r="O410" s="84"/>
      <c r="P410" s="221">
        <f>O410*H410</f>
        <v>0</v>
      </c>
      <c r="Q410" s="221">
        <v>0.043</v>
      </c>
      <c r="R410" s="221">
        <f>Q410*H410</f>
        <v>0.5589999999999999</v>
      </c>
      <c r="S410" s="221">
        <v>0</v>
      </c>
      <c r="T410" s="222">
        <f>S410*H410</f>
        <v>0</v>
      </c>
      <c r="U410" s="38"/>
      <c r="V410" s="38"/>
      <c r="W410" s="38"/>
      <c r="X410" s="38"/>
      <c r="Y410" s="38"/>
      <c r="Z410" s="38"/>
      <c r="AA410" s="38"/>
      <c r="AB410" s="38"/>
      <c r="AC410" s="38"/>
      <c r="AD410" s="38"/>
      <c r="AE410" s="38"/>
      <c r="AR410" s="223" t="s">
        <v>1199</v>
      </c>
      <c r="AT410" s="223" t="s">
        <v>189</v>
      </c>
      <c r="AU410" s="223" t="s">
        <v>84</v>
      </c>
      <c r="AY410" s="17" t="s">
        <v>186</v>
      </c>
      <c r="BE410" s="224">
        <f>IF(N410="základní",J410,0)</f>
        <v>0</v>
      </c>
      <c r="BF410" s="224">
        <f>IF(N410="snížená",J410,0)</f>
        <v>0</v>
      </c>
      <c r="BG410" s="224">
        <f>IF(N410="zákl. přenesená",J410,0)</f>
        <v>0</v>
      </c>
      <c r="BH410" s="224">
        <f>IF(N410="sníž. přenesená",J410,0)</f>
        <v>0</v>
      </c>
      <c r="BI410" s="224">
        <f>IF(N410="nulová",J410,0)</f>
        <v>0</v>
      </c>
      <c r="BJ410" s="17" t="s">
        <v>22</v>
      </c>
      <c r="BK410" s="224">
        <f>ROUND(I410*H410,2)</f>
        <v>0</v>
      </c>
      <c r="BL410" s="17" t="s">
        <v>1199</v>
      </c>
      <c r="BM410" s="223" t="s">
        <v>1210</v>
      </c>
    </row>
    <row r="411" spans="1:47" s="2" customFormat="1" ht="12">
      <c r="A411" s="38"/>
      <c r="B411" s="39"/>
      <c r="C411" s="40"/>
      <c r="D411" s="225" t="s">
        <v>196</v>
      </c>
      <c r="E411" s="40"/>
      <c r="F411" s="226" t="s">
        <v>1211</v>
      </c>
      <c r="G411" s="40"/>
      <c r="H411" s="40"/>
      <c r="I411" s="227"/>
      <c r="J411" s="40"/>
      <c r="K411" s="40"/>
      <c r="L411" s="44"/>
      <c r="M411" s="228"/>
      <c r="N411" s="229"/>
      <c r="O411" s="84"/>
      <c r="P411" s="84"/>
      <c r="Q411" s="84"/>
      <c r="R411" s="84"/>
      <c r="S411" s="84"/>
      <c r="T411" s="85"/>
      <c r="U411" s="38"/>
      <c r="V411" s="38"/>
      <c r="W411" s="38"/>
      <c r="X411" s="38"/>
      <c r="Y411" s="38"/>
      <c r="Z411" s="38"/>
      <c r="AA411" s="38"/>
      <c r="AB411" s="38"/>
      <c r="AC411" s="38"/>
      <c r="AD411" s="38"/>
      <c r="AE411" s="38"/>
      <c r="AT411" s="17" t="s">
        <v>196</v>
      </c>
      <c r="AU411" s="17" t="s">
        <v>84</v>
      </c>
    </row>
    <row r="412" spans="1:47" s="2" customFormat="1" ht="12">
      <c r="A412" s="38"/>
      <c r="B412" s="39"/>
      <c r="C412" s="40"/>
      <c r="D412" s="225" t="s">
        <v>216</v>
      </c>
      <c r="E412" s="40"/>
      <c r="F412" s="251" t="s">
        <v>1212</v>
      </c>
      <c r="G412" s="40"/>
      <c r="H412" s="40"/>
      <c r="I412" s="227"/>
      <c r="J412" s="40"/>
      <c r="K412" s="40"/>
      <c r="L412" s="44"/>
      <c r="M412" s="228"/>
      <c r="N412" s="229"/>
      <c r="O412" s="84"/>
      <c r="P412" s="84"/>
      <c r="Q412" s="84"/>
      <c r="R412" s="84"/>
      <c r="S412" s="84"/>
      <c r="T412" s="85"/>
      <c r="U412" s="38"/>
      <c r="V412" s="38"/>
      <c r="W412" s="38"/>
      <c r="X412" s="38"/>
      <c r="Y412" s="38"/>
      <c r="Z412" s="38"/>
      <c r="AA412" s="38"/>
      <c r="AB412" s="38"/>
      <c r="AC412" s="38"/>
      <c r="AD412" s="38"/>
      <c r="AE412" s="38"/>
      <c r="AT412" s="17" t="s">
        <v>216</v>
      </c>
      <c r="AU412" s="17" t="s">
        <v>84</v>
      </c>
    </row>
    <row r="413" spans="1:51" s="13" customFormat="1" ht="12">
      <c r="A413" s="13"/>
      <c r="B413" s="230"/>
      <c r="C413" s="231"/>
      <c r="D413" s="225" t="s">
        <v>198</v>
      </c>
      <c r="E413" s="232" t="s">
        <v>20</v>
      </c>
      <c r="F413" s="233" t="s">
        <v>362</v>
      </c>
      <c r="G413" s="231"/>
      <c r="H413" s="232" t="s">
        <v>20</v>
      </c>
      <c r="I413" s="234"/>
      <c r="J413" s="231"/>
      <c r="K413" s="231"/>
      <c r="L413" s="235"/>
      <c r="M413" s="236"/>
      <c r="N413" s="237"/>
      <c r="O413" s="237"/>
      <c r="P413" s="237"/>
      <c r="Q413" s="237"/>
      <c r="R413" s="237"/>
      <c r="S413" s="237"/>
      <c r="T413" s="238"/>
      <c r="U413" s="13"/>
      <c r="V413" s="13"/>
      <c r="W413" s="13"/>
      <c r="X413" s="13"/>
      <c r="Y413" s="13"/>
      <c r="Z413" s="13"/>
      <c r="AA413" s="13"/>
      <c r="AB413" s="13"/>
      <c r="AC413" s="13"/>
      <c r="AD413" s="13"/>
      <c r="AE413" s="13"/>
      <c r="AT413" s="239" t="s">
        <v>198</v>
      </c>
      <c r="AU413" s="239" t="s">
        <v>84</v>
      </c>
      <c r="AV413" s="13" t="s">
        <v>22</v>
      </c>
      <c r="AW413" s="13" t="s">
        <v>37</v>
      </c>
      <c r="AX413" s="13" t="s">
        <v>76</v>
      </c>
      <c r="AY413" s="239" t="s">
        <v>186</v>
      </c>
    </row>
    <row r="414" spans="1:51" s="14" customFormat="1" ht="12">
      <c r="A414" s="14"/>
      <c r="B414" s="240"/>
      <c r="C414" s="241"/>
      <c r="D414" s="225" t="s">
        <v>198</v>
      </c>
      <c r="E414" s="242" t="s">
        <v>20</v>
      </c>
      <c r="F414" s="243" t="s">
        <v>1213</v>
      </c>
      <c r="G414" s="241"/>
      <c r="H414" s="244">
        <v>13</v>
      </c>
      <c r="I414" s="245"/>
      <c r="J414" s="241"/>
      <c r="K414" s="241"/>
      <c r="L414" s="246"/>
      <c r="M414" s="252"/>
      <c r="N414" s="253"/>
      <c r="O414" s="253"/>
      <c r="P414" s="253"/>
      <c r="Q414" s="253"/>
      <c r="R414" s="253"/>
      <c r="S414" s="253"/>
      <c r="T414" s="254"/>
      <c r="U414" s="14"/>
      <c r="V414" s="14"/>
      <c r="W414" s="14"/>
      <c r="X414" s="14"/>
      <c r="Y414" s="14"/>
      <c r="Z414" s="14"/>
      <c r="AA414" s="14"/>
      <c r="AB414" s="14"/>
      <c r="AC414" s="14"/>
      <c r="AD414" s="14"/>
      <c r="AE414" s="14"/>
      <c r="AT414" s="250" t="s">
        <v>198</v>
      </c>
      <c r="AU414" s="250" t="s">
        <v>84</v>
      </c>
      <c r="AV414" s="14" t="s">
        <v>84</v>
      </c>
      <c r="AW414" s="14" t="s">
        <v>37</v>
      </c>
      <c r="AX414" s="14" t="s">
        <v>76</v>
      </c>
      <c r="AY414" s="250" t="s">
        <v>186</v>
      </c>
    </row>
    <row r="415" spans="1:31" s="2" customFormat="1" ht="6.95" customHeight="1">
      <c r="A415" s="38"/>
      <c r="B415" s="59"/>
      <c r="C415" s="60"/>
      <c r="D415" s="60"/>
      <c r="E415" s="60"/>
      <c r="F415" s="60"/>
      <c r="G415" s="60"/>
      <c r="H415" s="60"/>
      <c r="I415" s="60"/>
      <c r="J415" s="60"/>
      <c r="K415" s="60"/>
      <c r="L415" s="44"/>
      <c r="M415" s="38"/>
      <c r="O415" s="38"/>
      <c r="P415" s="38"/>
      <c r="Q415" s="38"/>
      <c r="R415" s="38"/>
      <c r="S415" s="38"/>
      <c r="T415" s="38"/>
      <c r="U415" s="38"/>
      <c r="V415" s="38"/>
      <c r="W415" s="38"/>
      <c r="X415" s="38"/>
      <c r="Y415" s="38"/>
      <c r="Z415" s="38"/>
      <c r="AA415" s="38"/>
      <c r="AB415" s="38"/>
      <c r="AC415" s="38"/>
      <c r="AD415" s="38"/>
      <c r="AE415" s="38"/>
    </row>
  </sheetData>
  <sheetProtection password="CC35" sheet="1" objects="1" scenarios="1" formatColumns="0" formatRows="0" autoFilter="0"/>
  <autoFilter ref="C92:K414"/>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110</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1214</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30" customHeight="1">
      <c r="A11" s="38"/>
      <c r="B11" s="44"/>
      <c r="C11" s="38"/>
      <c r="D11" s="38"/>
      <c r="E11" s="145" t="s">
        <v>1215</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ROUND(J94,2)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ROUND((SUM(BE94:BE318)),2)</f>
        <v>0</v>
      </c>
      <c r="G35" s="38"/>
      <c r="H35" s="38"/>
      <c r="I35" s="157">
        <v>0.21</v>
      </c>
      <c r="J35" s="156">
        <f>ROUND(((SUM(BE94:BE318))*I35),2)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ROUND((SUM(BF94:BF318)),2)</f>
        <v>0</v>
      </c>
      <c r="G36" s="38"/>
      <c r="H36" s="38"/>
      <c r="I36" s="157">
        <v>0.15</v>
      </c>
      <c r="J36" s="156">
        <f>ROUND(((SUM(BF94:BF318))*I36),2)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ROUND((SUM(BG94:BG318)),2)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ROUND((SUM(BH94:BH318)),2)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ROUND((SUM(BI94:BI318)),2)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1214</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30" customHeight="1">
      <c r="A54" s="38"/>
      <c r="B54" s="39"/>
      <c r="C54" s="40"/>
      <c r="D54" s="40"/>
      <c r="E54" s="69" t="str">
        <f>E11</f>
        <v>SO 102.1 - Rekonstrukce bezmotorové komunikace A2 a A26, úsek ZÚ - km 0,932</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J94</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J95</f>
        <v>0</v>
      </c>
      <c r="K64" s="175"/>
      <c r="L64" s="179"/>
      <c r="S64" s="9"/>
      <c r="T64" s="9"/>
      <c r="U64" s="9"/>
      <c r="V64" s="9"/>
      <c r="W64" s="9"/>
      <c r="X64" s="9"/>
      <c r="Y64" s="9"/>
      <c r="Z64" s="9"/>
      <c r="AA64" s="9"/>
      <c r="AB64" s="9"/>
      <c r="AC64" s="9"/>
      <c r="AD64" s="9"/>
      <c r="AE64" s="9"/>
    </row>
    <row r="65" spans="1:31" s="10" customFormat="1" ht="19.9" customHeight="1">
      <c r="A65" s="10"/>
      <c r="B65" s="180"/>
      <c r="C65" s="125"/>
      <c r="D65" s="181" t="s">
        <v>231</v>
      </c>
      <c r="E65" s="182"/>
      <c r="F65" s="182"/>
      <c r="G65" s="182"/>
      <c r="H65" s="182"/>
      <c r="I65" s="182"/>
      <c r="J65" s="183">
        <f>J96</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871</v>
      </c>
      <c r="E66" s="182"/>
      <c r="F66" s="182"/>
      <c r="G66" s="182"/>
      <c r="H66" s="182"/>
      <c r="I66" s="182"/>
      <c r="J66" s="183">
        <f>J174</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872</v>
      </c>
      <c r="E67" s="182"/>
      <c r="F67" s="182"/>
      <c r="G67" s="182"/>
      <c r="H67" s="182"/>
      <c r="I67" s="182"/>
      <c r="J67" s="183">
        <f>J216</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169</v>
      </c>
      <c r="E68" s="182"/>
      <c r="F68" s="182"/>
      <c r="G68" s="182"/>
      <c r="H68" s="182"/>
      <c r="I68" s="182"/>
      <c r="J68" s="183">
        <f>J227</f>
        <v>0</v>
      </c>
      <c r="K68" s="125"/>
      <c r="L68" s="184"/>
      <c r="S68" s="10"/>
      <c r="T68" s="10"/>
      <c r="U68" s="10"/>
      <c r="V68" s="10"/>
      <c r="W68" s="10"/>
      <c r="X68" s="10"/>
      <c r="Y68" s="10"/>
      <c r="Z68" s="10"/>
      <c r="AA68" s="10"/>
      <c r="AB68" s="10"/>
      <c r="AC68" s="10"/>
      <c r="AD68" s="10"/>
      <c r="AE68" s="10"/>
    </row>
    <row r="69" spans="1:31" s="10" customFormat="1" ht="19.9" customHeight="1">
      <c r="A69" s="10"/>
      <c r="B69" s="180"/>
      <c r="C69" s="125"/>
      <c r="D69" s="181" t="s">
        <v>170</v>
      </c>
      <c r="E69" s="182"/>
      <c r="F69" s="182"/>
      <c r="G69" s="182"/>
      <c r="H69" s="182"/>
      <c r="I69" s="182"/>
      <c r="J69" s="183">
        <f>J291</f>
        <v>0</v>
      </c>
      <c r="K69" s="125"/>
      <c r="L69" s="184"/>
      <c r="S69" s="10"/>
      <c r="T69" s="10"/>
      <c r="U69" s="10"/>
      <c r="V69" s="10"/>
      <c r="W69" s="10"/>
      <c r="X69" s="10"/>
      <c r="Y69" s="10"/>
      <c r="Z69" s="10"/>
      <c r="AA69" s="10"/>
      <c r="AB69" s="10"/>
      <c r="AC69" s="10"/>
      <c r="AD69" s="10"/>
      <c r="AE69" s="10"/>
    </row>
    <row r="70" spans="1:31" s="10" customFormat="1" ht="19.9" customHeight="1">
      <c r="A70" s="10"/>
      <c r="B70" s="180"/>
      <c r="C70" s="125"/>
      <c r="D70" s="181" t="s">
        <v>232</v>
      </c>
      <c r="E70" s="182"/>
      <c r="F70" s="182"/>
      <c r="G70" s="182"/>
      <c r="H70" s="182"/>
      <c r="I70" s="182"/>
      <c r="J70" s="183">
        <f>J306</f>
        <v>0</v>
      </c>
      <c r="K70" s="125"/>
      <c r="L70" s="184"/>
      <c r="S70" s="10"/>
      <c r="T70" s="10"/>
      <c r="U70" s="10"/>
      <c r="V70" s="10"/>
      <c r="W70" s="10"/>
      <c r="X70" s="10"/>
      <c r="Y70" s="10"/>
      <c r="Z70" s="10"/>
      <c r="AA70" s="10"/>
      <c r="AB70" s="10"/>
      <c r="AC70" s="10"/>
      <c r="AD70" s="10"/>
      <c r="AE70" s="10"/>
    </row>
    <row r="71" spans="1:31" s="9" customFormat="1" ht="24.95" customHeight="1">
      <c r="A71" s="9"/>
      <c r="B71" s="174"/>
      <c r="C71" s="175"/>
      <c r="D71" s="176" t="s">
        <v>875</v>
      </c>
      <c r="E71" s="177"/>
      <c r="F71" s="177"/>
      <c r="G71" s="177"/>
      <c r="H71" s="177"/>
      <c r="I71" s="177"/>
      <c r="J71" s="178">
        <f>J311</f>
        <v>0</v>
      </c>
      <c r="K71" s="175"/>
      <c r="L71" s="179"/>
      <c r="S71" s="9"/>
      <c r="T71" s="9"/>
      <c r="U71" s="9"/>
      <c r="V71" s="9"/>
      <c r="W71" s="9"/>
      <c r="X71" s="9"/>
      <c r="Y71" s="9"/>
      <c r="Z71" s="9"/>
      <c r="AA71" s="9"/>
      <c r="AB71" s="9"/>
      <c r="AC71" s="9"/>
      <c r="AD71" s="9"/>
      <c r="AE71" s="9"/>
    </row>
    <row r="72" spans="1:31" s="10" customFormat="1" ht="19.9" customHeight="1">
      <c r="A72" s="10"/>
      <c r="B72" s="180"/>
      <c r="C72" s="125"/>
      <c r="D72" s="181" t="s">
        <v>876</v>
      </c>
      <c r="E72" s="182"/>
      <c r="F72" s="182"/>
      <c r="G72" s="182"/>
      <c r="H72" s="182"/>
      <c r="I72" s="182"/>
      <c r="J72" s="183">
        <f>J312</f>
        <v>0</v>
      </c>
      <c r="K72" s="125"/>
      <c r="L72" s="184"/>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60"/>
      <c r="J74" s="60"/>
      <c r="K74" s="60"/>
      <c r="L74" s="144"/>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62"/>
      <c r="J78" s="62"/>
      <c r="K78" s="62"/>
      <c r="L78" s="144"/>
      <c r="S78" s="38"/>
      <c r="T78" s="38"/>
      <c r="U78" s="38"/>
      <c r="V78" s="38"/>
      <c r="W78" s="38"/>
      <c r="X78" s="38"/>
      <c r="Y78" s="38"/>
      <c r="Z78" s="38"/>
      <c r="AA78" s="38"/>
      <c r="AB78" s="38"/>
      <c r="AC78" s="38"/>
      <c r="AD78" s="38"/>
      <c r="AE78" s="38"/>
    </row>
    <row r="79" spans="1:31" s="2" customFormat="1" ht="24.95" customHeight="1">
      <c r="A79" s="38"/>
      <c r="B79" s="39"/>
      <c r="C79" s="23" t="s">
        <v>171</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6.5" customHeight="1">
      <c r="A82" s="38"/>
      <c r="B82" s="39"/>
      <c r="C82" s="40"/>
      <c r="D82" s="40"/>
      <c r="E82" s="169" t="str">
        <f>E7</f>
        <v>Úprava bezmotorové komunikace A2 a A26</v>
      </c>
      <c r="F82" s="32"/>
      <c r="G82" s="32"/>
      <c r="H82" s="32"/>
      <c r="I82" s="40"/>
      <c r="J82" s="40"/>
      <c r="K82" s="40"/>
      <c r="L82" s="144"/>
      <c r="S82" s="38"/>
      <c r="T82" s="38"/>
      <c r="U82" s="38"/>
      <c r="V82" s="38"/>
      <c r="W82" s="38"/>
      <c r="X82" s="38"/>
      <c r="Y82" s="38"/>
      <c r="Z82" s="38"/>
      <c r="AA82" s="38"/>
      <c r="AB82" s="38"/>
      <c r="AC82" s="38"/>
      <c r="AD82" s="38"/>
      <c r="AE82" s="38"/>
    </row>
    <row r="83" spans="2:12" s="1" customFormat="1" ht="12" customHeight="1">
      <c r="B83" s="21"/>
      <c r="C83" s="32" t="s">
        <v>161</v>
      </c>
      <c r="D83" s="22"/>
      <c r="E83" s="22"/>
      <c r="F83" s="22"/>
      <c r="G83" s="22"/>
      <c r="H83" s="22"/>
      <c r="I83" s="22"/>
      <c r="J83" s="22"/>
      <c r="K83" s="22"/>
      <c r="L83" s="20"/>
    </row>
    <row r="84" spans="1:31" s="2" customFormat="1" ht="16.5" customHeight="1">
      <c r="A84" s="38"/>
      <c r="B84" s="39"/>
      <c r="C84" s="40"/>
      <c r="D84" s="40"/>
      <c r="E84" s="169" t="s">
        <v>1214</v>
      </c>
      <c r="F84" s="40"/>
      <c r="G84" s="40"/>
      <c r="H84" s="40"/>
      <c r="I84" s="40"/>
      <c r="J84" s="40"/>
      <c r="K84" s="40"/>
      <c r="L84" s="144"/>
      <c r="S84" s="38"/>
      <c r="T84" s="38"/>
      <c r="U84" s="38"/>
      <c r="V84" s="38"/>
      <c r="W84" s="38"/>
      <c r="X84" s="38"/>
      <c r="Y84" s="38"/>
      <c r="Z84" s="38"/>
      <c r="AA84" s="38"/>
      <c r="AB84" s="38"/>
      <c r="AC84" s="38"/>
      <c r="AD84" s="38"/>
      <c r="AE84" s="38"/>
    </row>
    <row r="85" spans="1:31" s="2" customFormat="1" ht="12" customHeight="1">
      <c r="A85" s="38"/>
      <c r="B85" s="39"/>
      <c r="C85" s="32" t="s">
        <v>163</v>
      </c>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30" customHeight="1">
      <c r="A86" s="38"/>
      <c r="B86" s="39"/>
      <c r="C86" s="40"/>
      <c r="D86" s="40"/>
      <c r="E86" s="69" t="str">
        <f>E11</f>
        <v>SO 102.1 - Rekonstrukce bezmotorové komunikace A2 a A26, úsek ZÚ - km 0,932</v>
      </c>
      <c r="F86" s="40"/>
      <c r="G86" s="40"/>
      <c r="H86" s="40"/>
      <c r="I86" s="40"/>
      <c r="J86" s="40"/>
      <c r="K86" s="40"/>
      <c r="L86" s="144"/>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2" customFormat="1" ht="12" customHeight="1">
      <c r="A88" s="38"/>
      <c r="B88" s="39"/>
      <c r="C88" s="32" t="s">
        <v>23</v>
      </c>
      <c r="D88" s="40"/>
      <c r="E88" s="40"/>
      <c r="F88" s="27" t="str">
        <f>F14</f>
        <v>k. ú. Libeň [730891]</v>
      </c>
      <c r="G88" s="40"/>
      <c r="H88" s="40"/>
      <c r="I88" s="32" t="s">
        <v>25</v>
      </c>
      <c r="J88" s="72" t="str">
        <f>IF(J14="","",J14)</f>
        <v>27. 8. 2020</v>
      </c>
      <c r="K88" s="40"/>
      <c r="L88" s="144"/>
      <c r="S88" s="38"/>
      <c r="T88" s="38"/>
      <c r="U88" s="38"/>
      <c r="V88" s="38"/>
      <c r="W88" s="38"/>
      <c r="X88" s="38"/>
      <c r="Y88" s="38"/>
      <c r="Z88" s="38"/>
      <c r="AA88" s="38"/>
      <c r="AB88" s="38"/>
      <c r="AC88" s="38"/>
      <c r="AD88" s="38"/>
      <c r="AE88" s="38"/>
    </row>
    <row r="89" spans="1:31" s="2" customFormat="1" ht="6.95" customHeight="1">
      <c r="A89" s="38"/>
      <c r="B89" s="39"/>
      <c r="C89" s="40"/>
      <c r="D89" s="40"/>
      <c r="E89" s="40"/>
      <c r="F89" s="40"/>
      <c r="G89" s="40"/>
      <c r="H89" s="40"/>
      <c r="I89" s="40"/>
      <c r="J89" s="40"/>
      <c r="K89" s="40"/>
      <c r="L89" s="144"/>
      <c r="S89" s="38"/>
      <c r="T89" s="38"/>
      <c r="U89" s="38"/>
      <c r="V89" s="38"/>
      <c r="W89" s="38"/>
      <c r="X89" s="38"/>
      <c r="Y89" s="38"/>
      <c r="Z89" s="38"/>
      <c r="AA89" s="38"/>
      <c r="AB89" s="38"/>
      <c r="AC89" s="38"/>
      <c r="AD89" s="38"/>
      <c r="AE89" s="38"/>
    </row>
    <row r="90" spans="1:31" s="2" customFormat="1" ht="25.65" customHeight="1">
      <c r="A90" s="38"/>
      <c r="B90" s="39"/>
      <c r="C90" s="32" t="s">
        <v>29</v>
      </c>
      <c r="D90" s="40"/>
      <c r="E90" s="40"/>
      <c r="F90" s="27" t="str">
        <f>E17</f>
        <v>Městská část Praha 8</v>
      </c>
      <c r="G90" s="40"/>
      <c r="H90" s="40"/>
      <c r="I90" s="32" t="s">
        <v>35</v>
      </c>
      <c r="J90" s="36" t="str">
        <f>E23</f>
        <v>Atelier PROMIKA s.r.o.</v>
      </c>
      <c r="K90" s="40"/>
      <c r="L90" s="144"/>
      <c r="S90" s="38"/>
      <c r="T90" s="38"/>
      <c r="U90" s="38"/>
      <c r="V90" s="38"/>
      <c r="W90" s="38"/>
      <c r="X90" s="38"/>
      <c r="Y90" s="38"/>
      <c r="Z90" s="38"/>
      <c r="AA90" s="38"/>
      <c r="AB90" s="38"/>
      <c r="AC90" s="38"/>
      <c r="AD90" s="38"/>
      <c r="AE90" s="38"/>
    </row>
    <row r="91" spans="1:31" s="2" customFormat="1" ht="15.15" customHeight="1">
      <c r="A91" s="38"/>
      <c r="B91" s="39"/>
      <c r="C91" s="32" t="s">
        <v>33</v>
      </c>
      <c r="D91" s="40"/>
      <c r="E91" s="40"/>
      <c r="F91" s="27" t="str">
        <f>IF(E20="","",E20)</f>
        <v>Vyplň údaj</v>
      </c>
      <c r="G91" s="40"/>
      <c r="H91" s="40"/>
      <c r="I91" s="32" t="s">
        <v>38</v>
      </c>
      <c r="J91" s="36" t="str">
        <f>E26</f>
        <v xml:space="preserve"> </v>
      </c>
      <c r="K91" s="40"/>
      <c r="L91" s="144"/>
      <c r="S91" s="38"/>
      <c r="T91" s="38"/>
      <c r="U91" s="38"/>
      <c r="V91" s="38"/>
      <c r="W91" s="38"/>
      <c r="X91" s="38"/>
      <c r="Y91" s="38"/>
      <c r="Z91" s="38"/>
      <c r="AA91" s="38"/>
      <c r="AB91" s="38"/>
      <c r="AC91" s="38"/>
      <c r="AD91" s="38"/>
      <c r="AE91" s="38"/>
    </row>
    <row r="92" spans="1:31" s="2" customFormat="1" ht="10.3" customHeight="1">
      <c r="A92" s="38"/>
      <c r="B92" s="39"/>
      <c r="C92" s="40"/>
      <c r="D92" s="40"/>
      <c r="E92" s="40"/>
      <c r="F92" s="40"/>
      <c r="G92" s="40"/>
      <c r="H92" s="40"/>
      <c r="I92" s="40"/>
      <c r="J92" s="40"/>
      <c r="K92" s="40"/>
      <c r="L92" s="144"/>
      <c r="S92" s="38"/>
      <c r="T92" s="38"/>
      <c r="U92" s="38"/>
      <c r="V92" s="38"/>
      <c r="W92" s="38"/>
      <c r="X92" s="38"/>
      <c r="Y92" s="38"/>
      <c r="Z92" s="38"/>
      <c r="AA92" s="38"/>
      <c r="AB92" s="38"/>
      <c r="AC92" s="38"/>
      <c r="AD92" s="38"/>
      <c r="AE92" s="38"/>
    </row>
    <row r="93" spans="1:31" s="11" customFormat="1" ht="29.25" customHeight="1">
      <c r="A93" s="185"/>
      <c r="B93" s="186"/>
      <c r="C93" s="187" t="s">
        <v>172</v>
      </c>
      <c r="D93" s="188" t="s">
        <v>61</v>
      </c>
      <c r="E93" s="188" t="s">
        <v>57</v>
      </c>
      <c r="F93" s="188" t="s">
        <v>58</v>
      </c>
      <c r="G93" s="188" t="s">
        <v>173</v>
      </c>
      <c r="H93" s="188" t="s">
        <v>174</v>
      </c>
      <c r="I93" s="188" t="s">
        <v>175</v>
      </c>
      <c r="J93" s="188" t="s">
        <v>167</v>
      </c>
      <c r="K93" s="189" t="s">
        <v>176</v>
      </c>
      <c r="L93" s="190"/>
      <c r="M93" s="92" t="s">
        <v>20</v>
      </c>
      <c r="N93" s="93" t="s">
        <v>46</v>
      </c>
      <c r="O93" s="93" t="s">
        <v>177</v>
      </c>
      <c r="P93" s="93" t="s">
        <v>178</v>
      </c>
      <c r="Q93" s="93" t="s">
        <v>179</v>
      </c>
      <c r="R93" s="93" t="s">
        <v>180</v>
      </c>
      <c r="S93" s="93" t="s">
        <v>181</v>
      </c>
      <c r="T93" s="94" t="s">
        <v>182</v>
      </c>
      <c r="U93" s="185"/>
      <c r="V93" s="185"/>
      <c r="W93" s="185"/>
      <c r="X93" s="185"/>
      <c r="Y93" s="185"/>
      <c r="Z93" s="185"/>
      <c r="AA93" s="185"/>
      <c r="AB93" s="185"/>
      <c r="AC93" s="185"/>
      <c r="AD93" s="185"/>
      <c r="AE93" s="185"/>
    </row>
    <row r="94" spans="1:63" s="2" customFormat="1" ht="22.8" customHeight="1">
      <c r="A94" s="38"/>
      <c r="B94" s="39"/>
      <c r="C94" s="99" t="s">
        <v>183</v>
      </c>
      <c r="D94" s="40"/>
      <c r="E94" s="40"/>
      <c r="F94" s="40"/>
      <c r="G94" s="40"/>
      <c r="H94" s="40"/>
      <c r="I94" s="40"/>
      <c r="J94" s="191">
        <f>BK94</f>
        <v>0</v>
      </c>
      <c r="K94" s="40"/>
      <c r="L94" s="44"/>
      <c r="M94" s="95"/>
      <c r="N94" s="192"/>
      <c r="O94" s="96"/>
      <c r="P94" s="193">
        <f>P95+P311</f>
        <v>0</v>
      </c>
      <c r="Q94" s="96"/>
      <c r="R94" s="193">
        <f>R95+R311</f>
        <v>358.30946122</v>
      </c>
      <c r="S94" s="96"/>
      <c r="T94" s="194">
        <f>T95+T311</f>
        <v>2.7500000000000004</v>
      </c>
      <c r="U94" s="38"/>
      <c r="V94" s="38"/>
      <c r="W94" s="38"/>
      <c r="X94" s="38"/>
      <c r="Y94" s="38"/>
      <c r="Z94" s="38"/>
      <c r="AA94" s="38"/>
      <c r="AB94" s="38"/>
      <c r="AC94" s="38"/>
      <c r="AD94" s="38"/>
      <c r="AE94" s="38"/>
      <c r="AT94" s="17" t="s">
        <v>75</v>
      </c>
      <c r="AU94" s="17" t="s">
        <v>144</v>
      </c>
      <c r="BK94" s="195">
        <f>BK95+BK311</f>
        <v>0</v>
      </c>
    </row>
    <row r="95" spans="1:63" s="12" customFormat="1" ht="25.9" customHeight="1">
      <c r="A95" s="12"/>
      <c r="B95" s="196"/>
      <c r="C95" s="197"/>
      <c r="D95" s="198" t="s">
        <v>75</v>
      </c>
      <c r="E95" s="199" t="s">
        <v>184</v>
      </c>
      <c r="F95" s="199" t="s">
        <v>185</v>
      </c>
      <c r="G95" s="197"/>
      <c r="H95" s="197"/>
      <c r="I95" s="200"/>
      <c r="J95" s="201">
        <f>BK95</f>
        <v>0</v>
      </c>
      <c r="K95" s="197"/>
      <c r="L95" s="202"/>
      <c r="M95" s="203"/>
      <c r="N95" s="204"/>
      <c r="O95" s="204"/>
      <c r="P95" s="205">
        <f>P96+P174+P216+P227+P291+P306</f>
        <v>0</v>
      </c>
      <c r="Q95" s="204"/>
      <c r="R95" s="205">
        <f>R96+R174+R216+R227+R291+R306</f>
        <v>358.12701922</v>
      </c>
      <c r="S95" s="204"/>
      <c r="T95" s="206">
        <f>T96+T174+T216+T227+T291+T306</f>
        <v>2.7500000000000004</v>
      </c>
      <c r="U95" s="12"/>
      <c r="V95" s="12"/>
      <c r="W95" s="12"/>
      <c r="X95" s="12"/>
      <c r="Y95" s="12"/>
      <c r="Z95" s="12"/>
      <c r="AA95" s="12"/>
      <c r="AB95" s="12"/>
      <c r="AC95" s="12"/>
      <c r="AD95" s="12"/>
      <c r="AE95" s="12"/>
      <c r="AR95" s="207" t="s">
        <v>22</v>
      </c>
      <c r="AT95" s="208" t="s">
        <v>75</v>
      </c>
      <c r="AU95" s="208" t="s">
        <v>76</v>
      </c>
      <c r="AY95" s="207" t="s">
        <v>186</v>
      </c>
      <c r="BK95" s="209">
        <f>BK96+BK174+BK216+BK227+BK291+BK306</f>
        <v>0</v>
      </c>
    </row>
    <row r="96" spans="1:63" s="12" customFormat="1" ht="22.8" customHeight="1">
      <c r="A96" s="12"/>
      <c r="B96" s="196"/>
      <c r="C96" s="197"/>
      <c r="D96" s="198" t="s">
        <v>75</v>
      </c>
      <c r="E96" s="210" t="s">
        <v>22</v>
      </c>
      <c r="F96" s="210" t="s">
        <v>233</v>
      </c>
      <c r="G96" s="197"/>
      <c r="H96" s="197"/>
      <c r="I96" s="200"/>
      <c r="J96" s="211">
        <f>BK96</f>
        <v>0</v>
      </c>
      <c r="K96" s="197"/>
      <c r="L96" s="202"/>
      <c r="M96" s="203"/>
      <c r="N96" s="204"/>
      <c r="O96" s="204"/>
      <c r="P96" s="205">
        <f>SUM(P97:P173)</f>
        <v>0</v>
      </c>
      <c r="Q96" s="204"/>
      <c r="R96" s="205">
        <f>SUM(R97:R173)</f>
        <v>0.020355</v>
      </c>
      <c r="S96" s="204"/>
      <c r="T96" s="206">
        <f>SUM(T97:T173)</f>
        <v>0</v>
      </c>
      <c r="U96" s="12"/>
      <c r="V96" s="12"/>
      <c r="W96" s="12"/>
      <c r="X96" s="12"/>
      <c r="Y96" s="12"/>
      <c r="Z96" s="12"/>
      <c r="AA96" s="12"/>
      <c r="AB96" s="12"/>
      <c r="AC96" s="12"/>
      <c r="AD96" s="12"/>
      <c r="AE96" s="12"/>
      <c r="AR96" s="207" t="s">
        <v>22</v>
      </c>
      <c r="AT96" s="208" t="s">
        <v>75</v>
      </c>
      <c r="AU96" s="208" t="s">
        <v>22</v>
      </c>
      <c r="AY96" s="207" t="s">
        <v>186</v>
      </c>
      <c r="BK96" s="209">
        <f>SUM(BK97:BK173)</f>
        <v>0</v>
      </c>
    </row>
    <row r="97" spans="1:65" s="2" customFormat="1" ht="24.15" customHeight="1">
      <c r="A97" s="38"/>
      <c r="B97" s="39"/>
      <c r="C97" s="212" t="s">
        <v>22</v>
      </c>
      <c r="D97" s="212" t="s">
        <v>189</v>
      </c>
      <c r="E97" s="213" t="s">
        <v>877</v>
      </c>
      <c r="F97" s="214" t="s">
        <v>878</v>
      </c>
      <c r="G97" s="215" t="s">
        <v>244</v>
      </c>
      <c r="H97" s="216">
        <v>486.5</v>
      </c>
      <c r="I97" s="217"/>
      <c r="J97" s="218">
        <f>ROUND(I97*H97,2)</f>
        <v>0</v>
      </c>
      <c r="K97" s="214" t="s">
        <v>193</v>
      </c>
      <c r="L97" s="44"/>
      <c r="M97" s="219" t="s">
        <v>20</v>
      </c>
      <c r="N97" s="220" t="s">
        <v>47</v>
      </c>
      <c r="O97" s="84"/>
      <c r="P97" s="221">
        <f>O97*H97</f>
        <v>0</v>
      </c>
      <c r="Q97" s="221">
        <v>0</v>
      </c>
      <c r="R97" s="221">
        <f>Q97*H97</f>
        <v>0</v>
      </c>
      <c r="S97" s="221">
        <v>0</v>
      </c>
      <c r="T97" s="222">
        <f>S97*H97</f>
        <v>0</v>
      </c>
      <c r="U97" s="38"/>
      <c r="V97" s="38"/>
      <c r="W97" s="38"/>
      <c r="X97" s="38"/>
      <c r="Y97" s="38"/>
      <c r="Z97" s="38"/>
      <c r="AA97" s="38"/>
      <c r="AB97" s="38"/>
      <c r="AC97" s="38"/>
      <c r="AD97" s="38"/>
      <c r="AE97" s="38"/>
      <c r="AR97" s="223" t="s">
        <v>194</v>
      </c>
      <c r="AT97" s="223" t="s">
        <v>189</v>
      </c>
      <c r="AU97" s="223" t="s">
        <v>84</v>
      </c>
      <c r="AY97" s="17" t="s">
        <v>186</v>
      </c>
      <c r="BE97" s="224">
        <f>IF(N97="základní",J97,0)</f>
        <v>0</v>
      </c>
      <c r="BF97" s="224">
        <f>IF(N97="snížená",J97,0)</f>
        <v>0</v>
      </c>
      <c r="BG97" s="224">
        <f>IF(N97="zákl. přenesená",J97,0)</f>
        <v>0</v>
      </c>
      <c r="BH97" s="224">
        <f>IF(N97="sníž. přenesená",J97,0)</f>
        <v>0</v>
      </c>
      <c r="BI97" s="224">
        <f>IF(N97="nulová",J97,0)</f>
        <v>0</v>
      </c>
      <c r="BJ97" s="17" t="s">
        <v>22</v>
      </c>
      <c r="BK97" s="224">
        <f>ROUND(I97*H97,2)</f>
        <v>0</v>
      </c>
      <c r="BL97" s="17" t="s">
        <v>194</v>
      </c>
      <c r="BM97" s="223" t="s">
        <v>879</v>
      </c>
    </row>
    <row r="98" spans="1:47" s="2" customFormat="1" ht="12">
      <c r="A98" s="38"/>
      <c r="B98" s="39"/>
      <c r="C98" s="40"/>
      <c r="D98" s="225" t="s">
        <v>196</v>
      </c>
      <c r="E98" s="40"/>
      <c r="F98" s="226" t="s">
        <v>880</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196</v>
      </c>
      <c r="AU98" s="17" t="s">
        <v>84</v>
      </c>
    </row>
    <row r="99" spans="1:51" s="13" customFormat="1" ht="12">
      <c r="A99" s="13"/>
      <c r="B99" s="230"/>
      <c r="C99" s="231"/>
      <c r="D99" s="225" t="s">
        <v>198</v>
      </c>
      <c r="E99" s="232" t="s">
        <v>20</v>
      </c>
      <c r="F99" s="233" t="s">
        <v>881</v>
      </c>
      <c r="G99" s="231"/>
      <c r="H99" s="232" t="s">
        <v>20</v>
      </c>
      <c r="I99" s="234"/>
      <c r="J99" s="231"/>
      <c r="K99" s="231"/>
      <c r="L99" s="235"/>
      <c r="M99" s="236"/>
      <c r="N99" s="237"/>
      <c r="O99" s="237"/>
      <c r="P99" s="237"/>
      <c r="Q99" s="237"/>
      <c r="R99" s="237"/>
      <c r="S99" s="237"/>
      <c r="T99" s="238"/>
      <c r="U99" s="13"/>
      <c r="V99" s="13"/>
      <c r="W99" s="13"/>
      <c r="X99" s="13"/>
      <c r="Y99" s="13"/>
      <c r="Z99" s="13"/>
      <c r="AA99" s="13"/>
      <c r="AB99" s="13"/>
      <c r="AC99" s="13"/>
      <c r="AD99" s="13"/>
      <c r="AE99" s="13"/>
      <c r="AT99" s="239" t="s">
        <v>198</v>
      </c>
      <c r="AU99" s="239" t="s">
        <v>84</v>
      </c>
      <c r="AV99" s="13" t="s">
        <v>22</v>
      </c>
      <c r="AW99" s="13" t="s">
        <v>37</v>
      </c>
      <c r="AX99" s="13" t="s">
        <v>76</v>
      </c>
      <c r="AY99" s="239" t="s">
        <v>186</v>
      </c>
    </row>
    <row r="100" spans="1:51" s="14" customFormat="1" ht="12">
      <c r="A100" s="14"/>
      <c r="B100" s="240"/>
      <c r="C100" s="241"/>
      <c r="D100" s="225" t="s">
        <v>198</v>
      </c>
      <c r="E100" s="242" t="s">
        <v>20</v>
      </c>
      <c r="F100" s="243" t="s">
        <v>1216</v>
      </c>
      <c r="G100" s="241"/>
      <c r="H100" s="244">
        <v>486.5</v>
      </c>
      <c r="I100" s="245"/>
      <c r="J100" s="241"/>
      <c r="K100" s="241"/>
      <c r="L100" s="246"/>
      <c r="M100" s="247"/>
      <c r="N100" s="248"/>
      <c r="O100" s="248"/>
      <c r="P100" s="248"/>
      <c r="Q100" s="248"/>
      <c r="R100" s="248"/>
      <c r="S100" s="248"/>
      <c r="T100" s="249"/>
      <c r="U100" s="14"/>
      <c r="V100" s="14"/>
      <c r="W100" s="14"/>
      <c r="X100" s="14"/>
      <c r="Y100" s="14"/>
      <c r="Z100" s="14"/>
      <c r="AA100" s="14"/>
      <c r="AB100" s="14"/>
      <c r="AC100" s="14"/>
      <c r="AD100" s="14"/>
      <c r="AE100" s="14"/>
      <c r="AT100" s="250" t="s">
        <v>198</v>
      </c>
      <c r="AU100" s="250" t="s">
        <v>84</v>
      </c>
      <c r="AV100" s="14" t="s">
        <v>84</v>
      </c>
      <c r="AW100" s="14" t="s">
        <v>37</v>
      </c>
      <c r="AX100" s="14" t="s">
        <v>76</v>
      </c>
      <c r="AY100" s="250" t="s">
        <v>186</v>
      </c>
    </row>
    <row r="101" spans="1:65" s="2" customFormat="1" ht="24.15" customHeight="1">
      <c r="A101" s="38"/>
      <c r="B101" s="39"/>
      <c r="C101" s="212" t="s">
        <v>84</v>
      </c>
      <c r="D101" s="212" t="s">
        <v>189</v>
      </c>
      <c r="E101" s="213" t="s">
        <v>1217</v>
      </c>
      <c r="F101" s="214" t="s">
        <v>1218</v>
      </c>
      <c r="G101" s="215" t="s">
        <v>192</v>
      </c>
      <c r="H101" s="216">
        <v>95</v>
      </c>
      <c r="I101" s="217"/>
      <c r="J101" s="218">
        <f>ROUND(I101*H101,2)</f>
        <v>0</v>
      </c>
      <c r="K101" s="214" t="s">
        <v>193</v>
      </c>
      <c r="L101" s="44"/>
      <c r="M101" s="219" t="s">
        <v>20</v>
      </c>
      <c r="N101" s="220" t="s">
        <v>47</v>
      </c>
      <c r="O101" s="84"/>
      <c r="P101" s="221">
        <f>O101*H101</f>
        <v>0</v>
      </c>
      <c r="Q101" s="221">
        <v>0</v>
      </c>
      <c r="R101" s="221">
        <f>Q101*H101</f>
        <v>0</v>
      </c>
      <c r="S101" s="221">
        <v>0</v>
      </c>
      <c r="T101" s="222">
        <f>S101*H101</f>
        <v>0</v>
      </c>
      <c r="U101" s="38"/>
      <c r="V101" s="38"/>
      <c r="W101" s="38"/>
      <c r="X101" s="38"/>
      <c r="Y101" s="38"/>
      <c r="Z101" s="38"/>
      <c r="AA101" s="38"/>
      <c r="AB101" s="38"/>
      <c r="AC101" s="38"/>
      <c r="AD101" s="38"/>
      <c r="AE101" s="38"/>
      <c r="AR101" s="223" t="s">
        <v>194</v>
      </c>
      <c r="AT101" s="223" t="s">
        <v>189</v>
      </c>
      <c r="AU101" s="223" t="s">
        <v>84</v>
      </c>
      <c r="AY101" s="17" t="s">
        <v>186</v>
      </c>
      <c r="BE101" s="224">
        <f>IF(N101="základní",J101,0)</f>
        <v>0</v>
      </c>
      <c r="BF101" s="224">
        <f>IF(N101="snížená",J101,0)</f>
        <v>0</v>
      </c>
      <c r="BG101" s="224">
        <f>IF(N101="zákl. přenesená",J101,0)</f>
        <v>0</v>
      </c>
      <c r="BH101" s="224">
        <f>IF(N101="sníž. přenesená",J101,0)</f>
        <v>0</v>
      </c>
      <c r="BI101" s="224">
        <f>IF(N101="nulová",J101,0)</f>
        <v>0</v>
      </c>
      <c r="BJ101" s="17" t="s">
        <v>22</v>
      </c>
      <c r="BK101" s="224">
        <f>ROUND(I101*H101,2)</f>
        <v>0</v>
      </c>
      <c r="BL101" s="17" t="s">
        <v>194</v>
      </c>
      <c r="BM101" s="223" t="s">
        <v>890</v>
      </c>
    </row>
    <row r="102" spans="1:47" s="2" customFormat="1" ht="12">
      <c r="A102" s="38"/>
      <c r="B102" s="39"/>
      <c r="C102" s="40"/>
      <c r="D102" s="225" t="s">
        <v>196</v>
      </c>
      <c r="E102" s="40"/>
      <c r="F102" s="226" t="s">
        <v>1219</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196</v>
      </c>
      <c r="AU102" s="17" t="s">
        <v>84</v>
      </c>
    </row>
    <row r="103" spans="1:47" s="2" customFormat="1" ht="12">
      <c r="A103" s="38"/>
      <c r="B103" s="39"/>
      <c r="C103" s="40"/>
      <c r="D103" s="225" t="s">
        <v>216</v>
      </c>
      <c r="E103" s="40"/>
      <c r="F103" s="251" t="s">
        <v>565</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216</v>
      </c>
      <c r="AU103" s="17" t="s">
        <v>84</v>
      </c>
    </row>
    <row r="104" spans="1:51" s="13" customFormat="1" ht="12">
      <c r="A104" s="13"/>
      <c r="B104" s="230"/>
      <c r="C104" s="231"/>
      <c r="D104" s="225" t="s">
        <v>198</v>
      </c>
      <c r="E104" s="232" t="s">
        <v>20</v>
      </c>
      <c r="F104" s="233" t="s">
        <v>881</v>
      </c>
      <c r="G104" s="231"/>
      <c r="H104" s="232" t="s">
        <v>20</v>
      </c>
      <c r="I104" s="234"/>
      <c r="J104" s="231"/>
      <c r="K104" s="231"/>
      <c r="L104" s="235"/>
      <c r="M104" s="236"/>
      <c r="N104" s="237"/>
      <c r="O104" s="237"/>
      <c r="P104" s="237"/>
      <c r="Q104" s="237"/>
      <c r="R104" s="237"/>
      <c r="S104" s="237"/>
      <c r="T104" s="238"/>
      <c r="U104" s="13"/>
      <c r="V104" s="13"/>
      <c r="W104" s="13"/>
      <c r="X104" s="13"/>
      <c r="Y104" s="13"/>
      <c r="Z104" s="13"/>
      <c r="AA104" s="13"/>
      <c r="AB104" s="13"/>
      <c r="AC104" s="13"/>
      <c r="AD104" s="13"/>
      <c r="AE104" s="13"/>
      <c r="AT104" s="239" t="s">
        <v>198</v>
      </c>
      <c r="AU104" s="239" t="s">
        <v>84</v>
      </c>
      <c r="AV104" s="13" t="s">
        <v>22</v>
      </c>
      <c r="AW104" s="13" t="s">
        <v>37</v>
      </c>
      <c r="AX104" s="13" t="s">
        <v>76</v>
      </c>
      <c r="AY104" s="239" t="s">
        <v>186</v>
      </c>
    </row>
    <row r="105" spans="1:51" s="14" customFormat="1" ht="12">
      <c r="A105" s="14"/>
      <c r="B105" s="240"/>
      <c r="C105" s="241"/>
      <c r="D105" s="225" t="s">
        <v>198</v>
      </c>
      <c r="E105" s="242" t="s">
        <v>20</v>
      </c>
      <c r="F105" s="243" t="s">
        <v>1220</v>
      </c>
      <c r="G105" s="241"/>
      <c r="H105" s="244">
        <v>95</v>
      </c>
      <c r="I105" s="245"/>
      <c r="J105" s="241"/>
      <c r="K105" s="241"/>
      <c r="L105" s="246"/>
      <c r="M105" s="247"/>
      <c r="N105" s="248"/>
      <c r="O105" s="248"/>
      <c r="P105" s="248"/>
      <c r="Q105" s="248"/>
      <c r="R105" s="248"/>
      <c r="S105" s="248"/>
      <c r="T105" s="249"/>
      <c r="U105" s="14"/>
      <c r="V105" s="14"/>
      <c r="W105" s="14"/>
      <c r="X105" s="14"/>
      <c r="Y105" s="14"/>
      <c r="Z105" s="14"/>
      <c r="AA105" s="14"/>
      <c r="AB105" s="14"/>
      <c r="AC105" s="14"/>
      <c r="AD105" s="14"/>
      <c r="AE105" s="14"/>
      <c r="AT105" s="250" t="s">
        <v>198</v>
      </c>
      <c r="AU105" s="250" t="s">
        <v>84</v>
      </c>
      <c r="AV105" s="14" t="s">
        <v>84</v>
      </c>
      <c r="AW105" s="14" t="s">
        <v>37</v>
      </c>
      <c r="AX105" s="14" t="s">
        <v>76</v>
      </c>
      <c r="AY105" s="250" t="s">
        <v>186</v>
      </c>
    </row>
    <row r="106" spans="1:65" s="2" customFormat="1" ht="24.15" customHeight="1">
      <c r="A106" s="38"/>
      <c r="B106" s="39"/>
      <c r="C106" s="212" t="s">
        <v>210</v>
      </c>
      <c r="D106" s="212" t="s">
        <v>189</v>
      </c>
      <c r="E106" s="213" t="s">
        <v>883</v>
      </c>
      <c r="F106" s="214" t="s">
        <v>884</v>
      </c>
      <c r="G106" s="215" t="s">
        <v>192</v>
      </c>
      <c r="H106" s="216">
        <v>311</v>
      </c>
      <c r="I106" s="217"/>
      <c r="J106" s="218">
        <f>ROUND(I106*H106,2)</f>
        <v>0</v>
      </c>
      <c r="K106" s="214" t="s">
        <v>193</v>
      </c>
      <c r="L106" s="44"/>
      <c r="M106" s="219" t="s">
        <v>20</v>
      </c>
      <c r="N106" s="220" t="s">
        <v>47</v>
      </c>
      <c r="O106" s="84"/>
      <c r="P106" s="221">
        <f>O106*H106</f>
        <v>0</v>
      </c>
      <c r="Q106" s="221">
        <v>0</v>
      </c>
      <c r="R106" s="221">
        <f>Q106*H106</f>
        <v>0</v>
      </c>
      <c r="S106" s="221">
        <v>0</v>
      </c>
      <c r="T106" s="222">
        <f>S106*H106</f>
        <v>0</v>
      </c>
      <c r="U106" s="38"/>
      <c r="V106" s="38"/>
      <c r="W106" s="38"/>
      <c r="X106" s="38"/>
      <c r="Y106" s="38"/>
      <c r="Z106" s="38"/>
      <c r="AA106" s="38"/>
      <c r="AB106" s="38"/>
      <c r="AC106" s="38"/>
      <c r="AD106" s="38"/>
      <c r="AE106" s="38"/>
      <c r="AR106" s="223" t="s">
        <v>194</v>
      </c>
      <c r="AT106" s="223" t="s">
        <v>189</v>
      </c>
      <c r="AU106" s="223" t="s">
        <v>84</v>
      </c>
      <c r="AY106" s="17" t="s">
        <v>186</v>
      </c>
      <c r="BE106" s="224">
        <f>IF(N106="základní",J106,0)</f>
        <v>0</v>
      </c>
      <c r="BF106" s="224">
        <f>IF(N106="snížená",J106,0)</f>
        <v>0</v>
      </c>
      <c r="BG106" s="224">
        <f>IF(N106="zákl. přenesená",J106,0)</f>
        <v>0</v>
      </c>
      <c r="BH106" s="224">
        <f>IF(N106="sníž. přenesená",J106,0)</f>
        <v>0</v>
      </c>
      <c r="BI106" s="224">
        <f>IF(N106="nulová",J106,0)</f>
        <v>0</v>
      </c>
      <c r="BJ106" s="17" t="s">
        <v>22</v>
      </c>
      <c r="BK106" s="224">
        <f>ROUND(I106*H106,2)</f>
        <v>0</v>
      </c>
      <c r="BL106" s="17" t="s">
        <v>194</v>
      </c>
      <c r="BM106" s="223" t="s">
        <v>885</v>
      </c>
    </row>
    <row r="107" spans="1:47" s="2" customFormat="1" ht="12">
      <c r="A107" s="38"/>
      <c r="B107" s="39"/>
      <c r="C107" s="40"/>
      <c r="D107" s="225" t="s">
        <v>196</v>
      </c>
      <c r="E107" s="40"/>
      <c r="F107" s="226" t="s">
        <v>886</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196</v>
      </c>
      <c r="AU107" s="17" t="s">
        <v>84</v>
      </c>
    </row>
    <row r="108" spans="1:51" s="13" customFormat="1" ht="12">
      <c r="A108" s="13"/>
      <c r="B108" s="230"/>
      <c r="C108" s="231"/>
      <c r="D108" s="225" t="s">
        <v>198</v>
      </c>
      <c r="E108" s="232" t="s">
        <v>20</v>
      </c>
      <c r="F108" s="233" t="s">
        <v>881</v>
      </c>
      <c r="G108" s="231"/>
      <c r="H108" s="232" t="s">
        <v>20</v>
      </c>
      <c r="I108" s="234"/>
      <c r="J108" s="231"/>
      <c r="K108" s="231"/>
      <c r="L108" s="235"/>
      <c r="M108" s="236"/>
      <c r="N108" s="237"/>
      <c r="O108" s="237"/>
      <c r="P108" s="237"/>
      <c r="Q108" s="237"/>
      <c r="R108" s="237"/>
      <c r="S108" s="237"/>
      <c r="T108" s="238"/>
      <c r="U108" s="13"/>
      <c r="V108" s="13"/>
      <c r="W108" s="13"/>
      <c r="X108" s="13"/>
      <c r="Y108" s="13"/>
      <c r="Z108" s="13"/>
      <c r="AA108" s="13"/>
      <c r="AB108" s="13"/>
      <c r="AC108" s="13"/>
      <c r="AD108" s="13"/>
      <c r="AE108" s="13"/>
      <c r="AT108" s="239" t="s">
        <v>198</v>
      </c>
      <c r="AU108" s="239" t="s">
        <v>84</v>
      </c>
      <c r="AV108" s="13" t="s">
        <v>22</v>
      </c>
      <c r="AW108" s="13" t="s">
        <v>37</v>
      </c>
      <c r="AX108" s="13" t="s">
        <v>76</v>
      </c>
      <c r="AY108" s="239" t="s">
        <v>186</v>
      </c>
    </row>
    <row r="109" spans="1:51" s="14" customFormat="1" ht="12">
      <c r="A109" s="14"/>
      <c r="B109" s="240"/>
      <c r="C109" s="241"/>
      <c r="D109" s="225" t="s">
        <v>198</v>
      </c>
      <c r="E109" s="242" t="s">
        <v>20</v>
      </c>
      <c r="F109" s="243" t="s">
        <v>1221</v>
      </c>
      <c r="G109" s="241"/>
      <c r="H109" s="244">
        <v>311</v>
      </c>
      <c r="I109" s="245"/>
      <c r="J109" s="241"/>
      <c r="K109" s="241"/>
      <c r="L109" s="246"/>
      <c r="M109" s="247"/>
      <c r="N109" s="248"/>
      <c r="O109" s="248"/>
      <c r="P109" s="248"/>
      <c r="Q109" s="248"/>
      <c r="R109" s="248"/>
      <c r="S109" s="248"/>
      <c r="T109" s="249"/>
      <c r="U109" s="14"/>
      <c r="V109" s="14"/>
      <c r="W109" s="14"/>
      <c r="X109" s="14"/>
      <c r="Y109" s="14"/>
      <c r="Z109" s="14"/>
      <c r="AA109" s="14"/>
      <c r="AB109" s="14"/>
      <c r="AC109" s="14"/>
      <c r="AD109" s="14"/>
      <c r="AE109" s="14"/>
      <c r="AT109" s="250" t="s">
        <v>198</v>
      </c>
      <c r="AU109" s="250" t="s">
        <v>84</v>
      </c>
      <c r="AV109" s="14" t="s">
        <v>84</v>
      </c>
      <c r="AW109" s="14" t="s">
        <v>37</v>
      </c>
      <c r="AX109" s="14" t="s">
        <v>76</v>
      </c>
      <c r="AY109" s="250" t="s">
        <v>186</v>
      </c>
    </row>
    <row r="110" spans="1:65" s="2" customFormat="1" ht="37.8" customHeight="1">
      <c r="A110" s="38"/>
      <c r="B110" s="39"/>
      <c r="C110" s="212" t="s">
        <v>194</v>
      </c>
      <c r="D110" s="212" t="s">
        <v>189</v>
      </c>
      <c r="E110" s="213" t="s">
        <v>893</v>
      </c>
      <c r="F110" s="214" t="s">
        <v>894</v>
      </c>
      <c r="G110" s="215" t="s">
        <v>192</v>
      </c>
      <c r="H110" s="216">
        <v>360</v>
      </c>
      <c r="I110" s="217"/>
      <c r="J110" s="218">
        <f>ROUND(I110*H110,2)</f>
        <v>0</v>
      </c>
      <c r="K110" s="214" t="s">
        <v>20</v>
      </c>
      <c r="L110" s="44"/>
      <c r="M110" s="219" t="s">
        <v>20</v>
      </c>
      <c r="N110" s="220" t="s">
        <v>47</v>
      </c>
      <c r="O110" s="84"/>
      <c r="P110" s="221">
        <f>O110*H110</f>
        <v>0</v>
      </c>
      <c r="Q110" s="221">
        <v>0</v>
      </c>
      <c r="R110" s="221">
        <f>Q110*H110</f>
        <v>0</v>
      </c>
      <c r="S110" s="221">
        <v>0</v>
      </c>
      <c r="T110" s="222">
        <f>S110*H110</f>
        <v>0</v>
      </c>
      <c r="U110" s="38"/>
      <c r="V110" s="38"/>
      <c r="W110" s="38"/>
      <c r="X110" s="38"/>
      <c r="Y110" s="38"/>
      <c r="Z110" s="38"/>
      <c r="AA110" s="38"/>
      <c r="AB110" s="38"/>
      <c r="AC110" s="38"/>
      <c r="AD110" s="38"/>
      <c r="AE110" s="38"/>
      <c r="AR110" s="223" t="s">
        <v>194</v>
      </c>
      <c r="AT110" s="223" t="s">
        <v>189</v>
      </c>
      <c r="AU110" s="223" t="s">
        <v>84</v>
      </c>
      <c r="AY110" s="17" t="s">
        <v>186</v>
      </c>
      <c r="BE110" s="224">
        <f>IF(N110="základní",J110,0)</f>
        <v>0</v>
      </c>
      <c r="BF110" s="224">
        <f>IF(N110="snížená",J110,0)</f>
        <v>0</v>
      </c>
      <c r="BG110" s="224">
        <f>IF(N110="zákl. přenesená",J110,0)</f>
        <v>0</v>
      </c>
      <c r="BH110" s="224">
        <f>IF(N110="sníž. přenesená",J110,0)</f>
        <v>0</v>
      </c>
      <c r="BI110" s="224">
        <f>IF(N110="nulová",J110,0)</f>
        <v>0</v>
      </c>
      <c r="BJ110" s="17" t="s">
        <v>22</v>
      </c>
      <c r="BK110" s="224">
        <f>ROUND(I110*H110,2)</f>
        <v>0</v>
      </c>
      <c r="BL110" s="17" t="s">
        <v>194</v>
      </c>
      <c r="BM110" s="223" t="s">
        <v>1222</v>
      </c>
    </row>
    <row r="111" spans="1:47" s="2" customFormat="1" ht="12">
      <c r="A111" s="38"/>
      <c r="B111" s="39"/>
      <c r="C111" s="40"/>
      <c r="D111" s="225" t="s">
        <v>196</v>
      </c>
      <c r="E111" s="40"/>
      <c r="F111" s="226" t="s">
        <v>896</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196</v>
      </c>
      <c r="AU111" s="17" t="s">
        <v>84</v>
      </c>
    </row>
    <row r="112" spans="1:47" s="2" customFormat="1" ht="12">
      <c r="A112" s="38"/>
      <c r="B112" s="39"/>
      <c r="C112" s="40"/>
      <c r="D112" s="225" t="s">
        <v>216</v>
      </c>
      <c r="E112" s="40"/>
      <c r="F112" s="251" t="s">
        <v>897</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216</v>
      </c>
      <c r="AU112" s="17" t="s">
        <v>84</v>
      </c>
    </row>
    <row r="113" spans="1:51" s="13" customFormat="1" ht="12">
      <c r="A113" s="13"/>
      <c r="B113" s="230"/>
      <c r="C113" s="231"/>
      <c r="D113" s="225" t="s">
        <v>198</v>
      </c>
      <c r="E113" s="232" t="s">
        <v>20</v>
      </c>
      <c r="F113" s="233" t="s">
        <v>422</v>
      </c>
      <c r="G113" s="231"/>
      <c r="H113" s="232" t="s">
        <v>20</v>
      </c>
      <c r="I113" s="234"/>
      <c r="J113" s="231"/>
      <c r="K113" s="231"/>
      <c r="L113" s="235"/>
      <c r="M113" s="236"/>
      <c r="N113" s="237"/>
      <c r="O113" s="237"/>
      <c r="P113" s="237"/>
      <c r="Q113" s="237"/>
      <c r="R113" s="237"/>
      <c r="S113" s="237"/>
      <c r="T113" s="238"/>
      <c r="U113" s="13"/>
      <c r="V113" s="13"/>
      <c r="W113" s="13"/>
      <c r="X113" s="13"/>
      <c r="Y113" s="13"/>
      <c r="Z113" s="13"/>
      <c r="AA113" s="13"/>
      <c r="AB113" s="13"/>
      <c r="AC113" s="13"/>
      <c r="AD113" s="13"/>
      <c r="AE113" s="13"/>
      <c r="AT113" s="239" t="s">
        <v>198</v>
      </c>
      <c r="AU113" s="239" t="s">
        <v>84</v>
      </c>
      <c r="AV113" s="13" t="s">
        <v>22</v>
      </c>
      <c r="AW113" s="13" t="s">
        <v>37</v>
      </c>
      <c r="AX113" s="13" t="s">
        <v>76</v>
      </c>
      <c r="AY113" s="239" t="s">
        <v>186</v>
      </c>
    </row>
    <row r="114" spans="1:51" s="14" customFormat="1" ht="12">
      <c r="A114" s="14"/>
      <c r="B114" s="240"/>
      <c r="C114" s="241"/>
      <c r="D114" s="225" t="s">
        <v>198</v>
      </c>
      <c r="E114" s="242" t="s">
        <v>20</v>
      </c>
      <c r="F114" s="243" t="s">
        <v>1223</v>
      </c>
      <c r="G114" s="241"/>
      <c r="H114" s="244">
        <v>180</v>
      </c>
      <c r="I114" s="245"/>
      <c r="J114" s="241"/>
      <c r="K114" s="241"/>
      <c r="L114" s="246"/>
      <c r="M114" s="247"/>
      <c r="N114" s="248"/>
      <c r="O114" s="248"/>
      <c r="P114" s="248"/>
      <c r="Q114" s="248"/>
      <c r="R114" s="248"/>
      <c r="S114" s="248"/>
      <c r="T114" s="249"/>
      <c r="U114" s="14"/>
      <c r="V114" s="14"/>
      <c r="W114" s="14"/>
      <c r="X114" s="14"/>
      <c r="Y114" s="14"/>
      <c r="Z114" s="14"/>
      <c r="AA114" s="14"/>
      <c r="AB114" s="14"/>
      <c r="AC114" s="14"/>
      <c r="AD114" s="14"/>
      <c r="AE114" s="14"/>
      <c r="AT114" s="250" t="s">
        <v>198</v>
      </c>
      <c r="AU114" s="250" t="s">
        <v>84</v>
      </c>
      <c r="AV114" s="14" t="s">
        <v>84</v>
      </c>
      <c r="AW114" s="14" t="s">
        <v>37</v>
      </c>
      <c r="AX114" s="14" t="s">
        <v>76</v>
      </c>
      <c r="AY114" s="250" t="s">
        <v>186</v>
      </c>
    </row>
    <row r="115" spans="1:51" s="13" customFormat="1" ht="12">
      <c r="A115" s="13"/>
      <c r="B115" s="230"/>
      <c r="C115" s="231"/>
      <c r="D115" s="225" t="s">
        <v>198</v>
      </c>
      <c r="E115" s="232" t="s">
        <v>20</v>
      </c>
      <c r="F115" s="233" t="s">
        <v>899</v>
      </c>
      <c r="G115" s="231"/>
      <c r="H115" s="232" t="s">
        <v>20</v>
      </c>
      <c r="I115" s="234"/>
      <c r="J115" s="231"/>
      <c r="K115" s="231"/>
      <c r="L115" s="235"/>
      <c r="M115" s="236"/>
      <c r="N115" s="237"/>
      <c r="O115" s="237"/>
      <c r="P115" s="237"/>
      <c r="Q115" s="237"/>
      <c r="R115" s="237"/>
      <c r="S115" s="237"/>
      <c r="T115" s="238"/>
      <c r="U115" s="13"/>
      <c r="V115" s="13"/>
      <c r="W115" s="13"/>
      <c r="X115" s="13"/>
      <c r="Y115" s="13"/>
      <c r="Z115" s="13"/>
      <c r="AA115" s="13"/>
      <c r="AB115" s="13"/>
      <c r="AC115" s="13"/>
      <c r="AD115" s="13"/>
      <c r="AE115" s="13"/>
      <c r="AT115" s="239" t="s">
        <v>198</v>
      </c>
      <c r="AU115" s="239" t="s">
        <v>84</v>
      </c>
      <c r="AV115" s="13" t="s">
        <v>22</v>
      </c>
      <c r="AW115" s="13" t="s">
        <v>37</v>
      </c>
      <c r="AX115" s="13" t="s">
        <v>76</v>
      </c>
      <c r="AY115" s="239" t="s">
        <v>186</v>
      </c>
    </row>
    <row r="116" spans="1:51" s="14" customFormat="1" ht="12">
      <c r="A116" s="14"/>
      <c r="B116" s="240"/>
      <c r="C116" s="241"/>
      <c r="D116" s="225" t="s">
        <v>198</v>
      </c>
      <c r="E116" s="242" t="s">
        <v>20</v>
      </c>
      <c r="F116" s="243" t="s">
        <v>1223</v>
      </c>
      <c r="G116" s="241"/>
      <c r="H116" s="244">
        <v>180</v>
      </c>
      <c r="I116" s="245"/>
      <c r="J116" s="241"/>
      <c r="K116" s="241"/>
      <c r="L116" s="246"/>
      <c r="M116" s="247"/>
      <c r="N116" s="248"/>
      <c r="O116" s="248"/>
      <c r="P116" s="248"/>
      <c r="Q116" s="248"/>
      <c r="R116" s="248"/>
      <c r="S116" s="248"/>
      <c r="T116" s="249"/>
      <c r="U116" s="14"/>
      <c r="V116" s="14"/>
      <c r="W116" s="14"/>
      <c r="X116" s="14"/>
      <c r="Y116" s="14"/>
      <c r="Z116" s="14"/>
      <c r="AA116" s="14"/>
      <c r="AB116" s="14"/>
      <c r="AC116" s="14"/>
      <c r="AD116" s="14"/>
      <c r="AE116" s="14"/>
      <c r="AT116" s="250" t="s">
        <v>198</v>
      </c>
      <c r="AU116" s="250" t="s">
        <v>84</v>
      </c>
      <c r="AV116" s="14" t="s">
        <v>84</v>
      </c>
      <c r="AW116" s="14" t="s">
        <v>37</v>
      </c>
      <c r="AX116" s="14" t="s">
        <v>76</v>
      </c>
      <c r="AY116" s="250" t="s">
        <v>186</v>
      </c>
    </row>
    <row r="117" spans="1:65" s="2" customFormat="1" ht="37.8" customHeight="1">
      <c r="A117" s="38"/>
      <c r="B117" s="39"/>
      <c r="C117" s="212" t="s">
        <v>223</v>
      </c>
      <c r="D117" s="212" t="s">
        <v>189</v>
      </c>
      <c r="E117" s="213" t="s">
        <v>900</v>
      </c>
      <c r="F117" s="214" t="s">
        <v>901</v>
      </c>
      <c r="G117" s="215" t="s">
        <v>192</v>
      </c>
      <c r="H117" s="216">
        <v>274.65</v>
      </c>
      <c r="I117" s="217"/>
      <c r="J117" s="218">
        <f>ROUND(I117*H117,2)</f>
        <v>0</v>
      </c>
      <c r="K117" s="214" t="s">
        <v>20</v>
      </c>
      <c r="L117" s="44"/>
      <c r="M117" s="219" t="s">
        <v>20</v>
      </c>
      <c r="N117" s="220" t="s">
        <v>47</v>
      </c>
      <c r="O117" s="84"/>
      <c r="P117" s="221">
        <f>O117*H117</f>
        <v>0</v>
      </c>
      <c r="Q117" s="221">
        <v>0</v>
      </c>
      <c r="R117" s="221">
        <f>Q117*H117</f>
        <v>0</v>
      </c>
      <c r="S117" s="221">
        <v>0</v>
      </c>
      <c r="T117" s="222">
        <f>S117*H117</f>
        <v>0</v>
      </c>
      <c r="U117" s="38"/>
      <c r="V117" s="38"/>
      <c r="W117" s="38"/>
      <c r="X117" s="38"/>
      <c r="Y117" s="38"/>
      <c r="Z117" s="38"/>
      <c r="AA117" s="38"/>
      <c r="AB117" s="38"/>
      <c r="AC117" s="38"/>
      <c r="AD117" s="38"/>
      <c r="AE117" s="38"/>
      <c r="AR117" s="223" t="s">
        <v>194</v>
      </c>
      <c r="AT117" s="223" t="s">
        <v>189</v>
      </c>
      <c r="AU117" s="223" t="s">
        <v>84</v>
      </c>
      <c r="AY117" s="17" t="s">
        <v>186</v>
      </c>
      <c r="BE117" s="224">
        <f>IF(N117="základní",J117,0)</f>
        <v>0</v>
      </c>
      <c r="BF117" s="224">
        <f>IF(N117="snížená",J117,0)</f>
        <v>0</v>
      </c>
      <c r="BG117" s="224">
        <f>IF(N117="zákl. přenesená",J117,0)</f>
        <v>0</v>
      </c>
      <c r="BH117" s="224">
        <f>IF(N117="sníž. přenesená",J117,0)</f>
        <v>0</v>
      </c>
      <c r="BI117" s="224">
        <f>IF(N117="nulová",J117,0)</f>
        <v>0</v>
      </c>
      <c r="BJ117" s="17" t="s">
        <v>22</v>
      </c>
      <c r="BK117" s="224">
        <f>ROUND(I117*H117,2)</f>
        <v>0</v>
      </c>
      <c r="BL117" s="17" t="s">
        <v>194</v>
      </c>
      <c r="BM117" s="223" t="s">
        <v>1224</v>
      </c>
    </row>
    <row r="118" spans="1:47" s="2" customFormat="1" ht="12">
      <c r="A118" s="38"/>
      <c r="B118" s="39"/>
      <c r="C118" s="40"/>
      <c r="D118" s="225" t="s">
        <v>196</v>
      </c>
      <c r="E118" s="40"/>
      <c r="F118" s="226" t="s">
        <v>903</v>
      </c>
      <c r="G118" s="40"/>
      <c r="H118" s="40"/>
      <c r="I118" s="227"/>
      <c r="J118" s="40"/>
      <c r="K118" s="40"/>
      <c r="L118" s="44"/>
      <c r="M118" s="228"/>
      <c r="N118" s="229"/>
      <c r="O118" s="84"/>
      <c r="P118" s="84"/>
      <c r="Q118" s="84"/>
      <c r="R118" s="84"/>
      <c r="S118" s="84"/>
      <c r="T118" s="85"/>
      <c r="U118" s="38"/>
      <c r="V118" s="38"/>
      <c r="W118" s="38"/>
      <c r="X118" s="38"/>
      <c r="Y118" s="38"/>
      <c r="Z118" s="38"/>
      <c r="AA118" s="38"/>
      <c r="AB118" s="38"/>
      <c r="AC118" s="38"/>
      <c r="AD118" s="38"/>
      <c r="AE118" s="38"/>
      <c r="AT118" s="17" t="s">
        <v>196</v>
      </c>
      <c r="AU118" s="17" t="s">
        <v>84</v>
      </c>
    </row>
    <row r="119" spans="1:51" s="14" customFormat="1" ht="12">
      <c r="A119" s="14"/>
      <c r="B119" s="240"/>
      <c r="C119" s="241"/>
      <c r="D119" s="225" t="s">
        <v>198</v>
      </c>
      <c r="E119" s="242" t="s">
        <v>20</v>
      </c>
      <c r="F119" s="243" t="s">
        <v>1221</v>
      </c>
      <c r="G119" s="241"/>
      <c r="H119" s="244">
        <v>311</v>
      </c>
      <c r="I119" s="245"/>
      <c r="J119" s="241"/>
      <c r="K119" s="241"/>
      <c r="L119" s="246"/>
      <c r="M119" s="247"/>
      <c r="N119" s="248"/>
      <c r="O119" s="248"/>
      <c r="P119" s="248"/>
      <c r="Q119" s="248"/>
      <c r="R119" s="248"/>
      <c r="S119" s="248"/>
      <c r="T119" s="249"/>
      <c r="U119" s="14"/>
      <c r="V119" s="14"/>
      <c r="W119" s="14"/>
      <c r="X119" s="14"/>
      <c r="Y119" s="14"/>
      <c r="Z119" s="14"/>
      <c r="AA119" s="14"/>
      <c r="AB119" s="14"/>
      <c r="AC119" s="14"/>
      <c r="AD119" s="14"/>
      <c r="AE119" s="14"/>
      <c r="AT119" s="250" t="s">
        <v>198</v>
      </c>
      <c r="AU119" s="250" t="s">
        <v>84</v>
      </c>
      <c r="AV119" s="14" t="s">
        <v>84</v>
      </c>
      <c r="AW119" s="14" t="s">
        <v>37</v>
      </c>
      <c r="AX119" s="14" t="s">
        <v>76</v>
      </c>
      <c r="AY119" s="250" t="s">
        <v>186</v>
      </c>
    </row>
    <row r="120" spans="1:51" s="14" customFormat="1" ht="12">
      <c r="A120" s="14"/>
      <c r="B120" s="240"/>
      <c r="C120" s="241"/>
      <c r="D120" s="225" t="s">
        <v>198</v>
      </c>
      <c r="E120" s="242" t="s">
        <v>20</v>
      </c>
      <c r="F120" s="243" t="s">
        <v>1225</v>
      </c>
      <c r="G120" s="241"/>
      <c r="H120" s="244">
        <v>-180</v>
      </c>
      <c r="I120" s="245"/>
      <c r="J120" s="241"/>
      <c r="K120" s="241"/>
      <c r="L120" s="246"/>
      <c r="M120" s="247"/>
      <c r="N120" s="248"/>
      <c r="O120" s="248"/>
      <c r="P120" s="248"/>
      <c r="Q120" s="248"/>
      <c r="R120" s="248"/>
      <c r="S120" s="248"/>
      <c r="T120" s="249"/>
      <c r="U120" s="14"/>
      <c r="V120" s="14"/>
      <c r="W120" s="14"/>
      <c r="X120" s="14"/>
      <c r="Y120" s="14"/>
      <c r="Z120" s="14"/>
      <c r="AA120" s="14"/>
      <c r="AB120" s="14"/>
      <c r="AC120" s="14"/>
      <c r="AD120" s="14"/>
      <c r="AE120" s="14"/>
      <c r="AT120" s="250" t="s">
        <v>198</v>
      </c>
      <c r="AU120" s="250" t="s">
        <v>84</v>
      </c>
      <c r="AV120" s="14" t="s">
        <v>84</v>
      </c>
      <c r="AW120" s="14" t="s">
        <v>37</v>
      </c>
      <c r="AX120" s="14" t="s">
        <v>76</v>
      </c>
      <c r="AY120" s="250" t="s">
        <v>186</v>
      </c>
    </row>
    <row r="121" spans="1:51" s="14" customFormat="1" ht="12">
      <c r="A121" s="14"/>
      <c r="B121" s="240"/>
      <c r="C121" s="241"/>
      <c r="D121" s="225" t="s">
        <v>198</v>
      </c>
      <c r="E121" s="242" t="s">
        <v>20</v>
      </c>
      <c r="F121" s="243" t="s">
        <v>1226</v>
      </c>
      <c r="G121" s="241"/>
      <c r="H121" s="244">
        <v>48.65</v>
      </c>
      <c r="I121" s="245"/>
      <c r="J121" s="241"/>
      <c r="K121" s="241"/>
      <c r="L121" s="246"/>
      <c r="M121" s="247"/>
      <c r="N121" s="248"/>
      <c r="O121" s="248"/>
      <c r="P121" s="248"/>
      <c r="Q121" s="248"/>
      <c r="R121" s="248"/>
      <c r="S121" s="248"/>
      <c r="T121" s="249"/>
      <c r="U121" s="14"/>
      <c r="V121" s="14"/>
      <c r="W121" s="14"/>
      <c r="X121" s="14"/>
      <c r="Y121" s="14"/>
      <c r="Z121" s="14"/>
      <c r="AA121" s="14"/>
      <c r="AB121" s="14"/>
      <c r="AC121" s="14"/>
      <c r="AD121" s="14"/>
      <c r="AE121" s="14"/>
      <c r="AT121" s="250" t="s">
        <v>198</v>
      </c>
      <c r="AU121" s="250" t="s">
        <v>84</v>
      </c>
      <c r="AV121" s="14" t="s">
        <v>84</v>
      </c>
      <c r="AW121" s="14" t="s">
        <v>37</v>
      </c>
      <c r="AX121" s="14" t="s">
        <v>76</v>
      </c>
      <c r="AY121" s="250" t="s">
        <v>186</v>
      </c>
    </row>
    <row r="122" spans="1:51" s="14" customFormat="1" ht="12">
      <c r="A122" s="14"/>
      <c r="B122" s="240"/>
      <c r="C122" s="241"/>
      <c r="D122" s="225" t="s">
        <v>198</v>
      </c>
      <c r="E122" s="242" t="s">
        <v>20</v>
      </c>
      <c r="F122" s="243" t="s">
        <v>1220</v>
      </c>
      <c r="G122" s="241"/>
      <c r="H122" s="244">
        <v>95</v>
      </c>
      <c r="I122" s="245"/>
      <c r="J122" s="241"/>
      <c r="K122" s="241"/>
      <c r="L122" s="246"/>
      <c r="M122" s="247"/>
      <c r="N122" s="248"/>
      <c r="O122" s="248"/>
      <c r="P122" s="248"/>
      <c r="Q122" s="248"/>
      <c r="R122" s="248"/>
      <c r="S122" s="248"/>
      <c r="T122" s="249"/>
      <c r="U122" s="14"/>
      <c r="V122" s="14"/>
      <c r="W122" s="14"/>
      <c r="X122" s="14"/>
      <c r="Y122" s="14"/>
      <c r="Z122" s="14"/>
      <c r="AA122" s="14"/>
      <c r="AB122" s="14"/>
      <c r="AC122" s="14"/>
      <c r="AD122" s="14"/>
      <c r="AE122" s="14"/>
      <c r="AT122" s="250" t="s">
        <v>198</v>
      </c>
      <c r="AU122" s="250" t="s">
        <v>84</v>
      </c>
      <c r="AV122" s="14" t="s">
        <v>84</v>
      </c>
      <c r="AW122" s="14" t="s">
        <v>37</v>
      </c>
      <c r="AX122" s="14" t="s">
        <v>76</v>
      </c>
      <c r="AY122" s="250" t="s">
        <v>186</v>
      </c>
    </row>
    <row r="123" spans="1:65" s="2" customFormat="1" ht="24.15" customHeight="1">
      <c r="A123" s="38"/>
      <c r="B123" s="39"/>
      <c r="C123" s="212" t="s">
        <v>267</v>
      </c>
      <c r="D123" s="212" t="s">
        <v>189</v>
      </c>
      <c r="E123" s="213" t="s">
        <v>906</v>
      </c>
      <c r="F123" s="214" t="s">
        <v>907</v>
      </c>
      <c r="G123" s="215" t="s">
        <v>192</v>
      </c>
      <c r="H123" s="216">
        <v>180</v>
      </c>
      <c r="I123" s="217"/>
      <c r="J123" s="218">
        <f>ROUND(I123*H123,2)</f>
        <v>0</v>
      </c>
      <c r="K123" s="214" t="s">
        <v>193</v>
      </c>
      <c r="L123" s="44"/>
      <c r="M123" s="219" t="s">
        <v>20</v>
      </c>
      <c r="N123" s="220" t="s">
        <v>47</v>
      </c>
      <c r="O123" s="84"/>
      <c r="P123" s="221">
        <f>O123*H123</f>
        <v>0</v>
      </c>
      <c r="Q123" s="221">
        <v>0</v>
      </c>
      <c r="R123" s="221">
        <f>Q123*H123</f>
        <v>0</v>
      </c>
      <c r="S123" s="221">
        <v>0</v>
      </c>
      <c r="T123" s="222">
        <f>S123*H123</f>
        <v>0</v>
      </c>
      <c r="U123" s="38"/>
      <c r="V123" s="38"/>
      <c r="W123" s="38"/>
      <c r="X123" s="38"/>
      <c r="Y123" s="38"/>
      <c r="Z123" s="38"/>
      <c r="AA123" s="38"/>
      <c r="AB123" s="38"/>
      <c r="AC123" s="38"/>
      <c r="AD123" s="38"/>
      <c r="AE123" s="38"/>
      <c r="AR123" s="223" t="s">
        <v>194</v>
      </c>
      <c r="AT123" s="223" t="s">
        <v>189</v>
      </c>
      <c r="AU123" s="223" t="s">
        <v>84</v>
      </c>
      <c r="AY123" s="17" t="s">
        <v>186</v>
      </c>
      <c r="BE123" s="224">
        <f>IF(N123="základní",J123,0)</f>
        <v>0</v>
      </c>
      <c r="BF123" s="224">
        <f>IF(N123="snížená",J123,0)</f>
        <v>0</v>
      </c>
      <c r="BG123" s="224">
        <f>IF(N123="zákl. přenesená",J123,0)</f>
        <v>0</v>
      </c>
      <c r="BH123" s="224">
        <f>IF(N123="sníž. přenesená",J123,0)</f>
        <v>0</v>
      </c>
      <c r="BI123" s="224">
        <f>IF(N123="nulová",J123,0)</f>
        <v>0</v>
      </c>
      <c r="BJ123" s="17" t="s">
        <v>22</v>
      </c>
      <c r="BK123" s="224">
        <f>ROUND(I123*H123,2)</f>
        <v>0</v>
      </c>
      <c r="BL123" s="17" t="s">
        <v>194</v>
      </c>
      <c r="BM123" s="223" t="s">
        <v>1227</v>
      </c>
    </row>
    <row r="124" spans="1:47" s="2" customFormat="1" ht="12">
      <c r="A124" s="38"/>
      <c r="B124" s="39"/>
      <c r="C124" s="40"/>
      <c r="D124" s="225" t="s">
        <v>196</v>
      </c>
      <c r="E124" s="40"/>
      <c r="F124" s="226" t="s">
        <v>909</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196</v>
      </c>
      <c r="AU124" s="17" t="s">
        <v>84</v>
      </c>
    </row>
    <row r="125" spans="1:51" s="13" customFormat="1" ht="12">
      <c r="A125" s="13"/>
      <c r="B125" s="230"/>
      <c r="C125" s="231"/>
      <c r="D125" s="225" t="s">
        <v>198</v>
      </c>
      <c r="E125" s="232" t="s">
        <v>20</v>
      </c>
      <c r="F125" s="233" t="s">
        <v>899</v>
      </c>
      <c r="G125" s="231"/>
      <c r="H125" s="232" t="s">
        <v>20</v>
      </c>
      <c r="I125" s="234"/>
      <c r="J125" s="231"/>
      <c r="K125" s="231"/>
      <c r="L125" s="235"/>
      <c r="M125" s="236"/>
      <c r="N125" s="237"/>
      <c r="O125" s="237"/>
      <c r="P125" s="237"/>
      <c r="Q125" s="237"/>
      <c r="R125" s="237"/>
      <c r="S125" s="237"/>
      <c r="T125" s="238"/>
      <c r="U125" s="13"/>
      <c r="V125" s="13"/>
      <c r="W125" s="13"/>
      <c r="X125" s="13"/>
      <c r="Y125" s="13"/>
      <c r="Z125" s="13"/>
      <c r="AA125" s="13"/>
      <c r="AB125" s="13"/>
      <c r="AC125" s="13"/>
      <c r="AD125" s="13"/>
      <c r="AE125" s="13"/>
      <c r="AT125" s="239" t="s">
        <v>198</v>
      </c>
      <c r="AU125" s="239" t="s">
        <v>84</v>
      </c>
      <c r="AV125" s="13" t="s">
        <v>22</v>
      </c>
      <c r="AW125" s="13" t="s">
        <v>37</v>
      </c>
      <c r="AX125" s="13" t="s">
        <v>76</v>
      </c>
      <c r="AY125" s="239" t="s">
        <v>186</v>
      </c>
    </row>
    <row r="126" spans="1:51" s="14" customFormat="1" ht="12">
      <c r="A126" s="14"/>
      <c r="B126" s="240"/>
      <c r="C126" s="241"/>
      <c r="D126" s="225" t="s">
        <v>198</v>
      </c>
      <c r="E126" s="242" t="s">
        <v>20</v>
      </c>
      <c r="F126" s="243" t="s">
        <v>1223</v>
      </c>
      <c r="G126" s="241"/>
      <c r="H126" s="244">
        <v>180</v>
      </c>
      <c r="I126" s="245"/>
      <c r="J126" s="241"/>
      <c r="K126" s="241"/>
      <c r="L126" s="246"/>
      <c r="M126" s="247"/>
      <c r="N126" s="248"/>
      <c r="O126" s="248"/>
      <c r="P126" s="248"/>
      <c r="Q126" s="248"/>
      <c r="R126" s="248"/>
      <c r="S126" s="248"/>
      <c r="T126" s="249"/>
      <c r="U126" s="14"/>
      <c r="V126" s="14"/>
      <c r="W126" s="14"/>
      <c r="X126" s="14"/>
      <c r="Y126" s="14"/>
      <c r="Z126" s="14"/>
      <c r="AA126" s="14"/>
      <c r="AB126" s="14"/>
      <c r="AC126" s="14"/>
      <c r="AD126" s="14"/>
      <c r="AE126" s="14"/>
      <c r="AT126" s="250" t="s">
        <v>198</v>
      </c>
      <c r="AU126" s="250" t="s">
        <v>84</v>
      </c>
      <c r="AV126" s="14" t="s">
        <v>84</v>
      </c>
      <c r="AW126" s="14" t="s">
        <v>37</v>
      </c>
      <c r="AX126" s="14" t="s">
        <v>76</v>
      </c>
      <c r="AY126" s="250" t="s">
        <v>186</v>
      </c>
    </row>
    <row r="127" spans="1:65" s="2" customFormat="1" ht="24.15" customHeight="1">
      <c r="A127" s="38"/>
      <c r="B127" s="39"/>
      <c r="C127" s="212" t="s">
        <v>273</v>
      </c>
      <c r="D127" s="212" t="s">
        <v>189</v>
      </c>
      <c r="E127" s="213" t="s">
        <v>910</v>
      </c>
      <c r="F127" s="214" t="s">
        <v>911</v>
      </c>
      <c r="G127" s="215" t="s">
        <v>192</v>
      </c>
      <c r="H127" s="216">
        <v>180</v>
      </c>
      <c r="I127" s="217"/>
      <c r="J127" s="218">
        <f>ROUND(I127*H127,2)</f>
        <v>0</v>
      </c>
      <c r="K127" s="214" t="s">
        <v>193</v>
      </c>
      <c r="L127" s="44"/>
      <c r="M127" s="219" t="s">
        <v>20</v>
      </c>
      <c r="N127" s="220" t="s">
        <v>47</v>
      </c>
      <c r="O127" s="84"/>
      <c r="P127" s="221">
        <f>O127*H127</f>
        <v>0</v>
      </c>
      <c r="Q127" s="221">
        <v>0</v>
      </c>
      <c r="R127" s="221">
        <f>Q127*H127</f>
        <v>0</v>
      </c>
      <c r="S127" s="221">
        <v>0</v>
      </c>
      <c r="T127" s="222">
        <f>S127*H127</f>
        <v>0</v>
      </c>
      <c r="U127" s="38"/>
      <c r="V127" s="38"/>
      <c r="W127" s="38"/>
      <c r="X127" s="38"/>
      <c r="Y127" s="38"/>
      <c r="Z127" s="38"/>
      <c r="AA127" s="38"/>
      <c r="AB127" s="38"/>
      <c r="AC127" s="38"/>
      <c r="AD127" s="38"/>
      <c r="AE127" s="38"/>
      <c r="AR127" s="223" t="s">
        <v>194</v>
      </c>
      <c r="AT127" s="223" t="s">
        <v>189</v>
      </c>
      <c r="AU127" s="223" t="s">
        <v>84</v>
      </c>
      <c r="AY127" s="17" t="s">
        <v>186</v>
      </c>
      <c r="BE127" s="224">
        <f>IF(N127="základní",J127,0)</f>
        <v>0</v>
      </c>
      <c r="BF127" s="224">
        <f>IF(N127="snížená",J127,0)</f>
        <v>0</v>
      </c>
      <c r="BG127" s="224">
        <f>IF(N127="zákl. přenesená",J127,0)</f>
        <v>0</v>
      </c>
      <c r="BH127" s="224">
        <f>IF(N127="sníž. přenesená",J127,0)</f>
        <v>0</v>
      </c>
      <c r="BI127" s="224">
        <f>IF(N127="nulová",J127,0)</f>
        <v>0</v>
      </c>
      <c r="BJ127" s="17" t="s">
        <v>22</v>
      </c>
      <c r="BK127" s="224">
        <f>ROUND(I127*H127,2)</f>
        <v>0</v>
      </c>
      <c r="BL127" s="17" t="s">
        <v>194</v>
      </c>
      <c r="BM127" s="223" t="s">
        <v>912</v>
      </c>
    </row>
    <row r="128" spans="1:47" s="2" customFormat="1" ht="12">
      <c r="A128" s="38"/>
      <c r="B128" s="39"/>
      <c r="C128" s="40"/>
      <c r="D128" s="225" t="s">
        <v>196</v>
      </c>
      <c r="E128" s="40"/>
      <c r="F128" s="226" t="s">
        <v>913</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196</v>
      </c>
      <c r="AU128" s="17" t="s">
        <v>84</v>
      </c>
    </row>
    <row r="129" spans="1:51" s="13" customFormat="1" ht="12">
      <c r="A129" s="13"/>
      <c r="B129" s="230"/>
      <c r="C129" s="231"/>
      <c r="D129" s="225" t="s">
        <v>198</v>
      </c>
      <c r="E129" s="232" t="s">
        <v>20</v>
      </c>
      <c r="F129" s="233" t="s">
        <v>881</v>
      </c>
      <c r="G129" s="231"/>
      <c r="H129" s="232" t="s">
        <v>20</v>
      </c>
      <c r="I129" s="234"/>
      <c r="J129" s="231"/>
      <c r="K129" s="231"/>
      <c r="L129" s="235"/>
      <c r="M129" s="236"/>
      <c r="N129" s="237"/>
      <c r="O129" s="237"/>
      <c r="P129" s="237"/>
      <c r="Q129" s="237"/>
      <c r="R129" s="237"/>
      <c r="S129" s="237"/>
      <c r="T129" s="238"/>
      <c r="U129" s="13"/>
      <c r="V129" s="13"/>
      <c r="W129" s="13"/>
      <c r="X129" s="13"/>
      <c r="Y129" s="13"/>
      <c r="Z129" s="13"/>
      <c r="AA129" s="13"/>
      <c r="AB129" s="13"/>
      <c r="AC129" s="13"/>
      <c r="AD129" s="13"/>
      <c r="AE129" s="13"/>
      <c r="AT129" s="239" t="s">
        <v>198</v>
      </c>
      <c r="AU129" s="239" t="s">
        <v>84</v>
      </c>
      <c r="AV129" s="13" t="s">
        <v>22</v>
      </c>
      <c r="AW129" s="13" t="s">
        <v>37</v>
      </c>
      <c r="AX129" s="13" t="s">
        <v>76</v>
      </c>
      <c r="AY129" s="239" t="s">
        <v>186</v>
      </c>
    </row>
    <row r="130" spans="1:51" s="14" customFormat="1" ht="12">
      <c r="A130" s="14"/>
      <c r="B130" s="240"/>
      <c r="C130" s="241"/>
      <c r="D130" s="225" t="s">
        <v>198</v>
      </c>
      <c r="E130" s="242" t="s">
        <v>20</v>
      </c>
      <c r="F130" s="243" t="s">
        <v>1228</v>
      </c>
      <c r="G130" s="241"/>
      <c r="H130" s="244">
        <v>180</v>
      </c>
      <c r="I130" s="245"/>
      <c r="J130" s="241"/>
      <c r="K130" s="241"/>
      <c r="L130" s="246"/>
      <c r="M130" s="247"/>
      <c r="N130" s="248"/>
      <c r="O130" s="248"/>
      <c r="P130" s="248"/>
      <c r="Q130" s="248"/>
      <c r="R130" s="248"/>
      <c r="S130" s="248"/>
      <c r="T130" s="249"/>
      <c r="U130" s="14"/>
      <c r="V130" s="14"/>
      <c r="W130" s="14"/>
      <c r="X130" s="14"/>
      <c r="Y130" s="14"/>
      <c r="Z130" s="14"/>
      <c r="AA130" s="14"/>
      <c r="AB130" s="14"/>
      <c r="AC130" s="14"/>
      <c r="AD130" s="14"/>
      <c r="AE130" s="14"/>
      <c r="AT130" s="250" t="s">
        <v>198</v>
      </c>
      <c r="AU130" s="250" t="s">
        <v>84</v>
      </c>
      <c r="AV130" s="14" t="s">
        <v>84</v>
      </c>
      <c r="AW130" s="14" t="s">
        <v>37</v>
      </c>
      <c r="AX130" s="14" t="s">
        <v>76</v>
      </c>
      <c r="AY130" s="250" t="s">
        <v>186</v>
      </c>
    </row>
    <row r="131" spans="1:65" s="2" customFormat="1" ht="24.15" customHeight="1">
      <c r="A131" s="38"/>
      <c r="B131" s="39"/>
      <c r="C131" s="212" t="s">
        <v>279</v>
      </c>
      <c r="D131" s="212" t="s">
        <v>189</v>
      </c>
      <c r="E131" s="213" t="s">
        <v>915</v>
      </c>
      <c r="F131" s="214" t="s">
        <v>916</v>
      </c>
      <c r="G131" s="215" t="s">
        <v>192</v>
      </c>
      <c r="H131" s="216">
        <v>95</v>
      </c>
      <c r="I131" s="217"/>
      <c r="J131" s="218">
        <f>ROUND(I131*H131,2)</f>
        <v>0</v>
      </c>
      <c r="K131" s="214" t="s">
        <v>193</v>
      </c>
      <c r="L131" s="44"/>
      <c r="M131" s="219" t="s">
        <v>20</v>
      </c>
      <c r="N131" s="220" t="s">
        <v>47</v>
      </c>
      <c r="O131" s="84"/>
      <c r="P131" s="221">
        <f>O131*H131</f>
        <v>0</v>
      </c>
      <c r="Q131" s="221">
        <v>0</v>
      </c>
      <c r="R131" s="221">
        <f>Q131*H131</f>
        <v>0</v>
      </c>
      <c r="S131" s="221">
        <v>0</v>
      </c>
      <c r="T131" s="222">
        <f>S131*H131</f>
        <v>0</v>
      </c>
      <c r="U131" s="38"/>
      <c r="V131" s="38"/>
      <c r="W131" s="38"/>
      <c r="X131" s="38"/>
      <c r="Y131" s="38"/>
      <c r="Z131" s="38"/>
      <c r="AA131" s="38"/>
      <c r="AB131" s="38"/>
      <c r="AC131" s="38"/>
      <c r="AD131" s="38"/>
      <c r="AE131" s="38"/>
      <c r="AR131" s="223" t="s">
        <v>194</v>
      </c>
      <c r="AT131" s="223" t="s">
        <v>189</v>
      </c>
      <c r="AU131" s="223" t="s">
        <v>84</v>
      </c>
      <c r="AY131" s="17" t="s">
        <v>186</v>
      </c>
      <c r="BE131" s="224">
        <f>IF(N131="základní",J131,0)</f>
        <v>0</v>
      </c>
      <c r="BF131" s="224">
        <f>IF(N131="snížená",J131,0)</f>
        <v>0</v>
      </c>
      <c r="BG131" s="224">
        <f>IF(N131="zákl. přenesená",J131,0)</f>
        <v>0</v>
      </c>
      <c r="BH131" s="224">
        <f>IF(N131="sníž. přenesená",J131,0)</f>
        <v>0</v>
      </c>
      <c r="BI131" s="224">
        <f>IF(N131="nulová",J131,0)</f>
        <v>0</v>
      </c>
      <c r="BJ131" s="17" t="s">
        <v>22</v>
      </c>
      <c r="BK131" s="224">
        <f>ROUND(I131*H131,2)</f>
        <v>0</v>
      </c>
      <c r="BL131" s="17" t="s">
        <v>194</v>
      </c>
      <c r="BM131" s="223" t="s">
        <v>917</v>
      </c>
    </row>
    <row r="132" spans="1:47" s="2" customFormat="1" ht="12">
      <c r="A132" s="38"/>
      <c r="B132" s="39"/>
      <c r="C132" s="40"/>
      <c r="D132" s="225" t="s">
        <v>196</v>
      </c>
      <c r="E132" s="40"/>
      <c r="F132" s="226" t="s">
        <v>918</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196</v>
      </c>
      <c r="AU132" s="17" t="s">
        <v>84</v>
      </c>
    </row>
    <row r="133" spans="1:47" s="2" customFormat="1" ht="12">
      <c r="A133" s="38"/>
      <c r="B133" s="39"/>
      <c r="C133" s="40"/>
      <c r="D133" s="225" t="s">
        <v>216</v>
      </c>
      <c r="E133" s="40"/>
      <c r="F133" s="251" t="s">
        <v>565</v>
      </c>
      <c r="G133" s="40"/>
      <c r="H133" s="40"/>
      <c r="I133" s="227"/>
      <c r="J133" s="40"/>
      <c r="K133" s="40"/>
      <c r="L133" s="44"/>
      <c r="M133" s="228"/>
      <c r="N133" s="229"/>
      <c r="O133" s="84"/>
      <c r="P133" s="84"/>
      <c r="Q133" s="84"/>
      <c r="R133" s="84"/>
      <c r="S133" s="84"/>
      <c r="T133" s="85"/>
      <c r="U133" s="38"/>
      <c r="V133" s="38"/>
      <c r="W133" s="38"/>
      <c r="X133" s="38"/>
      <c r="Y133" s="38"/>
      <c r="Z133" s="38"/>
      <c r="AA133" s="38"/>
      <c r="AB133" s="38"/>
      <c r="AC133" s="38"/>
      <c r="AD133" s="38"/>
      <c r="AE133" s="38"/>
      <c r="AT133" s="17" t="s">
        <v>216</v>
      </c>
      <c r="AU133" s="17" t="s">
        <v>84</v>
      </c>
    </row>
    <row r="134" spans="1:51" s="13" customFormat="1" ht="12">
      <c r="A134" s="13"/>
      <c r="B134" s="230"/>
      <c r="C134" s="231"/>
      <c r="D134" s="225" t="s">
        <v>198</v>
      </c>
      <c r="E134" s="232" t="s">
        <v>20</v>
      </c>
      <c r="F134" s="233" t="s">
        <v>919</v>
      </c>
      <c r="G134" s="231"/>
      <c r="H134" s="232" t="s">
        <v>20</v>
      </c>
      <c r="I134" s="234"/>
      <c r="J134" s="231"/>
      <c r="K134" s="231"/>
      <c r="L134" s="235"/>
      <c r="M134" s="236"/>
      <c r="N134" s="237"/>
      <c r="O134" s="237"/>
      <c r="P134" s="237"/>
      <c r="Q134" s="237"/>
      <c r="R134" s="237"/>
      <c r="S134" s="237"/>
      <c r="T134" s="238"/>
      <c r="U134" s="13"/>
      <c r="V134" s="13"/>
      <c r="W134" s="13"/>
      <c r="X134" s="13"/>
      <c r="Y134" s="13"/>
      <c r="Z134" s="13"/>
      <c r="AA134" s="13"/>
      <c r="AB134" s="13"/>
      <c r="AC134" s="13"/>
      <c r="AD134" s="13"/>
      <c r="AE134" s="13"/>
      <c r="AT134" s="239" t="s">
        <v>198</v>
      </c>
      <c r="AU134" s="239" t="s">
        <v>84</v>
      </c>
      <c r="AV134" s="13" t="s">
        <v>22</v>
      </c>
      <c r="AW134" s="13" t="s">
        <v>37</v>
      </c>
      <c r="AX134" s="13" t="s">
        <v>76</v>
      </c>
      <c r="AY134" s="239" t="s">
        <v>186</v>
      </c>
    </row>
    <row r="135" spans="1:51" s="14" customFormat="1" ht="12">
      <c r="A135" s="14"/>
      <c r="B135" s="240"/>
      <c r="C135" s="241"/>
      <c r="D135" s="225" t="s">
        <v>198</v>
      </c>
      <c r="E135" s="242" t="s">
        <v>20</v>
      </c>
      <c r="F135" s="243" t="s">
        <v>1229</v>
      </c>
      <c r="G135" s="241"/>
      <c r="H135" s="244">
        <v>95</v>
      </c>
      <c r="I135" s="245"/>
      <c r="J135" s="241"/>
      <c r="K135" s="241"/>
      <c r="L135" s="246"/>
      <c r="M135" s="247"/>
      <c r="N135" s="248"/>
      <c r="O135" s="248"/>
      <c r="P135" s="248"/>
      <c r="Q135" s="248"/>
      <c r="R135" s="248"/>
      <c r="S135" s="248"/>
      <c r="T135" s="249"/>
      <c r="U135" s="14"/>
      <c r="V135" s="14"/>
      <c r="W135" s="14"/>
      <c r="X135" s="14"/>
      <c r="Y135" s="14"/>
      <c r="Z135" s="14"/>
      <c r="AA135" s="14"/>
      <c r="AB135" s="14"/>
      <c r="AC135" s="14"/>
      <c r="AD135" s="14"/>
      <c r="AE135" s="14"/>
      <c r="AT135" s="250" t="s">
        <v>198</v>
      </c>
      <c r="AU135" s="250" t="s">
        <v>84</v>
      </c>
      <c r="AV135" s="14" t="s">
        <v>84</v>
      </c>
      <c r="AW135" s="14" t="s">
        <v>37</v>
      </c>
      <c r="AX135" s="14" t="s">
        <v>76</v>
      </c>
      <c r="AY135" s="250" t="s">
        <v>186</v>
      </c>
    </row>
    <row r="136" spans="1:65" s="2" customFormat="1" ht="14.4" customHeight="1">
      <c r="A136" s="38"/>
      <c r="B136" s="39"/>
      <c r="C136" s="260" t="s">
        <v>187</v>
      </c>
      <c r="D136" s="260" t="s">
        <v>921</v>
      </c>
      <c r="E136" s="261" t="s">
        <v>922</v>
      </c>
      <c r="F136" s="262" t="s">
        <v>923</v>
      </c>
      <c r="G136" s="263" t="s">
        <v>213</v>
      </c>
      <c r="H136" s="264">
        <v>199.5</v>
      </c>
      <c r="I136" s="265"/>
      <c r="J136" s="266">
        <f>ROUND(I136*H136,2)</f>
        <v>0</v>
      </c>
      <c r="K136" s="262" t="s">
        <v>193</v>
      </c>
      <c r="L136" s="267"/>
      <c r="M136" s="268" t="s">
        <v>20</v>
      </c>
      <c r="N136" s="269" t="s">
        <v>47</v>
      </c>
      <c r="O136" s="84"/>
      <c r="P136" s="221">
        <f>O136*H136</f>
        <v>0</v>
      </c>
      <c r="Q136" s="221">
        <v>0</v>
      </c>
      <c r="R136" s="221">
        <f>Q136*H136</f>
        <v>0</v>
      </c>
      <c r="S136" s="221">
        <v>0</v>
      </c>
      <c r="T136" s="222">
        <f>S136*H136</f>
        <v>0</v>
      </c>
      <c r="U136" s="38"/>
      <c r="V136" s="38"/>
      <c r="W136" s="38"/>
      <c r="X136" s="38"/>
      <c r="Y136" s="38"/>
      <c r="Z136" s="38"/>
      <c r="AA136" s="38"/>
      <c r="AB136" s="38"/>
      <c r="AC136" s="38"/>
      <c r="AD136" s="38"/>
      <c r="AE136" s="38"/>
      <c r="AR136" s="223" t="s">
        <v>279</v>
      </c>
      <c r="AT136" s="223" t="s">
        <v>921</v>
      </c>
      <c r="AU136" s="223" t="s">
        <v>84</v>
      </c>
      <c r="AY136" s="17" t="s">
        <v>186</v>
      </c>
      <c r="BE136" s="224">
        <f>IF(N136="základní",J136,0)</f>
        <v>0</v>
      </c>
      <c r="BF136" s="224">
        <f>IF(N136="snížená",J136,0)</f>
        <v>0</v>
      </c>
      <c r="BG136" s="224">
        <f>IF(N136="zákl. přenesená",J136,0)</f>
        <v>0</v>
      </c>
      <c r="BH136" s="224">
        <f>IF(N136="sníž. přenesená",J136,0)</f>
        <v>0</v>
      </c>
      <c r="BI136" s="224">
        <f>IF(N136="nulová",J136,0)</f>
        <v>0</v>
      </c>
      <c r="BJ136" s="17" t="s">
        <v>22</v>
      </c>
      <c r="BK136" s="224">
        <f>ROUND(I136*H136,2)</f>
        <v>0</v>
      </c>
      <c r="BL136" s="17" t="s">
        <v>194</v>
      </c>
      <c r="BM136" s="223" t="s">
        <v>924</v>
      </c>
    </row>
    <row r="137" spans="1:47" s="2" customFormat="1" ht="12">
      <c r="A137" s="38"/>
      <c r="B137" s="39"/>
      <c r="C137" s="40"/>
      <c r="D137" s="225" t="s">
        <v>196</v>
      </c>
      <c r="E137" s="40"/>
      <c r="F137" s="226" t="s">
        <v>923</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196</v>
      </c>
      <c r="AU137" s="17" t="s">
        <v>84</v>
      </c>
    </row>
    <row r="138" spans="1:47" s="2" customFormat="1" ht="12">
      <c r="A138" s="38"/>
      <c r="B138" s="39"/>
      <c r="C138" s="40"/>
      <c r="D138" s="225" t="s">
        <v>216</v>
      </c>
      <c r="E138" s="40"/>
      <c r="F138" s="251" t="s">
        <v>565</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216</v>
      </c>
      <c r="AU138" s="17" t="s">
        <v>84</v>
      </c>
    </row>
    <row r="139" spans="1:51" s="13" customFormat="1" ht="12">
      <c r="A139" s="13"/>
      <c r="B139" s="230"/>
      <c r="C139" s="231"/>
      <c r="D139" s="225" t="s">
        <v>198</v>
      </c>
      <c r="E139" s="232" t="s">
        <v>20</v>
      </c>
      <c r="F139" s="233" t="s">
        <v>919</v>
      </c>
      <c r="G139" s="231"/>
      <c r="H139" s="232" t="s">
        <v>20</v>
      </c>
      <c r="I139" s="234"/>
      <c r="J139" s="231"/>
      <c r="K139" s="231"/>
      <c r="L139" s="235"/>
      <c r="M139" s="236"/>
      <c r="N139" s="237"/>
      <c r="O139" s="237"/>
      <c r="P139" s="237"/>
      <c r="Q139" s="237"/>
      <c r="R139" s="237"/>
      <c r="S139" s="237"/>
      <c r="T139" s="238"/>
      <c r="U139" s="13"/>
      <c r="V139" s="13"/>
      <c r="W139" s="13"/>
      <c r="X139" s="13"/>
      <c r="Y139" s="13"/>
      <c r="Z139" s="13"/>
      <c r="AA139" s="13"/>
      <c r="AB139" s="13"/>
      <c r="AC139" s="13"/>
      <c r="AD139" s="13"/>
      <c r="AE139" s="13"/>
      <c r="AT139" s="239" t="s">
        <v>198</v>
      </c>
      <c r="AU139" s="239" t="s">
        <v>84</v>
      </c>
      <c r="AV139" s="13" t="s">
        <v>22</v>
      </c>
      <c r="AW139" s="13" t="s">
        <v>37</v>
      </c>
      <c r="AX139" s="13" t="s">
        <v>76</v>
      </c>
      <c r="AY139" s="239" t="s">
        <v>186</v>
      </c>
    </row>
    <row r="140" spans="1:51" s="14" customFormat="1" ht="12">
      <c r="A140" s="14"/>
      <c r="B140" s="240"/>
      <c r="C140" s="241"/>
      <c r="D140" s="225" t="s">
        <v>198</v>
      </c>
      <c r="E140" s="242" t="s">
        <v>20</v>
      </c>
      <c r="F140" s="243" t="s">
        <v>1229</v>
      </c>
      <c r="G140" s="241"/>
      <c r="H140" s="244">
        <v>95</v>
      </c>
      <c r="I140" s="245"/>
      <c r="J140" s="241"/>
      <c r="K140" s="241"/>
      <c r="L140" s="246"/>
      <c r="M140" s="247"/>
      <c r="N140" s="248"/>
      <c r="O140" s="248"/>
      <c r="P140" s="248"/>
      <c r="Q140" s="248"/>
      <c r="R140" s="248"/>
      <c r="S140" s="248"/>
      <c r="T140" s="249"/>
      <c r="U140" s="14"/>
      <c r="V140" s="14"/>
      <c r="W140" s="14"/>
      <c r="X140" s="14"/>
      <c r="Y140" s="14"/>
      <c r="Z140" s="14"/>
      <c r="AA140" s="14"/>
      <c r="AB140" s="14"/>
      <c r="AC140" s="14"/>
      <c r="AD140" s="14"/>
      <c r="AE140" s="14"/>
      <c r="AT140" s="250" t="s">
        <v>198</v>
      </c>
      <c r="AU140" s="250" t="s">
        <v>84</v>
      </c>
      <c r="AV140" s="14" t="s">
        <v>84</v>
      </c>
      <c r="AW140" s="14" t="s">
        <v>37</v>
      </c>
      <c r="AX140" s="14" t="s">
        <v>76</v>
      </c>
      <c r="AY140" s="250" t="s">
        <v>186</v>
      </c>
    </row>
    <row r="141" spans="1:51" s="14" customFormat="1" ht="12">
      <c r="A141" s="14"/>
      <c r="B141" s="240"/>
      <c r="C141" s="241"/>
      <c r="D141" s="225" t="s">
        <v>198</v>
      </c>
      <c r="E141" s="241"/>
      <c r="F141" s="243" t="s">
        <v>1230</v>
      </c>
      <c r="G141" s="241"/>
      <c r="H141" s="244">
        <v>199.5</v>
      </c>
      <c r="I141" s="245"/>
      <c r="J141" s="241"/>
      <c r="K141" s="241"/>
      <c r="L141" s="246"/>
      <c r="M141" s="247"/>
      <c r="N141" s="248"/>
      <c r="O141" s="248"/>
      <c r="P141" s="248"/>
      <c r="Q141" s="248"/>
      <c r="R141" s="248"/>
      <c r="S141" s="248"/>
      <c r="T141" s="249"/>
      <c r="U141" s="14"/>
      <c r="V141" s="14"/>
      <c r="W141" s="14"/>
      <c r="X141" s="14"/>
      <c r="Y141" s="14"/>
      <c r="Z141" s="14"/>
      <c r="AA141" s="14"/>
      <c r="AB141" s="14"/>
      <c r="AC141" s="14"/>
      <c r="AD141" s="14"/>
      <c r="AE141" s="14"/>
      <c r="AT141" s="250" t="s">
        <v>198</v>
      </c>
      <c r="AU141" s="250" t="s">
        <v>84</v>
      </c>
      <c r="AV141" s="14" t="s">
        <v>84</v>
      </c>
      <c r="AW141" s="14" t="s">
        <v>4</v>
      </c>
      <c r="AX141" s="14" t="s">
        <v>22</v>
      </c>
      <c r="AY141" s="250" t="s">
        <v>186</v>
      </c>
    </row>
    <row r="142" spans="1:65" s="2" customFormat="1" ht="24.15" customHeight="1">
      <c r="A142" s="38"/>
      <c r="B142" s="39"/>
      <c r="C142" s="212" t="s">
        <v>27</v>
      </c>
      <c r="D142" s="212" t="s">
        <v>189</v>
      </c>
      <c r="E142" s="213" t="s">
        <v>926</v>
      </c>
      <c r="F142" s="214" t="s">
        <v>927</v>
      </c>
      <c r="G142" s="215" t="s">
        <v>213</v>
      </c>
      <c r="H142" s="216">
        <v>494.37</v>
      </c>
      <c r="I142" s="217"/>
      <c r="J142" s="218">
        <f>ROUND(I142*H142,2)</f>
        <v>0</v>
      </c>
      <c r="K142" s="214" t="s">
        <v>193</v>
      </c>
      <c r="L142" s="44"/>
      <c r="M142" s="219" t="s">
        <v>20</v>
      </c>
      <c r="N142" s="220" t="s">
        <v>47</v>
      </c>
      <c r="O142" s="84"/>
      <c r="P142" s="221">
        <f>O142*H142</f>
        <v>0</v>
      </c>
      <c r="Q142" s="221">
        <v>0</v>
      </c>
      <c r="R142" s="221">
        <f>Q142*H142</f>
        <v>0</v>
      </c>
      <c r="S142" s="221">
        <v>0</v>
      </c>
      <c r="T142" s="222">
        <f>S142*H142</f>
        <v>0</v>
      </c>
      <c r="U142" s="38"/>
      <c r="V142" s="38"/>
      <c r="W142" s="38"/>
      <c r="X142" s="38"/>
      <c r="Y142" s="38"/>
      <c r="Z142" s="38"/>
      <c r="AA142" s="38"/>
      <c r="AB142" s="38"/>
      <c r="AC142" s="38"/>
      <c r="AD142" s="38"/>
      <c r="AE142" s="38"/>
      <c r="AR142" s="223" t="s">
        <v>194</v>
      </c>
      <c r="AT142" s="223" t="s">
        <v>189</v>
      </c>
      <c r="AU142" s="223" t="s">
        <v>84</v>
      </c>
      <c r="AY142" s="17" t="s">
        <v>186</v>
      </c>
      <c r="BE142" s="224">
        <f>IF(N142="základní",J142,0)</f>
        <v>0</v>
      </c>
      <c r="BF142" s="224">
        <f>IF(N142="snížená",J142,0)</f>
        <v>0</v>
      </c>
      <c r="BG142" s="224">
        <f>IF(N142="zákl. přenesená",J142,0)</f>
        <v>0</v>
      </c>
      <c r="BH142" s="224">
        <f>IF(N142="sníž. přenesená",J142,0)</f>
        <v>0</v>
      </c>
      <c r="BI142" s="224">
        <f>IF(N142="nulová",J142,0)</f>
        <v>0</v>
      </c>
      <c r="BJ142" s="17" t="s">
        <v>22</v>
      </c>
      <c r="BK142" s="224">
        <f>ROUND(I142*H142,2)</f>
        <v>0</v>
      </c>
      <c r="BL142" s="17" t="s">
        <v>194</v>
      </c>
      <c r="BM142" s="223" t="s">
        <v>1231</v>
      </c>
    </row>
    <row r="143" spans="1:47" s="2" customFormat="1" ht="12">
      <c r="A143" s="38"/>
      <c r="B143" s="39"/>
      <c r="C143" s="40"/>
      <c r="D143" s="225" t="s">
        <v>196</v>
      </c>
      <c r="E143" s="40"/>
      <c r="F143" s="226" t="s">
        <v>929</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196</v>
      </c>
      <c r="AU143" s="17" t="s">
        <v>84</v>
      </c>
    </row>
    <row r="144" spans="1:51" s="14" customFormat="1" ht="12">
      <c r="A144" s="14"/>
      <c r="B144" s="240"/>
      <c r="C144" s="241"/>
      <c r="D144" s="225" t="s">
        <v>198</v>
      </c>
      <c r="E144" s="242" t="s">
        <v>20</v>
      </c>
      <c r="F144" s="243" t="s">
        <v>1221</v>
      </c>
      <c r="G144" s="241"/>
      <c r="H144" s="244">
        <v>311</v>
      </c>
      <c r="I144" s="245"/>
      <c r="J144" s="241"/>
      <c r="K144" s="241"/>
      <c r="L144" s="246"/>
      <c r="M144" s="247"/>
      <c r="N144" s="248"/>
      <c r="O144" s="248"/>
      <c r="P144" s="248"/>
      <c r="Q144" s="248"/>
      <c r="R144" s="248"/>
      <c r="S144" s="248"/>
      <c r="T144" s="249"/>
      <c r="U144" s="14"/>
      <c r="V144" s="14"/>
      <c r="W144" s="14"/>
      <c r="X144" s="14"/>
      <c r="Y144" s="14"/>
      <c r="Z144" s="14"/>
      <c r="AA144" s="14"/>
      <c r="AB144" s="14"/>
      <c r="AC144" s="14"/>
      <c r="AD144" s="14"/>
      <c r="AE144" s="14"/>
      <c r="AT144" s="250" t="s">
        <v>198</v>
      </c>
      <c r="AU144" s="250" t="s">
        <v>84</v>
      </c>
      <c r="AV144" s="14" t="s">
        <v>84</v>
      </c>
      <c r="AW144" s="14" t="s">
        <v>37</v>
      </c>
      <c r="AX144" s="14" t="s">
        <v>76</v>
      </c>
      <c r="AY144" s="250" t="s">
        <v>186</v>
      </c>
    </row>
    <row r="145" spans="1:51" s="14" customFormat="1" ht="12">
      <c r="A145" s="14"/>
      <c r="B145" s="240"/>
      <c r="C145" s="241"/>
      <c r="D145" s="225" t="s">
        <v>198</v>
      </c>
      <c r="E145" s="242" t="s">
        <v>20</v>
      </c>
      <c r="F145" s="243" t="s">
        <v>1225</v>
      </c>
      <c r="G145" s="241"/>
      <c r="H145" s="244">
        <v>-180</v>
      </c>
      <c r="I145" s="245"/>
      <c r="J145" s="241"/>
      <c r="K145" s="241"/>
      <c r="L145" s="246"/>
      <c r="M145" s="247"/>
      <c r="N145" s="248"/>
      <c r="O145" s="248"/>
      <c r="P145" s="248"/>
      <c r="Q145" s="248"/>
      <c r="R145" s="248"/>
      <c r="S145" s="248"/>
      <c r="T145" s="249"/>
      <c r="U145" s="14"/>
      <c r="V145" s="14"/>
      <c r="W145" s="14"/>
      <c r="X145" s="14"/>
      <c r="Y145" s="14"/>
      <c r="Z145" s="14"/>
      <c r="AA145" s="14"/>
      <c r="AB145" s="14"/>
      <c r="AC145" s="14"/>
      <c r="AD145" s="14"/>
      <c r="AE145" s="14"/>
      <c r="AT145" s="250" t="s">
        <v>198</v>
      </c>
      <c r="AU145" s="250" t="s">
        <v>84</v>
      </c>
      <c r="AV145" s="14" t="s">
        <v>84</v>
      </c>
      <c r="AW145" s="14" t="s">
        <v>37</v>
      </c>
      <c r="AX145" s="14" t="s">
        <v>76</v>
      </c>
      <c r="AY145" s="250" t="s">
        <v>186</v>
      </c>
    </row>
    <row r="146" spans="1:51" s="14" customFormat="1" ht="12">
      <c r="A146" s="14"/>
      <c r="B146" s="240"/>
      <c r="C146" s="241"/>
      <c r="D146" s="225" t="s">
        <v>198</v>
      </c>
      <c r="E146" s="242" t="s">
        <v>20</v>
      </c>
      <c r="F146" s="243" t="s">
        <v>1226</v>
      </c>
      <c r="G146" s="241"/>
      <c r="H146" s="244">
        <v>48.65</v>
      </c>
      <c r="I146" s="245"/>
      <c r="J146" s="241"/>
      <c r="K146" s="241"/>
      <c r="L146" s="246"/>
      <c r="M146" s="247"/>
      <c r="N146" s="248"/>
      <c r="O146" s="248"/>
      <c r="P146" s="248"/>
      <c r="Q146" s="248"/>
      <c r="R146" s="248"/>
      <c r="S146" s="248"/>
      <c r="T146" s="249"/>
      <c r="U146" s="14"/>
      <c r="V146" s="14"/>
      <c r="W146" s="14"/>
      <c r="X146" s="14"/>
      <c r="Y146" s="14"/>
      <c r="Z146" s="14"/>
      <c r="AA146" s="14"/>
      <c r="AB146" s="14"/>
      <c r="AC146" s="14"/>
      <c r="AD146" s="14"/>
      <c r="AE146" s="14"/>
      <c r="AT146" s="250" t="s">
        <v>198</v>
      </c>
      <c r="AU146" s="250" t="s">
        <v>84</v>
      </c>
      <c r="AV146" s="14" t="s">
        <v>84</v>
      </c>
      <c r="AW146" s="14" t="s">
        <v>37</v>
      </c>
      <c r="AX146" s="14" t="s">
        <v>76</v>
      </c>
      <c r="AY146" s="250" t="s">
        <v>186</v>
      </c>
    </row>
    <row r="147" spans="1:51" s="14" customFormat="1" ht="12">
      <c r="A147" s="14"/>
      <c r="B147" s="240"/>
      <c r="C147" s="241"/>
      <c r="D147" s="225" t="s">
        <v>198</v>
      </c>
      <c r="E147" s="242" t="s">
        <v>20</v>
      </c>
      <c r="F147" s="243" t="s">
        <v>1220</v>
      </c>
      <c r="G147" s="241"/>
      <c r="H147" s="244">
        <v>95</v>
      </c>
      <c r="I147" s="245"/>
      <c r="J147" s="241"/>
      <c r="K147" s="241"/>
      <c r="L147" s="246"/>
      <c r="M147" s="247"/>
      <c r="N147" s="248"/>
      <c r="O147" s="248"/>
      <c r="P147" s="248"/>
      <c r="Q147" s="248"/>
      <c r="R147" s="248"/>
      <c r="S147" s="248"/>
      <c r="T147" s="249"/>
      <c r="U147" s="14"/>
      <c r="V147" s="14"/>
      <c r="W147" s="14"/>
      <c r="X147" s="14"/>
      <c r="Y147" s="14"/>
      <c r="Z147" s="14"/>
      <c r="AA147" s="14"/>
      <c r="AB147" s="14"/>
      <c r="AC147" s="14"/>
      <c r="AD147" s="14"/>
      <c r="AE147" s="14"/>
      <c r="AT147" s="250" t="s">
        <v>198</v>
      </c>
      <c r="AU147" s="250" t="s">
        <v>84</v>
      </c>
      <c r="AV147" s="14" t="s">
        <v>84</v>
      </c>
      <c r="AW147" s="14" t="s">
        <v>37</v>
      </c>
      <c r="AX147" s="14" t="s">
        <v>76</v>
      </c>
      <c r="AY147" s="250" t="s">
        <v>186</v>
      </c>
    </row>
    <row r="148" spans="1:51" s="14" customFormat="1" ht="12">
      <c r="A148" s="14"/>
      <c r="B148" s="240"/>
      <c r="C148" s="241"/>
      <c r="D148" s="225" t="s">
        <v>198</v>
      </c>
      <c r="E148" s="241"/>
      <c r="F148" s="243" t="s">
        <v>1232</v>
      </c>
      <c r="G148" s="241"/>
      <c r="H148" s="244">
        <v>494.37</v>
      </c>
      <c r="I148" s="245"/>
      <c r="J148" s="241"/>
      <c r="K148" s="241"/>
      <c r="L148" s="246"/>
      <c r="M148" s="247"/>
      <c r="N148" s="248"/>
      <c r="O148" s="248"/>
      <c r="P148" s="248"/>
      <c r="Q148" s="248"/>
      <c r="R148" s="248"/>
      <c r="S148" s="248"/>
      <c r="T148" s="249"/>
      <c r="U148" s="14"/>
      <c r="V148" s="14"/>
      <c r="W148" s="14"/>
      <c r="X148" s="14"/>
      <c r="Y148" s="14"/>
      <c r="Z148" s="14"/>
      <c r="AA148" s="14"/>
      <c r="AB148" s="14"/>
      <c r="AC148" s="14"/>
      <c r="AD148" s="14"/>
      <c r="AE148" s="14"/>
      <c r="AT148" s="250" t="s">
        <v>198</v>
      </c>
      <c r="AU148" s="250" t="s">
        <v>84</v>
      </c>
      <c r="AV148" s="14" t="s">
        <v>84</v>
      </c>
      <c r="AW148" s="14" t="s">
        <v>4</v>
      </c>
      <c r="AX148" s="14" t="s">
        <v>22</v>
      </c>
      <c r="AY148" s="250" t="s">
        <v>186</v>
      </c>
    </row>
    <row r="149" spans="1:65" s="2" customFormat="1" ht="24.15" customHeight="1">
      <c r="A149" s="38"/>
      <c r="B149" s="39"/>
      <c r="C149" s="212" t="s">
        <v>296</v>
      </c>
      <c r="D149" s="212" t="s">
        <v>189</v>
      </c>
      <c r="E149" s="213" t="s">
        <v>940</v>
      </c>
      <c r="F149" s="214" t="s">
        <v>941</v>
      </c>
      <c r="G149" s="215" t="s">
        <v>244</v>
      </c>
      <c r="H149" s="216">
        <v>814.2</v>
      </c>
      <c r="I149" s="217"/>
      <c r="J149" s="218">
        <f>ROUND(I149*H149,2)</f>
        <v>0</v>
      </c>
      <c r="K149" s="214" t="s">
        <v>193</v>
      </c>
      <c r="L149" s="44"/>
      <c r="M149" s="219" t="s">
        <v>20</v>
      </c>
      <c r="N149" s="220" t="s">
        <v>47</v>
      </c>
      <c r="O149" s="84"/>
      <c r="P149" s="221">
        <f>O149*H149</f>
        <v>0</v>
      </c>
      <c r="Q149" s="221">
        <v>0</v>
      </c>
      <c r="R149" s="221">
        <f>Q149*H149</f>
        <v>0</v>
      </c>
      <c r="S149" s="221">
        <v>0</v>
      </c>
      <c r="T149" s="222">
        <f>S149*H149</f>
        <v>0</v>
      </c>
      <c r="U149" s="38"/>
      <c r="V149" s="38"/>
      <c r="W149" s="38"/>
      <c r="X149" s="38"/>
      <c r="Y149" s="38"/>
      <c r="Z149" s="38"/>
      <c r="AA149" s="38"/>
      <c r="AB149" s="38"/>
      <c r="AC149" s="38"/>
      <c r="AD149" s="38"/>
      <c r="AE149" s="38"/>
      <c r="AR149" s="223" t="s">
        <v>194</v>
      </c>
      <c r="AT149" s="223" t="s">
        <v>189</v>
      </c>
      <c r="AU149" s="223" t="s">
        <v>84</v>
      </c>
      <c r="AY149" s="17" t="s">
        <v>186</v>
      </c>
      <c r="BE149" s="224">
        <f>IF(N149="základní",J149,0)</f>
        <v>0</v>
      </c>
      <c r="BF149" s="224">
        <f>IF(N149="snížená",J149,0)</f>
        <v>0</v>
      </c>
      <c r="BG149" s="224">
        <f>IF(N149="zákl. přenesená",J149,0)</f>
        <v>0</v>
      </c>
      <c r="BH149" s="224">
        <f>IF(N149="sníž. přenesená",J149,0)</f>
        <v>0</v>
      </c>
      <c r="BI149" s="224">
        <f>IF(N149="nulová",J149,0)</f>
        <v>0</v>
      </c>
      <c r="BJ149" s="17" t="s">
        <v>22</v>
      </c>
      <c r="BK149" s="224">
        <f>ROUND(I149*H149,2)</f>
        <v>0</v>
      </c>
      <c r="BL149" s="17" t="s">
        <v>194</v>
      </c>
      <c r="BM149" s="223" t="s">
        <v>942</v>
      </c>
    </row>
    <row r="150" spans="1:47" s="2" customFormat="1" ht="12">
      <c r="A150" s="38"/>
      <c r="B150" s="39"/>
      <c r="C150" s="40"/>
      <c r="D150" s="225" t="s">
        <v>196</v>
      </c>
      <c r="E150" s="40"/>
      <c r="F150" s="226" t="s">
        <v>943</v>
      </c>
      <c r="G150" s="40"/>
      <c r="H150" s="40"/>
      <c r="I150" s="227"/>
      <c r="J150" s="40"/>
      <c r="K150" s="40"/>
      <c r="L150" s="44"/>
      <c r="M150" s="228"/>
      <c r="N150" s="229"/>
      <c r="O150" s="84"/>
      <c r="P150" s="84"/>
      <c r="Q150" s="84"/>
      <c r="R150" s="84"/>
      <c r="S150" s="84"/>
      <c r="T150" s="85"/>
      <c r="U150" s="38"/>
      <c r="V150" s="38"/>
      <c r="W150" s="38"/>
      <c r="X150" s="38"/>
      <c r="Y150" s="38"/>
      <c r="Z150" s="38"/>
      <c r="AA150" s="38"/>
      <c r="AB150" s="38"/>
      <c r="AC150" s="38"/>
      <c r="AD150" s="38"/>
      <c r="AE150" s="38"/>
      <c r="AT150" s="17" t="s">
        <v>196</v>
      </c>
      <c r="AU150" s="17" t="s">
        <v>84</v>
      </c>
    </row>
    <row r="151" spans="1:51" s="13" customFormat="1" ht="12">
      <c r="A151" s="13"/>
      <c r="B151" s="230"/>
      <c r="C151" s="231"/>
      <c r="D151" s="225" t="s">
        <v>198</v>
      </c>
      <c r="E151" s="232" t="s">
        <v>20</v>
      </c>
      <c r="F151" s="233" t="s">
        <v>881</v>
      </c>
      <c r="G151" s="231"/>
      <c r="H151" s="232" t="s">
        <v>20</v>
      </c>
      <c r="I151" s="234"/>
      <c r="J151" s="231"/>
      <c r="K151" s="231"/>
      <c r="L151" s="235"/>
      <c r="M151" s="236"/>
      <c r="N151" s="237"/>
      <c r="O151" s="237"/>
      <c r="P151" s="237"/>
      <c r="Q151" s="237"/>
      <c r="R151" s="237"/>
      <c r="S151" s="237"/>
      <c r="T151" s="238"/>
      <c r="U151" s="13"/>
      <c r="V151" s="13"/>
      <c r="W151" s="13"/>
      <c r="X151" s="13"/>
      <c r="Y151" s="13"/>
      <c r="Z151" s="13"/>
      <c r="AA151" s="13"/>
      <c r="AB151" s="13"/>
      <c r="AC151" s="13"/>
      <c r="AD151" s="13"/>
      <c r="AE151" s="13"/>
      <c r="AT151" s="239" t="s">
        <v>198</v>
      </c>
      <c r="AU151" s="239" t="s">
        <v>84</v>
      </c>
      <c r="AV151" s="13" t="s">
        <v>22</v>
      </c>
      <c r="AW151" s="13" t="s">
        <v>37</v>
      </c>
      <c r="AX151" s="13" t="s">
        <v>76</v>
      </c>
      <c r="AY151" s="239" t="s">
        <v>186</v>
      </c>
    </row>
    <row r="152" spans="1:51" s="14" customFormat="1" ht="12">
      <c r="A152" s="14"/>
      <c r="B152" s="240"/>
      <c r="C152" s="241"/>
      <c r="D152" s="225" t="s">
        <v>198</v>
      </c>
      <c r="E152" s="242" t="s">
        <v>20</v>
      </c>
      <c r="F152" s="243" t="s">
        <v>1233</v>
      </c>
      <c r="G152" s="241"/>
      <c r="H152" s="244">
        <v>814.2</v>
      </c>
      <c r="I152" s="245"/>
      <c r="J152" s="241"/>
      <c r="K152" s="241"/>
      <c r="L152" s="246"/>
      <c r="M152" s="247"/>
      <c r="N152" s="248"/>
      <c r="O152" s="248"/>
      <c r="P152" s="248"/>
      <c r="Q152" s="248"/>
      <c r="R152" s="248"/>
      <c r="S152" s="248"/>
      <c r="T152" s="249"/>
      <c r="U152" s="14"/>
      <c r="V152" s="14"/>
      <c r="W152" s="14"/>
      <c r="X152" s="14"/>
      <c r="Y152" s="14"/>
      <c r="Z152" s="14"/>
      <c r="AA152" s="14"/>
      <c r="AB152" s="14"/>
      <c r="AC152" s="14"/>
      <c r="AD152" s="14"/>
      <c r="AE152" s="14"/>
      <c r="AT152" s="250" t="s">
        <v>198</v>
      </c>
      <c r="AU152" s="250" t="s">
        <v>84</v>
      </c>
      <c r="AV152" s="14" t="s">
        <v>84</v>
      </c>
      <c r="AW152" s="14" t="s">
        <v>37</v>
      </c>
      <c r="AX152" s="14" t="s">
        <v>76</v>
      </c>
      <c r="AY152" s="250" t="s">
        <v>186</v>
      </c>
    </row>
    <row r="153" spans="1:65" s="2" customFormat="1" ht="14.4" customHeight="1">
      <c r="A153" s="38"/>
      <c r="B153" s="39"/>
      <c r="C153" s="260" t="s">
        <v>303</v>
      </c>
      <c r="D153" s="260" t="s">
        <v>921</v>
      </c>
      <c r="E153" s="261" t="s">
        <v>945</v>
      </c>
      <c r="F153" s="262" t="s">
        <v>946</v>
      </c>
      <c r="G153" s="263" t="s">
        <v>213</v>
      </c>
      <c r="H153" s="264">
        <v>219.834</v>
      </c>
      <c r="I153" s="265"/>
      <c r="J153" s="266">
        <f>ROUND(I153*H153,2)</f>
        <v>0</v>
      </c>
      <c r="K153" s="262" t="s">
        <v>193</v>
      </c>
      <c r="L153" s="267"/>
      <c r="M153" s="268" t="s">
        <v>20</v>
      </c>
      <c r="N153" s="269" t="s">
        <v>47</v>
      </c>
      <c r="O153" s="84"/>
      <c r="P153" s="221">
        <f>O153*H153</f>
        <v>0</v>
      </c>
      <c r="Q153" s="221">
        <v>0</v>
      </c>
      <c r="R153" s="221">
        <f>Q153*H153</f>
        <v>0</v>
      </c>
      <c r="S153" s="221">
        <v>0</v>
      </c>
      <c r="T153" s="222">
        <f>S153*H153</f>
        <v>0</v>
      </c>
      <c r="U153" s="38"/>
      <c r="V153" s="38"/>
      <c r="W153" s="38"/>
      <c r="X153" s="38"/>
      <c r="Y153" s="38"/>
      <c r="Z153" s="38"/>
      <c r="AA153" s="38"/>
      <c r="AB153" s="38"/>
      <c r="AC153" s="38"/>
      <c r="AD153" s="38"/>
      <c r="AE153" s="38"/>
      <c r="AR153" s="223" t="s">
        <v>279</v>
      </c>
      <c r="AT153" s="223" t="s">
        <v>921</v>
      </c>
      <c r="AU153" s="223" t="s">
        <v>84</v>
      </c>
      <c r="AY153" s="17" t="s">
        <v>186</v>
      </c>
      <c r="BE153" s="224">
        <f>IF(N153="základní",J153,0)</f>
        <v>0</v>
      </c>
      <c r="BF153" s="224">
        <f>IF(N153="snížená",J153,0)</f>
        <v>0</v>
      </c>
      <c r="BG153" s="224">
        <f>IF(N153="zákl. přenesená",J153,0)</f>
        <v>0</v>
      </c>
      <c r="BH153" s="224">
        <f>IF(N153="sníž. přenesená",J153,0)</f>
        <v>0</v>
      </c>
      <c r="BI153" s="224">
        <f>IF(N153="nulová",J153,0)</f>
        <v>0</v>
      </c>
      <c r="BJ153" s="17" t="s">
        <v>22</v>
      </c>
      <c r="BK153" s="224">
        <f>ROUND(I153*H153,2)</f>
        <v>0</v>
      </c>
      <c r="BL153" s="17" t="s">
        <v>194</v>
      </c>
      <c r="BM153" s="223" t="s">
        <v>947</v>
      </c>
    </row>
    <row r="154" spans="1:47" s="2" customFormat="1" ht="12">
      <c r="A154" s="38"/>
      <c r="B154" s="39"/>
      <c r="C154" s="40"/>
      <c r="D154" s="225" t="s">
        <v>196</v>
      </c>
      <c r="E154" s="40"/>
      <c r="F154" s="226" t="s">
        <v>946</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196</v>
      </c>
      <c r="AU154" s="17" t="s">
        <v>84</v>
      </c>
    </row>
    <row r="155" spans="1:51" s="13" customFormat="1" ht="12">
      <c r="A155" s="13"/>
      <c r="B155" s="230"/>
      <c r="C155" s="231"/>
      <c r="D155" s="225" t="s">
        <v>198</v>
      </c>
      <c r="E155" s="232" t="s">
        <v>20</v>
      </c>
      <c r="F155" s="233" t="s">
        <v>881</v>
      </c>
      <c r="G155" s="231"/>
      <c r="H155" s="232" t="s">
        <v>20</v>
      </c>
      <c r="I155" s="234"/>
      <c r="J155" s="231"/>
      <c r="K155" s="231"/>
      <c r="L155" s="235"/>
      <c r="M155" s="236"/>
      <c r="N155" s="237"/>
      <c r="O155" s="237"/>
      <c r="P155" s="237"/>
      <c r="Q155" s="237"/>
      <c r="R155" s="237"/>
      <c r="S155" s="237"/>
      <c r="T155" s="238"/>
      <c r="U155" s="13"/>
      <c r="V155" s="13"/>
      <c r="W155" s="13"/>
      <c r="X155" s="13"/>
      <c r="Y155" s="13"/>
      <c r="Z155" s="13"/>
      <c r="AA155" s="13"/>
      <c r="AB155" s="13"/>
      <c r="AC155" s="13"/>
      <c r="AD155" s="13"/>
      <c r="AE155" s="13"/>
      <c r="AT155" s="239" t="s">
        <v>198</v>
      </c>
      <c r="AU155" s="239" t="s">
        <v>84</v>
      </c>
      <c r="AV155" s="13" t="s">
        <v>22</v>
      </c>
      <c r="AW155" s="13" t="s">
        <v>37</v>
      </c>
      <c r="AX155" s="13" t="s">
        <v>76</v>
      </c>
      <c r="AY155" s="239" t="s">
        <v>186</v>
      </c>
    </row>
    <row r="156" spans="1:51" s="14" customFormat="1" ht="12">
      <c r="A156" s="14"/>
      <c r="B156" s="240"/>
      <c r="C156" s="241"/>
      <c r="D156" s="225" t="s">
        <v>198</v>
      </c>
      <c r="E156" s="242" t="s">
        <v>20</v>
      </c>
      <c r="F156" s="243" t="s">
        <v>1234</v>
      </c>
      <c r="G156" s="241"/>
      <c r="H156" s="244">
        <v>122.13</v>
      </c>
      <c r="I156" s="245"/>
      <c r="J156" s="241"/>
      <c r="K156" s="241"/>
      <c r="L156" s="246"/>
      <c r="M156" s="247"/>
      <c r="N156" s="248"/>
      <c r="O156" s="248"/>
      <c r="P156" s="248"/>
      <c r="Q156" s="248"/>
      <c r="R156" s="248"/>
      <c r="S156" s="248"/>
      <c r="T156" s="249"/>
      <c r="U156" s="14"/>
      <c r="V156" s="14"/>
      <c r="W156" s="14"/>
      <c r="X156" s="14"/>
      <c r="Y156" s="14"/>
      <c r="Z156" s="14"/>
      <c r="AA156" s="14"/>
      <c r="AB156" s="14"/>
      <c r="AC156" s="14"/>
      <c r="AD156" s="14"/>
      <c r="AE156" s="14"/>
      <c r="AT156" s="250" t="s">
        <v>198</v>
      </c>
      <c r="AU156" s="250" t="s">
        <v>84</v>
      </c>
      <c r="AV156" s="14" t="s">
        <v>84</v>
      </c>
      <c r="AW156" s="14" t="s">
        <v>37</v>
      </c>
      <c r="AX156" s="14" t="s">
        <v>76</v>
      </c>
      <c r="AY156" s="250" t="s">
        <v>186</v>
      </c>
    </row>
    <row r="157" spans="1:51" s="14" customFormat="1" ht="12">
      <c r="A157" s="14"/>
      <c r="B157" s="240"/>
      <c r="C157" s="241"/>
      <c r="D157" s="225" t="s">
        <v>198</v>
      </c>
      <c r="E157" s="241"/>
      <c r="F157" s="243" t="s">
        <v>1235</v>
      </c>
      <c r="G157" s="241"/>
      <c r="H157" s="244">
        <v>219.834</v>
      </c>
      <c r="I157" s="245"/>
      <c r="J157" s="241"/>
      <c r="K157" s="241"/>
      <c r="L157" s="246"/>
      <c r="M157" s="247"/>
      <c r="N157" s="248"/>
      <c r="O157" s="248"/>
      <c r="P157" s="248"/>
      <c r="Q157" s="248"/>
      <c r="R157" s="248"/>
      <c r="S157" s="248"/>
      <c r="T157" s="249"/>
      <c r="U157" s="14"/>
      <c r="V157" s="14"/>
      <c r="W157" s="14"/>
      <c r="X157" s="14"/>
      <c r="Y157" s="14"/>
      <c r="Z157" s="14"/>
      <c r="AA157" s="14"/>
      <c r="AB157" s="14"/>
      <c r="AC157" s="14"/>
      <c r="AD157" s="14"/>
      <c r="AE157" s="14"/>
      <c r="AT157" s="250" t="s">
        <v>198</v>
      </c>
      <c r="AU157" s="250" t="s">
        <v>84</v>
      </c>
      <c r="AV157" s="14" t="s">
        <v>84</v>
      </c>
      <c r="AW157" s="14" t="s">
        <v>4</v>
      </c>
      <c r="AX157" s="14" t="s">
        <v>22</v>
      </c>
      <c r="AY157" s="250" t="s">
        <v>186</v>
      </c>
    </row>
    <row r="158" spans="1:65" s="2" customFormat="1" ht="62.7" customHeight="1">
      <c r="A158" s="38"/>
      <c r="B158" s="39"/>
      <c r="C158" s="212" t="s">
        <v>309</v>
      </c>
      <c r="D158" s="212" t="s">
        <v>189</v>
      </c>
      <c r="E158" s="213" t="s">
        <v>950</v>
      </c>
      <c r="F158" s="214" t="s">
        <v>951</v>
      </c>
      <c r="G158" s="215" t="s">
        <v>244</v>
      </c>
      <c r="H158" s="216">
        <v>814.2</v>
      </c>
      <c r="I158" s="217"/>
      <c r="J158" s="218">
        <f>ROUND(I158*H158,2)</f>
        <v>0</v>
      </c>
      <c r="K158" s="214" t="s">
        <v>20</v>
      </c>
      <c r="L158" s="44"/>
      <c r="M158" s="219" t="s">
        <v>20</v>
      </c>
      <c r="N158" s="220" t="s">
        <v>47</v>
      </c>
      <c r="O158" s="84"/>
      <c r="P158" s="221">
        <f>O158*H158</f>
        <v>0</v>
      </c>
      <c r="Q158" s="221">
        <v>0</v>
      </c>
      <c r="R158" s="221">
        <f>Q158*H158</f>
        <v>0</v>
      </c>
      <c r="S158" s="221">
        <v>0</v>
      </c>
      <c r="T158" s="222">
        <f>S158*H158</f>
        <v>0</v>
      </c>
      <c r="U158" s="38"/>
      <c r="V158" s="38"/>
      <c r="W158" s="38"/>
      <c r="X158" s="38"/>
      <c r="Y158" s="38"/>
      <c r="Z158" s="38"/>
      <c r="AA158" s="38"/>
      <c r="AB158" s="38"/>
      <c r="AC158" s="38"/>
      <c r="AD158" s="38"/>
      <c r="AE158" s="38"/>
      <c r="AR158" s="223" t="s">
        <v>194</v>
      </c>
      <c r="AT158" s="223" t="s">
        <v>189</v>
      </c>
      <c r="AU158" s="223" t="s">
        <v>84</v>
      </c>
      <c r="AY158" s="17" t="s">
        <v>186</v>
      </c>
      <c r="BE158" s="224">
        <f>IF(N158="základní",J158,0)</f>
        <v>0</v>
      </c>
      <c r="BF158" s="224">
        <f>IF(N158="snížená",J158,0)</f>
        <v>0</v>
      </c>
      <c r="BG158" s="224">
        <f>IF(N158="zákl. přenesená",J158,0)</f>
        <v>0</v>
      </c>
      <c r="BH158" s="224">
        <f>IF(N158="sníž. přenesená",J158,0)</f>
        <v>0</v>
      </c>
      <c r="BI158" s="224">
        <f>IF(N158="nulová",J158,0)</f>
        <v>0</v>
      </c>
      <c r="BJ158" s="17" t="s">
        <v>22</v>
      </c>
      <c r="BK158" s="224">
        <f>ROUND(I158*H158,2)</f>
        <v>0</v>
      </c>
      <c r="BL158" s="17" t="s">
        <v>194</v>
      </c>
      <c r="BM158" s="223" t="s">
        <v>952</v>
      </c>
    </row>
    <row r="159" spans="1:47" s="2" customFormat="1" ht="12">
      <c r="A159" s="38"/>
      <c r="B159" s="39"/>
      <c r="C159" s="40"/>
      <c r="D159" s="225" t="s">
        <v>196</v>
      </c>
      <c r="E159" s="40"/>
      <c r="F159" s="226" t="s">
        <v>951</v>
      </c>
      <c r="G159" s="40"/>
      <c r="H159" s="40"/>
      <c r="I159" s="227"/>
      <c r="J159" s="40"/>
      <c r="K159" s="40"/>
      <c r="L159" s="44"/>
      <c r="M159" s="228"/>
      <c r="N159" s="229"/>
      <c r="O159" s="84"/>
      <c r="P159" s="84"/>
      <c r="Q159" s="84"/>
      <c r="R159" s="84"/>
      <c r="S159" s="84"/>
      <c r="T159" s="85"/>
      <c r="U159" s="38"/>
      <c r="V159" s="38"/>
      <c r="W159" s="38"/>
      <c r="X159" s="38"/>
      <c r="Y159" s="38"/>
      <c r="Z159" s="38"/>
      <c r="AA159" s="38"/>
      <c r="AB159" s="38"/>
      <c r="AC159" s="38"/>
      <c r="AD159" s="38"/>
      <c r="AE159" s="38"/>
      <c r="AT159" s="17" t="s">
        <v>196</v>
      </c>
      <c r="AU159" s="17" t="s">
        <v>84</v>
      </c>
    </row>
    <row r="160" spans="1:51" s="13" customFormat="1" ht="12">
      <c r="A160" s="13"/>
      <c r="B160" s="230"/>
      <c r="C160" s="231"/>
      <c r="D160" s="225" t="s">
        <v>198</v>
      </c>
      <c r="E160" s="232" t="s">
        <v>20</v>
      </c>
      <c r="F160" s="233" t="s">
        <v>362</v>
      </c>
      <c r="G160" s="231"/>
      <c r="H160" s="232" t="s">
        <v>20</v>
      </c>
      <c r="I160" s="234"/>
      <c r="J160" s="231"/>
      <c r="K160" s="231"/>
      <c r="L160" s="235"/>
      <c r="M160" s="236"/>
      <c r="N160" s="237"/>
      <c r="O160" s="237"/>
      <c r="P160" s="237"/>
      <c r="Q160" s="237"/>
      <c r="R160" s="237"/>
      <c r="S160" s="237"/>
      <c r="T160" s="238"/>
      <c r="U160" s="13"/>
      <c r="V160" s="13"/>
      <c r="W160" s="13"/>
      <c r="X160" s="13"/>
      <c r="Y160" s="13"/>
      <c r="Z160" s="13"/>
      <c r="AA160" s="13"/>
      <c r="AB160" s="13"/>
      <c r="AC160" s="13"/>
      <c r="AD160" s="13"/>
      <c r="AE160" s="13"/>
      <c r="AT160" s="239" t="s">
        <v>198</v>
      </c>
      <c r="AU160" s="239" t="s">
        <v>84</v>
      </c>
      <c r="AV160" s="13" t="s">
        <v>22</v>
      </c>
      <c r="AW160" s="13" t="s">
        <v>37</v>
      </c>
      <c r="AX160" s="13" t="s">
        <v>76</v>
      </c>
      <c r="AY160" s="239" t="s">
        <v>186</v>
      </c>
    </row>
    <row r="161" spans="1:51" s="14" customFormat="1" ht="12">
      <c r="A161" s="14"/>
      <c r="B161" s="240"/>
      <c r="C161" s="241"/>
      <c r="D161" s="225" t="s">
        <v>198</v>
      </c>
      <c r="E161" s="242" t="s">
        <v>20</v>
      </c>
      <c r="F161" s="243" t="s">
        <v>1236</v>
      </c>
      <c r="G161" s="241"/>
      <c r="H161" s="244">
        <v>814.2</v>
      </c>
      <c r="I161" s="245"/>
      <c r="J161" s="241"/>
      <c r="K161" s="241"/>
      <c r="L161" s="246"/>
      <c r="M161" s="247"/>
      <c r="N161" s="248"/>
      <c r="O161" s="248"/>
      <c r="P161" s="248"/>
      <c r="Q161" s="248"/>
      <c r="R161" s="248"/>
      <c r="S161" s="248"/>
      <c r="T161" s="249"/>
      <c r="U161" s="14"/>
      <c r="V161" s="14"/>
      <c r="W161" s="14"/>
      <c r="X161" s="14"/>
      <c r="Y161" s="14"/>
      <c r="Z161" s="14"/>
      <c r="AA161" s="14"/>
      <c r="AB161" s="14"/>
      <c r="AC161" s="14"/>
      <c r="AD161" s="14"/>
      <c r="AE161" s="14"/>
      <c r="AT161" s="250" t="s">
        <v>198</v>
      </c>
      <c r="AU161" s="250" t="s">
        <v>84</v>
      </c>
      <c r="AV161" s="14" t="s">
        <v>84</v>
      </c>
      <c r="AW161" s="14" t="s">
        <v>37</v>
      </c>
      <c r="AX161" s="14" t="s">
        <v>76</v>
      </c>
      <c r="AY161" s="250" t="s">
        <v>186</v>
      </c>
    </row>
    <row r="162" spans="1:65" s="2" customFormat="1" ht="14.4" customHeight="1">
      <c r="A162" s="38"/>
      <c r="B162" s="39"/>
      <c r="C162" s="260" t="s">
        <v>316</v>
      </c>
      <c r="D162" s="260" t="s">
        <v>921</v>
      </c>
      <c r="E162" s="261" t="s">
        <v>954</v>
      </c>
      <c r="F162" s="262" t="s">
        <v>955</v>
      </c>
      <c r="G162" s="263" t="s">
        <v>956</v>
      </c>
      <c r="H162" s="264">
        <v>20.355</v>
      </c>
      <c r="I162" s="265"/>
      <c r="J162" s="266">
        <f>ROUND(I162*H162,2)</f>
        <v>0</v>
      </c>
      <c r="K162" s="262" t="s">
        <v>193</v>
      </c>
      <c r="L162" s="267"/>
      <c r="M162" s="268" t="s">
        <v>20</v>
      </c>
      <c r="N162" s="269" t="s">
        <v>47</v>
      </c>
      <c r="O162" s="84"/>
      <c r="P162" s="221">
        <f>O162*H162</f>
        <v>0</v>
      </c>
      <c r="Q162" s="221">
        <v>0.001</v>
      </c>
      <c r="R162" s="221">
        <f>Q162*H162</f>
        <v>0.020355</v>
      </c>
      <c r="S162" s="221">
        <v>0</v>
      </c>
      <c r="T162" s="222">
        <f>S162*H162</f>
        <v>0</v>
      </c>
      <c r="U162" s="38"/>
      <c r="V162" s="38"/>
      <c r="W162" s="38"/>
      <c r="X162" s="38"/>
      <c r="Y162" s="38"/>
      <c r="Z162" s="38"/>
      <c r="AA162" s="38"/>
      <c r="AB162" s="38"/>
      <c r="AC162" s="38"/>
      <c r="AD162" s="38"/>
      <c r="AE162" s="38"/>
      <c r="AR162" s="223" t="s">
        <v>279</v>
      </c>
      <c r="AT162" s="223" t="s">
        <v>921</v>
      </c>
      <c r="AU162" s="223" t="s">
        <v>84</v>
      </c>
      <c r="AY162" s="17" t="s">
        <v>186</v>
      </c>
      <c r="BE162" s="224">
        <f>IF(N162="základní",J162,0)</f>
        <v>0</v>
      </c>
      <c r="BF162" s="224">
        <f>IF(N162="snížená",J162,0)</f>
        <v>0</v>
      </c>
      <c r="BG162" s="224">
        <f>IF(N162="zákl. přenesená",J162,0)</f>
        <v>0</v>
      </c>
      <c r="BH162" s="224">
        <f>IF(N162="sníž. přenesená",J162,0)</f>
        <v>0</v>
      </c>
      <c r="BI162" s="224">
        <f>IF(N162="nulová",J162,0)</f>
        <v>0</v>
      </c>
      <c r="BJ162" s="17" t="s">
        <v>22</v>
      </c>
      <c r="BK162" s="224">
        <f>ROUND(I162*H162,2)</f>
        <v>0</v>
      </c>
      <c r="BL162" s="17" t="s">
        <v>194</v>
      </c>
      <c r="BM162" s="223" t="s">
        <v>957</v>
      </c>
    </row>
    <row r="163" spans="1:47" s="2" customFormat="1" ht="12">
      <c r="A163" s="38"/>
      <c r="B163" s="39"/>
      <c r="C163" s="40"/>
      <c r="D163" s="225" t="s">
        <v>196</v>
      </c>
      <c r="E163" s="40"/>
      <c r="F163" s="226" t="s">
        <v>955</v>
      </c>
      <c r="G163" s="40"/>
      <c r="H163" s="40"/>
      <c r="I163" s="227"/>
      <c r="J163" s="40"/>
      <c r="K163" s="40"/>
      <c r="L163" s="44"/>
      <c r="M163" s="228"/>
      <c r="N163" s="229"/>
      <c r="O163" s="84"/>
      <c r="P163" s="84"/>
      <c r="Q163" s="84"/>
      <c r="R163" s="84"/>
      <c r="S163" s="84"/>
      <c r="T163" s="85"/>
      <c r="U163" s="38"/>
      <c r="V163" s="38"/>
      <c r="W163" s="38"/>
      <c r="X163" s="38"/>
      <c r="Y163" s="38"/>
      <c r="Z163" s="38"/>
      <c r="AA163" s="38"/>
      <c r="AB163" s="38"/>
      <c r="AC163" s="38"/>
      <c r="AD163" s="38"/>
      <c r="AE163" s="38"/>
      <c r="AT163" s="17" t="s">
        <v>196</v>
      </c>
      <c r="AU163" s="17" t="s">
        <v>84</v>
      </c>
    </row>
    <row r="164" spans="1:51" s="13" customFormat="1" ht="12">
      <c r="A164" s="13"/>
      <c r="B164" s="230"/>
      <c r="C164" s="231"/>
      <c r="D164" s="225" t="s">
        <v>198</v>
      </c>
      <c r="E164" s="232" t="s">
        <v>20</v>
      </c>
      <c r="F164" s="233" t="s">
        <v>362</v>
      </c>
      <c r="G164" s="231"/>
      <c r="H164" s="232" t="s">
        <v>20</v>
      </c>
      <c r="I164" s="234"/>
      <c r="J164" s="231"/>
      <c r="K164" s="231"/>
      <c r="L164" s="235"/>
      <c r="M164" s="236"/>
      <c r="N164" s="237"/>
      <c r="O164" s="237"/>
      <c r="P164" s="237"/>
      <c r="Q164" s="237"/>
      <c r="R164" s="237"/>
      <c r="S164" s="237"/>
      <c r="T164" s="238"/>
      <c r="U164" s="13"/>
      <c r="V164" s="13"/>
      <c r="W164" s="13"/>
      <c r="X164" s="13"/>
      <c r="Y164" s="13"/>
      <c r="Z164" s="13"/>
      <c r="AA164" s="13"/>
      <c r="AB164" s="13"/>
      <c r="AC164" s="13"/>
      <c r="AD164" s="13"/>
      <c r="AE164" s="13"/>
      <c r="AT164" s="239" t="s">
        <v>198</v>
      </c>
      <c r="AU164" s="239" t="s">
        <v>84</v>
      </c>
      <c r="AV164" s="13" t="s">
        <v>22</v>
      </c>
      <c r="AW164" s="13" t="s">
        <v>37</v>
      </c>
      <c r="AX164" s="13" t="s">
        <v>76</v>
      </c>
      <c r="AY164" s="239" t="s">
        <v>186</v>
      </c>
    </row>
    <row r="165" spans="1:51" s="14" customFormat="1" ht="12">
      <c r="A165" s="14"/>
      <c r="B165" s="240"/>
      <c r="C165" s="241"/>
      <c r="D165" s="225" t="s">
        <v>198</v>
      </c>
      <c r="E165" s="242" t="s">
        <v>20</v>
      </c>
      <c r="F165" s="243" t="s">
        <v>1237</v>
      </c>
      <c r="G165" s="241"/>
      <c r="H165" s="244">
        <v>20.355</v>
      </c>
      <c r="I165" s="245"/>
      <c r="J165" s="241"/>
      <c r="K165" s="241"/>
      <c r="L165" s="246"/>
      <c r="M165" s="247"/>
      <c r="N165" s="248"/>
      <c r="O165" s="248"/>
      <c r="P165" s="248"/>
      <c r="Q165" s="248"/>
      <c r="R165" s="248"/>
      <c r="S165" s="248"/>
      <c r="T165" s="249"/>
      <c r="U165" s="14"/>
      <c r="V165" s="14"/>
      <c r="W165" s="14"/>
      <c r="X165" s="14"/>
      <c r="Y165" s="14"/>
      <c r="Z165" s="14"/>
      <c r="AA165" s="14"/>
      <c r="AB165" s="14"/>
      <c r="AC165" s="14"/>
      <c r="AD165" s="14"/>
      <c r="AE165" s="14"/>
      <c r="AT165" s="250" t="s">
        <v>198</v>
      </c>
      <c r="AU165" s="250" t="s">
        <v>84</v>
      </c>
      <c r="AV165" s="14" t="s">
        <v>84</v>
      </c>
      <c r="AW165" s="14" t="s">
        <v>37</v>
      </c>
      <c r="AX165" s="14" t="s">
        <v>76</v>
      </c>
      <c r="AY165" s="250" t="s">
        <v>186</v>
      </c>
    </row>
    <row r="166" spans="1:65" s="2" customFormat="1" ht="24.15" customHeight="1">
      <c r="A166" s="38"/>
      <c r="B166" s="39"/>
      <c r="C166" s="212" t="s">
        <v>8</v>
      </c>
      <c r="D166" s="212" t="s">
        <v>189</v>
      </c>
      <c r="E166" s="213" t="s">
        <v>959</v>
      </c>
      <c r="F166" s="214" t="s">
        <v>960</v>
      </c>
      <c r="G166" s="215" t="s">
        <v>244</v>
      </c>
      <c r="H166" s="216">
        <v>814.2</v>
      </c>
      <c r="I166" s="217"/>
      <c r="J166" s="218">
        <f>ROUND(I166*H166,2)</f>
        <v>0</v>
      </c>
      <c r="K166" s="214" t="s">
        <v>193</v>
      </c>
      <c r="L166" s="44"/>
      <c r="M166" s="219" t="s">
        <v>20</v>
      </c>
      <c r="N166" s="220" t="s">
        <v>47</v>
      </c>
      <c r="O166" s="84"/>
      <c r="P166" s="221">
        <f>O166*H166</f>
        <v>0</v>
      </c>
      <c r="Q166" s="221">
        <v>0</v>
      </c>
      <c r="R166" s="221">
        <f>Q166*H166</f>
        <v>0</v>
      </c>
      <c r="S166" s="221">
        <v>0</v>
      </c>
      <c r="T166" s="222">
        <f>S166*H166</f>
        <v>0</v>
      </c>
      <c r="U166" s="38"/>
      <c r="V166" s="38"/>
      <c r="W166" s="38"/>
      <c r="X166" s="38"/>
      <c r="Y166" s="38"/>
      <c r="Z166" s="38"/>
      <c r="AA166" s="38"/>
      <c r="AB166" s="38"/>
      <c r="AC166" s="38"/>
      <c r="AD166" s="38"/>
      <c r="AE166" s="38"/>
      <c r="AR166" s="223" t="s">
        <v>194</v>
      </c>
      <c r="AT166" s="223" t="s">
        <v>189</v>
      </c>
      <c r="AU166" s="223" t="s">
        <v>84</v>
      </c>
      <c r="AY166" s="17" t="s">
        <v>186</v>
      </c>
      <c r="BE166" s="224">
        <f>IF(N166="základní",J166,0)</f>
        <v>0</v>
      </c>
      <c r="BF166" s="224">
        <f>IF(N166="snížená",J166,0)</f>
        <v>0</v>
      </c>
      <c r="BG166" s="224">
        <f>IF(N166="zákl. přenesená",J166,0)</f>
        <v>0</v>
      </c>
      <c r="BH166" s="224">
        <f>IF(N166="sníž. přenesená",J166,0)</f>
        <v>0</v>
      </c>
      <c r="BI166" s="224">
        <f>IF(N166="nulová",J166,0)</f>
        <v>0</v>
      </c>
      <c r="BJ166" s="17" t="s">
        <v>22</v>
      </c>
      <c r="BK166" s="224">
        <f>ROUND(I166*H166,2)</f>
        <v>0</v>
      </c>
      <c r="BL166" s="17" t="s">
        <v>194</v>
      </c>
      <c r="BM166" s="223" t="s">
        <v>961</v>
      </c>
    </row>
    <row r="167" spans="1:47" s="2" customFormat="1" ht="12">
      <c r="A167" s="38"/>
      <c r="B167" s="39"/>
      <c r="C167" s="40"/>
      <c r="D167" s="225" t="s">
        <v>196</v>
      </c>
      <c r="E167" s="40"/>
      <c r="F167" s="226" t="s">
        <v>962</v>
      </c>
      <c r="G167" s="40"/>
      <c r="H167" s="40"/>
      <c r="I167" s="227"/>
      <c r="J167" s="40"/>
      <c r="K167" s="40"/>
      <c r="L167" s="44"/>
      <c r="M167" s="228"/>
      <c r="N167" s="229"/>
      <c r="O167" s="84"/>
      <c r="P167" s="84"/>
      <c r="Q167" s="84"/>
      <c r="R167" s="84"/>
      <c r="S167" s="84"/>
      <c r="T167" s="85"/>
      <c r="U167" s="38"/>
      <c r="V167" s="38"/>
      <c r="W167" s="38"/>
      <c r="X167" s="38"/>
      <c r="Y167" s="38"/>
      <c r="Z167" s="38"/>
      <c r="AA167" s="38"/>
      <c r="AB167" s="38"/>
      <c r="AC167" s="38"/>
      <c r="AD167" s="38"/>
      <c r="AE167" s="38"/>
      <c r="AT167" s="17" t="s">
        <v>196</v>
      </c>
      <c r="AU167" s="17" t="s">
        <v>84</v>
      </c>
    </row>
    <row r="168" spans="1:51" s="13" customFormat="1" ht="12">
      <c r="A168" s="13"/>
      <c r="B168" s="230"/>
      <c r="C168" s="231"/>
      <c r="D168" s="225" t="s">
        <v>198</v>
      </c>
      <c r="E168" s="232" t="s">
        <v>20</v>
      </c>
      <c r="F168" s="233" t="s">
        <v>881</v>
      </c>
      <c r="G168" s="231"/>
      <c r="H168" s="232" t="s">
        <v>20</v>
      </c>
      <c r="I168" s="234"/>
      <c r="J168" s="231"/>
      <c r="K168" s="231"/>
      <c r="L168" s="235"/>
      <c r="M168" s="236"/>
      <c r="N168" s="237"/>
      <c r="O168" s="237"/>
      <c r="P168" s="237"/>
      <c r="Q168" s="237"/>
      <c r="R168" s="237"/>
      <c r="S168" s="237"/>
      <c r="T168" s="238"/>
      <c r="U168" s="13"/>
      <c r="V168" s="13"/>
      <c r="W168" s="13"/>
      <c r="X168" s="13"/>
      <c r="Y168" s="13"/>
      <c r="Z168" s="13"/>
      <c r="AA168" s="13"/>
      <c r="AB168" s="13"/>
      <c r="AC168" s="13"/>
      <c r="AD168" s="13"/>
      <c r="AE168" s="13"/>
      <c r="AT168" s="239" t="s">
        <v>198</v>
      </c>
      <c r="AU168" s="239" t="s">
        <v>84</v>
      </c>
      <c r="AV168" s="13" t="s">
        <v>22</v>
      </c>
      <c r="AW168" s="13" t="s">
        <v>37</v>
      </c>
      <c r="AX168" s="13" t="s">
        <v>76</v>
      </c>
      <c r="AY168" s="239" t="s">
        <v>186</v>
      </c>
    </row>
    <row r="169" spans="1:51" s="14" customFormat="1" ht="12">
      <c r="A169" s="14"/>
      <c r="B169" s="240"/>
      <c r="C169" s="241"/>
      <c r="D169" s="225" t="s">
        <v>198</v>
      </c>
      <c r="E169" s="242" t="s">
        <v>20</v>
      </c>
      <c r="F169" s="243" t="s">
        <v>1238</v>
      </c>
      <c r="G169" s="241"/>
      <c r="H169" s="244">
        <v>814.2</v>
      </c>
      <c r="I169" s="245"/>
      <c r="J169" s="241"/>
      <c r="K169" s="241"/>
      <c r="L169" s="246"/>
      <c r="M169" s="247"/>
      <c r="N169" s="248"/>
      <c r="O169" s="248"/>
      <c r="P169" s="248"/>
      <c r="Q169" s="248"/>
      <c r="R169" s="248"/>
      <c r="S169" s="248"/>
      <c r="T169" s="249"/>
      <c r="U169" s="14"/>
      <c r="V169" s="14"/>
      <c r="W169" s="14"/>
      <c r="X169" s="14"/>
      <c r="Y169" s="14"/>
      <c r="Z169" s="14"/>
      <c r="AA169" s="14"/>
      <c r="AB169" s="14"/>
      <c r="AC169" s="14"/>
      <c r="AD169" s="14"/>
      <c r="AE169" s="14"/>
      <c r="AT169" s="250" t="s">
        <v>198</v>
      </c>
      <c r="AU169" s="250" t="s">
        <v>84</v>
      </c>
      <c r="AV169" s="14" t="s">
        <v>84</v>
      </c>
      <c r="AW169" s="14" t="s">
        <v>37</v>
      </c>
      <c r="AX169" s="14" t="s">
        <v>76</v>
      </c>
      <c r="AY169" s="250" t="s">
        <v>186</v>
      </c>
    </row>
    <row r="170" spans="1:65" s="2" customFormat="1" ht="24.15" customHeight="1">
      <c r="A170" s="38"/>
      <c r="B170" s="39"/>
      <c r="C170" s="212" t="s">
        <v>327</v>
      </c>
      <c r="D170" s="212" t="s">
        <v>189</v>
      </c>
      <c r="E170" s="213" t="s">
        <v>964</v>
      </c>
      <c r="F170" s="214" t="s">
        <v>965</v>
      </c>
      <c r="G170" s="215" t="s">
        <v>244</v>
      </c>
      <c r="H170" s="216">
        <v>315.4</v>
      </c>
      <c r="I170" s="217"/>
      <c r="J170" s="218">
        <f>ROUND(I170*H170,2)</f>
        <v>0</v>
      </c>
      <c r="K170" s="214" t="s">
        <v>193</v>
      </c>
      <c r="L170" s="44"/>
      <c r="M170" s="219" t="s">
        <v>20</v>
      </c>
      <c r="N170" s="220" t="s">
        <v>47</v>
      </c>
      <c r="O170" s="84"/>
      <c r="P170" s="221">
        <f>O170*H170</f>
        <v>0</v>
      </c>
      <c r="Q170" s="221">
        <v>0</v>
      </c>
      <c r="R170" s="221">
        <f>Q170*H170</f>
        <v>0</v>
      </c>
      <c r="S170" s="221">
        <v>0</v>
      </c>
      <c r="T170" s="222">
        <f>S170*H170</f>
        <v>0</v>
      </c>
      <c r="U170" s="38"/>
      <c r="V170" s="38"/>
      <c r="W170" s="38"/>
      <c r="X170" s="38"/>
      <c r="Y170" s="38"/>
      <c r="Z170" s="38"/>
      <c r="AA170" s="38"/>
      <c r="AB170" s="38"/>
      <c r="AC170" s="38"/>
      <c r="AD170" s="38"/>
      <c r="AE170" s="38"/>
      <c r="AR170" s="223" t="s">
        <v>194</v>
      </c>
      <c r="AT170" s="223" t="s">
        <v>189</v>
      </c>
      <c r="AU170" s="223" t="s">
        <v>84</v>
      </c>
      <c r="AY170" s="17" t="s">
        <v>186</v>
      </c>
      <c r="BE170" s="224">
        <f>IF(N170="základní",J170,0)</f>
        <v>0</v>
      </c>
      <c r="BF170" s="224">
        <f>IF(N170="snížená",J170,0)</f>
        <v>0</v>
      </c>
      <c r="BG170" s="224">
        <f>IF(N170="zákl. přenesená",J170,0)</f>
        <v>0</v>
      </c>
      <c r="BH170" s="224">
        <f>IF(N170="sníž. přenesená",J170,0)</f>
        <v>0</v>
      </c>
      <c r="BI170" s="224">
        <f>IF(N170="nulová",J170,0)</f>
        <v>0</v>
      </c>
      <c r="BJ170" s="17" t="s">
        <v>22</v>
      </c>
      <c r="BK170" s="224">
        <f>ROUND(I170*H170,2)</f>
        <v>0</v>
      </c>
      <c r="BL170" s="17" t="s">
        <v>194</v>
      </c>
      <c r="BM170" s="223" t="s">
        <v>966</v>
      </c>
    </row>
    <row r="171" spans="1:47" s="2" customFormat="1" ht="12">
      <c r="A171" s="38"/>
      <c r="B171" s="39"/>
      <c r="C171" s="40"/>
      <c r="D171" s="225" t="s">
        <v>196</v>
      </c>
      <c r="E171" s="40"/>
      <c r="F171" s="226" t="s">
        <v>967</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196</v>
      </c>
      <c r="AU171" s="17" t="s">
        <v>84</v>
      </c>
    </row>
    <row r="172" spans="1:51" s="13" customFormat="1" ht="12">
      <c r="A172" s="13"/>
      <c r="B172" s="230"/>
      <c r="C172" s="231"/>
      <c r="D172" s="225" t="s">
        <v>198</v>
      </c>
      <c r="E172" s="232" t="s">
        <v>20</v>
      </c>
      <c r="F172" s="233" t="s">
        <v>881</v>
      </c>
      <c r="G172" s="231"/>
      <c r="H172" s="232" t="s">
        <v>20</v>
      </c>
      <c r="I172" s="234"/>
      <c r="J172" s="231"/>
      <c r="K172" s="231"/>
      <c r="L172" s="235"/>
      <c r="M172" s="236"/>
      <c r="N172" s="237"/>
      <c r="O172" s="237"/>
      <c r="P172" s="237"/>
      <c r="Q172" s="237"/>
      <c r="R172" s="237"/>
      <c r="S172" s="237"/>
      <c r="T172" s="238"/>
      <c r="U172" s="13"/>
      <c r="V172" s="13"/>
      <c r="W172" s="13"/>
      <c r="X172" s="13"/>
      <c r="Y172" s="13"/>
      <c r="Z172" s="13"/>
      <c r="AA172" s="13"/>
      <c r="AB172" s="13"/>
      <c r="AC172" s="13"/>
      <c r="AD172" s="13"/>
      <c r="AE172" s="13"/>
      <c r="AT172" s="239" t="s">
        <v>198</v>
      </c>
      <c r="AU172" s="239" t="s">
        <v>84</v>
      </c>
      <c r="AV172" s="13" t="s">
        <v>22</v>
      </c>
      <c r="AW172" s="13" t="s">
        <v>37</v>
      </c>
      <c r="AX172" s="13" t="s">
        <v>76</v>
      </c>
      <c r="AY172" s="239" t="s">
        <v>186</v>
      </c>
    </row>
    <row r="173" spans="1:51" s="14" customFormat="1" ht="12">
      <c r="A173" s="14"/>
      <c r="B173" s="240"/>
      <c r="C173" s="241"/>
      <c r="D173" s="225" t="s">
        <v>198</v>
      </c>
      <c r="E173" s="242" t="s">
        <v>20</v>
      </c>
      <c r="F173" s="243" t="s">
        <v>1239</v>
      </c>
      <c r="G173" s="241"/>
      <c r="H173" s="244">
        <v>315.4</v>
      </c>
      <c r="I173" s="245"/>
      <c r="J173" s="241"/>
      <c r="K173" s="241"/>
      <c r="L173" s="246"/>
      <c r="M173" s="247"/>
      <c r="N173" s="248"/>
      <c r="O173" s="248"/>
      <c r="P173" s="248"/>
      <c r="Q173" s="248"/>
      <c r="R173" s="248"/>
      <c r="S173" s="248"/>
      <c r="T173" s="249"/>
      <c r="U173" s="14"/>
      <c r="V173" s="14"/>
      <c r="W173" s="14"/>
      <c r="X173" s="14"/>
      <c r="Y173" s="14"/>
      <c r="Z173" s="14"/>
      <c r="AA173" s="14"/>
      <c r="AB173" s="14"/>
      <c r="AC173" s="14"/>
      <c r="AD173" s="14"/>
      <c r="AE173" s="14"/>
      <c r="AT173" s="250" t="s">
        <v>198</v>
      </c>
      <c r="AU173" s="250" t="s">
        <v>84</v>
      </c>
      <c r="AV173" s="14" t="s">
        <v>84</v>
      </c>
      <c r="AW173" s="14" t="s">
        <v>37</v>
      </c>
      <c r="AX173" s="14" t="s">
        <v>76</v>
      </c>
      <c r="AY173" s="250" t="s">
        <v>186</v>
      </c>
    </row>
    <row r="174" spans="1:63" s="12" customFormat="1" ht="22.8" customHeight="1">
      <c r="A174" s="12"/>
      <c r="B174" s="196"/>
      <c r="C174" s="197"/>
      <c r="D174" s="198" t="s">
        <v>75</v>
      </c>
      <c r="E174" s="210" t="s">
        <v>223</v>
      </c>
      <c r="F174" s="210" t="s">
        <v>1066</v>
      </c>
      <c r="G174" s="197"/>
      <c r="H174" s="197"/>
      <c r="I174" s="200"/>
      <c r="J174" s="211">
        <f>BK174</f>
        <v>0</v>
      </c>
      <c r="K174" s="197"/>
      <c r="L174" s="202"/>
      <c r="M174" s="203"/>
      <c r="N174" s="204"/>
      <c r="O174" s="204"/>
      <c r="P174" s="205">
        <f>SUM(P175:P215)</f>
        <v>0</v>
      </c>
      <c r="Q174" s="204"/>
      <c r="R174" s="205">
        <f>SUM(R175:R215)</f>
        <v>7.995773000000001</v>
      </c>
      <c r="S174" s="204"/>
      <c r="T174" s="206">
        <f>SUM(T175:T215)</f>
        <v>0</v>
      </c>
      <c r="U174" s="12"/>
      <c r="V174" s="12"/>
      <c r="W174" s="12"/>
      <c r="X174" s="12"/>
      <c r="Y174" s="12"/>
      <c r="Z174" s="12"/>
      <c r="AA174" s="12"/>
      <c r="AB174" s="12"/>
      <c r="AC174" s="12"/>
      <c r="AD174" s="12"/>
      <c r="AE174" s="12"/>
      <c r="AR174" s="207" t="s">
        <v>22</v>
      </c>
      <c r="AT174" s="208" t="s">
        <v>75</v>
      </c>
      <c r="AU174" s="208" t="s">
        <v>22</v>
      </c>
      <c r="AY174" s="207" t="s">
        <v>186</v>
      </c>
      <c r="BK174" s="209">
        <f>SUM(BK175:BK215)</f>
        <v>0</v>
      </c>
    </row>
    <row r="175" spans="1:65" s="2" customFormat="1" ht="24.15" customHeight="1">
      <c r="A175" s="38"/>
      <c r="B175" s="39"/>
      <c r="C175" s="212" t="s">
        <v>333</v>
      </c>
      <c r="D175" s="212" t="s">
        <v>189</v>
      </c>
      <c r="E175" s="213" t="s">
        <v>1240</v>
      </c>
      <c r="F175" s="214" t="s">
        <v>1241</v>
      </c>
      <c r="G175" s="215" t="s">
        <v>244</v>
      </c>
      <c r="H175" s="216">
        <v>4858.7</v>
      </c>
      <c r="I175" s="217"/>
      <c r="J175" s="218">
        <f>ROUND(I175*H175,2)</f>
        <v>0</v>
      </c>
      <c r="K175" s="214" t="s">
        <v>193</v>
      </c>
      <c r="L175" s="44"/>
      <c r="M175" s="219" t="s">
        <v>20</v>
      </c>
      <c r="N175" s="220" t="s">
        <v>47</v>
      </c>
      <c r="O175" s="84"/>
      <c r="P175" s="221">
        <f>O175*H175</f>
        <v>0</v>
      </c>
      <c r="Q175" s="221">
        <v>0</v>
      </c>
      <c r="R175" s="221">
        <f>Q175*H175</f>
        <v>0</v>
      </c>
      <c r="S175" s="221">
        <v>0</v>
      </c>
      <c r="T175" s="222">
        <f>S175*H175</f>
        <v>0</v>
      </c>
      <c r="U175" s="38"/>
      <c r="V175" s="38"/>
      <c r="W175" s="38"/>
      <c r="X175" s="38"/>
      <c r="Y175" s="38"/>
      <c r="Z175" s="38"/>
      <c r="AA175" s="38"/>
      <c r="AB175" s="38"/>
      <c r="AC175" s="38"/>
      <c r="AD175" s="38"/>
      <c r="AE175" s="38"/>
      <c r="AR175" s="223" t="s">
        <v>194</v>
      </c>
      <c r="AT175" s="223" t="s">
        <v>189</v>
      </c>
      <c r="AU175" s="223" t="s">
        <v>84</v>
      </c>
      <c r="AY175" s="17" t="s">
        <v>186</v>
      </c>
      <c r="BE175" s="224">
        <f>IF(N175="základní",J175,0)</f>
        <v>0</v>
      </c>
      <c r="BF175" s="224">
        <f>IF(N175="snížená",J175,0)</f>
        <v>0</v>
      </c>
      <c r="BG175" s="224">
        <f>IF(N175="zákl. přenesená",J175,0)</f>
        <v>0</v>
      </c>
      <c r="BH175" s="224">
        <f>IF(N175="sníž. přenesená",J175,0)</f>
        <v>0</v>
      </c>
      <c r="BI175" s="224">
        <f>IF(N175="nulová",J175,0)</f>
        <v>0</v>
      </c>
      <c r="BJ175" s="17" t="s">
        <v>22</v>
      </c>
      <c r="BK175" s="224">
        <f>ROUND(I175*H175,2)</f>
        <v>0</v>
      </c>
      <c r="BL175" s="17" t="s">
        <v>194</v>
      </c>
      <c r="BM175" s="223" t="s">
        <v>1242</v>
      </c>
    </row>
    <row r="176" spans="1:47" s="2" customFormat="1" ht="12">
      <c r="A176" s="38"/>
      <c r="B176" s="39"/>
      <c r="C176" s="40"/>
      <c r="D176" s="225" t="s">
        <v>196</v>
      </c>
      <c r="E176" s="40"/>
      <c r="F176" s="226" t="s">
        <v>1243</v>
      </c>
      <c r="G176" s="40"/>
      <c r="H176" s="40"/>
      <c r="I176" s="227"/>
      <c r="J176" s="40"/>
      <c r="K176" s="40"/>
      <c r="L176" s="44"/>
      <c r="M176" s="228"/>
      <c r="N176" s="229"/>
      <c r="O176" s="84"/>
      <c r="P176" s="84"/>
      <c r="Q176" s="84"/>
      <c r="R176" s="84"/>
      <c r="S176" s="84"/>
      <c r="T176" s="85"/>
      <c r="U176" s="38"/>
      <c r="V176" s="38"/>
      <c r="W176" s="38"/>
      <c r="X176" s="38"/>
      <c r="Y176" s="38"/>
      <c r="Z176" s="38"/>
      <c r="AA176" s="38"/>
      <c r="AB176" s="38"/>
      <c r="AC176" s="38"/>
      <c r="AD176" s="38"/>
      <c r="AE176" s="38"/>
      <c r="AT176" s="17" t="s">
        <v>196</v>
      </c>
      <c r="AU176" s="17" t="s">
        <v>84</v>
      </c>
    </row>
    <row r="177" spans="1:51" s="13" customFormat="1" ht="12">
      <c r="A177" s="13"/>
      <c r="B177" s="230"/>
      <c r="C177" s="231"/>
      <c r="D177" s="225" t="s">
        <v>198</v>
      </c>
      <c r="E177" s="232" t="s">
        <v>20</v>
      </c>
      <c r="F177" s="233" t="s">
        <v>919</v>
      </c>
      <c r="G177" s="231"/>
      <c r="H177" s="232" t="s">
        <v>20</v>
      </c>
      <c r="I177" s="234"/>
      <c r="J177" s="231"/>
      <c r="K177" s="231"/>
      <c r="L177" s="235"/>
      <c r="M177" s="236"/>
      <c r="N177" s="237"/>
      <c r="O177" s="237"/>
      <c r="P177" s="237"/>
      <c r="Q177" s="237"/>
      <c r="R177" s="237"/>
      <c r="S177" s="237"/>
      <c r="T177" s="238"/>
      <c r="U177" s="13"/>
      <c r="V177" s="13"/>
      <c r="W177" s="13"/>
      <c r="X177" s="13"/>
      <c r="Y177" s="13"/>
      <c r="Z177" s="13"/>
      <c r="AA177" s="13"/>
      <c r="AB177" s="13"/>
      <c r="AC177" s="13"/>
      <c r="AD177" s="13"/>
      <c r="AE177" s="13"/>
      <c r="AT177" s="239" t="s">
        <v>198</v>
      </c>
      <c r="AU177" s="239" t="s">
        <v>84</v>
      </c>
      <c r="AV177" s="13" t="s">
        <v>22</v>
      </c>
      <c r="AW177" s="13" t="s">
        <v>37</v>
      </c>
      <c r="AX177" s="13" t="s">
        <v>76</v>
      </c>
      <c r="AY177" s="239" t="s">
        <v>186</v>
      </c>
    </row>
    <row r="178" spans="1:51" s="13" customFormat="1" ht="12">
      <c r="A178" s="13"/>
      <c r="B178" s="230"/>
      <c r="C178" s="231"/>
      <c r="D178" s="225" t="s">
        <v>198</v>
      </c>
      <c r="E178" s="232" t="s">
        <v>20</v>
      </c>
      <c r="F178" s="233" t="s">
        <v>1244</v>
      </c>
      <c r="G178" s="231"/>
      <c r="H178" s="232" t="s">
        <v>20</v>
      </c>
      <c r="I178" s="234"/>
      <c r="J178" s="231"/>
      <c r="K178" s="231"/>
      <c r="L178" s="235"/>
      <c r="M178" s="236"/>
      <c r="N178" s="237"/>
      <c r="O178" s="237"/>
      <c r="P178" s="237"/>
      <c r="Q178" s="237"/>
      <c r="R178" s="237"/>
      <c r="S178" s="237"/>
      <c r="T178" s="238"/>
      <c r="U178" s="13"/>
      <c r="V178" s="13"/>
      <c r="W178" s="13"/>
      <c r="X178" s="13"/>
      <c r="Y178" s="13"/>
      <c r="Z178" s="13"/>
      <c r="AA178" s="13"/>
      <c r="AB178" s="13"/>
      <c r="AC178" s="13"/>
      <c r="AD178" s="13"/>
      <c r="AE178" s="13"/>
      <c r="AT178" s="239" t="s">
        <v>198</v>
      </c>
      <c r="AU178" s="239" t="s">
        <v>84</v>
      </c>
      <c r="AV178" s="13" t="s">
        <v>22</v>
      </c>
      <c r="AW178" s="13" t="s">
        <v>37</v>
      </c>
      <c r="AX178" s="13" t="s">
        <v>76</v>
      </c>
      <c r="AY178" s="239" t="s">
        <v>186</v>
      </c>
    </row>
    <row r="179" spans="1:51" s="14" customFormat="1" ht="12">
      <c r="A179" s="14"/>
      <c r="B179" s="240"/>
      <c r="C179" s="241"/>
      <c r="D179" s="225" t="s">
        <v>198</v>
      </c>
      <c r="E179" s="242" t="s">
        <v>20</v>
      </c>
      <c r="F179" s="243" t="s">
        <v>1245</v>
      </c>
      <c r="G179" s="241"/>
      <c r="H179" s="244">
        <v>4858.7</v>
      </c>
      <c r="I179" s="245"/>
      <c r="J179" s="241"/>
      <c r="K179" s="241"/>
      <c r="L179" s="246"/>
      <c r="M179" s="247"/>
      <c r="N179" s="248"/>
      <c r="O179" s="248"/>
      <c r="P179" s="248"/>
      <c r="Q179" s="248"/>
      <c r="R179" s="248"/>
      <c r="S179" s="248"/>
      <c r="T179" s="249"/>
      <c r="U179" s="14"/>
      <c r="V179" s="14"/>
      <c r="W179" s="14"/>
      <c r="X179" s="14"/>
      <c r="Y179" s="14"/>
      <c r="Z179" s="14"/>
      <c r="AA179" s="14"/>
      <c r="AB179" s="14"/>
      <c r="AC179" s="14"/>
      <c r="AD179" s="14"/>
      <c r="AE179" s="14"/>
      <c r="AT179" s="250" t="s">
        <v>198</v>
      </c>
      <c r="AU179" s="250" t="s">
        <v>84</v>
      </c>
      <c r="AV179" s="14" t="s">
        <v>84</v>
      </c>
      <c r="AW179" s="14" t="s">
        <v>37</v>
      </c>
      <c r="AX179" s="14" t="s">
        <v>76</v>
      </c>
      <c r="AY179" s="250" t="s">
        <v>186</v>
      </c>
    </row>
    <row r="180" spans="1:65" s="2" customFormat="1" ht="24.15" customHeight="1">
      <c r="A180" s="38"/>
      <c r="B180" s="39"/>
      <c r="C180" s="212" t="s">
        <v>339</v>
      </c>
      <c r="D180" s="212" t="s">
        <v>189</v>
      </c>
      <c r="E180" s="213" t="s">
        <v>1246</v>
      </c>
      <c r="F180" s="214" t="s">
        <v>1247</v>
      </c>
      <c r="G180" s="215" t="s">
        <v>244</v>
      </c>
      <c r="H180" s="216">
        <v>5.1</v>
      </c>
      <c r="I180" s="217"/>
      <c r="J180" s="218">
        <f>ROUND(I180*H180,2)</f>
        <v>0</v>
      </c>
      <c r="K180" s="214" t="s">
        <v>20</v>
      </c>
      <c r="L180" s="44"/>
      <c r="M180" s="219" t="s">
        <v>20</v>
      </c>
      <c r="N180" s="220" t="s">
        <v>47</v>
      </c>
      <c r="O180" s="84"/>
      <c r="P180" s="221">
        <f>O180*H180</f>
        <v>0</v>
      </c>
      <c r="Q180" s="221">
        <v>0</v>
      </c>
      <c r="R180" s="221">
        <f>Q180*H180</f>
        <v>0</v>
      </c>
      <c r="S180" s="221">
        <v>0</v>
      </c>
      <c r="T180" s="222">
        <f>S180*H180</f>
        <v>0</v>
      </c>
      <c r="U180" s="38"/>
      <c r="V180" s="38"/>
      <c r="W180" s="38"/>
      <c r="X180" s="38"/>
      <c r="Y180" s="38"/>
      <c r="Z180" s="38"/>
      <c r="AA180" s="38"/>
      <c r="AB180" s="38"/>
      <c r="AC180" s="38"/>
      <c r="AD180" s="38"/>
      <c r="AE180" s="38"/>
      <c r="AR180" s="223" t="s">
        <v>194</v>
      </c>
      <c r="AT180" s="223" t="s">
        <v>189</v>
      </c>
      <c r="AU180" s="223" t="s">
        <v>84</v>
      </c>
      <c r="AY180" s="17" t="s">
        <v>186</v>
      </c>
      <c r="BE180" s="224">
        <f>IF(N180="základní",J180,0)</f>
        <v>0</v>
      </c>
      <c r="BF180" s="224">
        <f>IF(N180="snížená",J180,0)</f>
        <v>0</v>
      </c>
      <c r="BG180" s="224">
        <f>IF(N180="zákl. přenesená",J180,0)</f>
        <v>0</v>
      </c>
      <c r="BH180" s="224">
        <f>IF(N180="sníž. přenesená",J180,0)</f>
        <v>0</v>
      </c>
      <c r="BI180" s="224">
        <f>IF(N180="nulová",J180,0)</f>
        <v>0</v>
      </c>
      <c r="BJ180" s="17" t="s">
        <v>22</v>
      </c>
      <c r="BK180" s="224">
        <f>ROUND(I180*H180,2)</f>
        <v>0</v>
      </c>
      <c r="BL180" s="17" t="s">
        <v>194</v>
      </c>
      <c r="BM180" s="223" t="s">
        <v>1248</v>
      </c>
    </row>
    <row r="181" spans="1:47" s="2" customFormat="1" ht="12">
      <c r="A181" s="38"/>
      <c r="B181" s="39"/>
      <c r="C181" s="40"/>
      <c r="D181" s="225" t="s">
        <v>196</v>
      </c>
      <c r="E181" s="40"/>
      <c r="F181" s="226" t="s">
        <v>1247</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196</v>
      </c>
      <c r="AU181" s="17" t="s">
        <v>84</v>
      </c>
    </row>
    <row r="182" spans="1:51" s="13" customFormat="1" ht="12">
      <c r="A182" s="13"/>
      <c r="B182" s="230"/>
      <c r="C182" s="231"/>
      <c r="D182" s="225" t="s">
        <v>198</v>
      </c>
      <c r="E182" s="232" t="s">
        <v>20</v>
      </c>
      <c r="F182" s="233" t="s">
        <v>919</v>
      </c>
      <c r="G182" s="231"/>
      <c r="H182" s="232" t="s">
        <v>20</v>
      </c>
      <c r="I182" s="234"/>
      <c r="J182" s="231"/>
      <c r="K182" s="231"/>
      <c r="L182" s="235"/>
      <c r="M182" s="236"/>
      <c r="N182" s="237"/>
      <c r="O182" s="237"/>
      <c r="P182" s="237"/>
      <c r="Q182" s="237"/>
      <c r="R182" s="237"/>
      <c r="S182" s="237"/>
      <c r="T182" s="238"/>
      <c r="U182" s="13"/>
      <c r="V182" s="13"/>
      <c r="W182" s="13"/>
      <c r="X182" s="13"/>
      <c r="Y182" s="13"/>
      <c r="Z182" s="13"/>
      <c r="AA182" s="13"/>
      <c r="AB182" s="13"/>
      <c r="AC182" s="13"/>
      <c r="AD182" s="13"/>
      <c r="AE182" s="13"/>
      <c r="AT182" s="239" t="s">
        <v>198</v>
      </c>
      <c r="AU182" s="239" t="s">
        <v>84</v>
      </c>
      <c r="AV182" s="13" t="s">
        <v>22</v>
      </c>
      <c r="AW182" s="13" t="s">
        <v>37</v>
      </c>
      <c r="AX182" s="13" t="s">
        <v>76</v>
      </c>
      <c r="AY182" s="239" t="s">
        <v>186</v>
      </c>
    </row>
    <row r="183" spans="1:51" s="14" customFormat="1" ht="12">
      <c r="A183" s="14"/>
      <c r="B183" s="240"/>
      <c r="C183" s="241"/>
      <c r="D183" s="225" t="s">
        <v>198</v>
      </c>
      <c r="E183" s="242" t="s">
        <v>20</v>
      </c>
      <c r="F183" s="243" t="s">
        <v>1249</v>
      </c>
      <c r="G183" s="241"/>
      <c r="H183" s="244">
        <v>5.1</v>
      </c>
      <c r="I183" s="245"/>
      <c r="J183" s="241"/>
      <c r="K183" s="241"/>
      <c r="L183" s="246"/>
      <c r="M183" s="247"/>
      <c r="N183" s="248"/>
      <c r="O183" s="248"/>
      <c r="P183" s="248"/>
      <c r="Q183" s="248"/>
      <c r="R183" s="248"/>
      <c r="S183" s="248"/>
      <c r="T183" s="249"/>
      <c r="U183" s="14"/>
      <c r="V183" s="14"/>
      <c r="W183" s="14"/>
      <c r="X183" s="14"/>
      <c r="Y183" s="14"/>
      <c r="Z183" s="14"/>
      <c r="AA183" s="14"/>
      <c r="AB183" s="14"/>
      <c r="AC183" s="14"/>
      <c r="AD183" s="14"/>
      <c r="AE183" s="14"/>
      <c r="AT183" s="250" t="s">
        <v>198</v>
      </c>
      <c r="AU183" s="250" t="s">
        <v>84</v>
      </c>
      <c r="AV183" s="14" t="s">
        <v>84</v>
      </c>
      <c r="AW183" s="14" t="s">
        <v>37</v>
      </c>
      <c r="AX183" s="14" t="s">
        <v>76</v>
      </c>
      <c r="AY183" s="250" t="s">
        <v>186</v>
      </c>
    </row>
    <row r="184" spans="1:65" s="2" customFormat="1" ht="24.15" customHeight="1">
      <c r="A184" s="38"/>
      <c r="B184" s="39"/>
      <c r="C184" s="212" t="s">
        <v>345</v>
      </c>
      <c r="D184" s="212" t="s">
        <v>189</v>
      </c>
      <c r="E184" s="213" t="s">
        <v>1079</v>
      </c>
      <c r="F184" s="214" t="s">
        <v>1080</v>
      </c>
      <c r="G184" s="215" t="s">
        <v>244</v>
      </c>
      <c r="H184" s="216">
        <v>2879.7</v>
      </c>
      <c r="I184" s="217"/>
      <c r="J184" s="218">
        <f>ROUND(I184*H184,2)</f>
        <v>0</v>
      </c>
      <c r="K184" s="214" t="s">
        <v>193</v>
      </c>
      <c r="L184" s="44"/>
      <c r="M184" s="219" t="s">
        <v>20</v>
      </c>
      <c r="N184" s="220" t="s">
        <v>47</v>
      </c>
      <c r="O184" s="84"/>
      <c r="P184" s="221">
        <f>O184*H184</f>
        <v>0</v>
      </c>
      <c r="Q184" s="221">
        <v>0</v>
      </c>
      <c r="R184" s="221">
        <f>Q184*H184</f>
        <v>0</v>
      </c>
      <c r="S184" s="221">
        <v>0</v>
      </c>
      <c r="T184" s="222">
        <f>S184*H184</f>
        <v>0</v>
      </c>
      <c r="U184" s="38"/>
      <c r="V184" s="38"/>
      <c r="W184" s="38"/>
      <c r="X184" s="38"/>
      <c r="Y184" s="38"/>
      <c r="Z184" s="38"/>
      <c r="AA184" s="38"/>
      <c r="AB184" s="38"/>
      <c r="AC184" s="38"/>
      <c r="AD184" s="38"/>
      <c r="AE184" s="38"/>
      <c r="AR184" s="223" t="s">
        <v>194</v>
      </c>
      <c r="AT184" s="223" t="s">
        <v>189</v>
      </c>
      <c r="AU184" s="223" t="s">
        <v>84</v>
      </c>
      <c r="AY184" s="17" t="s">
        <v>186</v>
      </c>
      <c r="BE184" s="224">
        <f>IF(N184="základní",J184,0)</f>
        <v>0</v>
      </c>
      <c r="BF184" s="224">
        <f>IF(N184="snížená",J184,0)</f>
        <v>0</v>
      </c>
      <c r="BG184" s="224">
        <f>IF(N184="zákl. přenesená",J184,0)</f>
        <v>0</v>
      </c>
      <c r="BH184" s="224">
        <f>IF(N184="sníž. přenesená",J184,0)</f>
        <v>0</v>
      </c>
      <c r="BI184" s="224">
        <f>IF(N184="nulová",J184,0)</f>
        <v>0</v>
      </c>
      <c r="BJ184" s="17" t="s">
        <v>22</v>
      </c>
      <c r="BK184" s="224">
        <f>ROUND(I184*H184,2)</f>
        <v>0</v>
      </c>
      <c r="BL184" s="17" t="s">
        <v>194</v>
      </c>
      <c r="BM184" s="223" t="s">
        <v>1081</v>
      </c>
    </row>
    <row r="185" spans="1:47" s="2" customFormat="1" ht="12">
      <c r="A185" s="38"/>
      <c r="B185" s="39"/>
      <c r="C185" s="40"/>
      <c r="D185" s="225" t="s">
        <v>196</v>
      </c>
      <c r="E185" s="40"/>
      <c r="F185" s="226" t="s">
        <v>1082</v>
      </c>
      <c r="G185" s="40"/>
      <c r="H185" s="40"/>
      <c r="I185" s="227"/>
      <c r="J185" s="40"/>
      <c r="K185" s="40"/>
      <c r="L185" s="44"/>
      <c r="M185" s="228"/>
      <c r="N185" s="229"/>
      <c r="O185" s="84"/>
      <c r="P185" s="84"/>
      <c r="Q185" s="84"/>
      <c r="R185" s="84"/>
      <c r="S185" s="84"/>
      <c r="T185" s="85"/>
      <c r="U185" s="38"/>
      <c r="V185" s="38"/>
      <c r="W185" s="38"/>
      <c r="X185" s="38"/>
      <c r="Y185" s="38"/>
      <c r="Z185" s="38"/>
      <c r="AA185" s="38"/>
      <c r="AB185" s="38"/>
      <c r="AC185" s="38"/>
      <c r="AD185" s="38"/>
      <c r="AE185" s="38"/>
      <c r="AT185" s="17" t="s">
        <v>196</v>
      </c>
      <c r="AU185" s="17" t="s">
        <v>84</v>
      </c>
    </row>
    <row r="186" spans="1:47" s="2" customFormat="1" ht="12">
      <c r="A186" s="38"/>
      <c r="B186" s="39"/>
      <c r="C186" s="40"/>
      <c r="D186" s="225" t="s">
        <v>216</v>
      </c>
      <c r="E186" s="40"/>
      <c r="F186" s="251" t="s">
        <v>565</v>
      </c>
      <c r="G186" s="40"/>
      <c r="H186" s="40"/>
      <c r="I186" s="227"/>
      <c r="J186" s="40"/>
      <c r="K186" s="40"/>
      <c r="L186" s="44"/>
      <c r="M186" s="228"/>
      <c r="N186" s="229"/>
      <c r="O186" s="84"/>
      <c r="P186" s="84"/>
      <c r="Q186" s="84"/>
      <c r="R186" s="84"/>
      <c r="S186" s="84"/>
      <c r="T186" s="85"/>
      <c r="U186" s="38"/>
      <c r="V186" s="38"/>
      <c r="W186" s="38"/>
      <c r="X186" s="38"/>
      <c r="Y186" s="38"/>
      <c r="Z186" s="38"/>
      <c r="AA186" s="38"/>
      <c r="AB186" s="38"/>
      <c r="AC186" s="38"/>
      <c r="AD186" s="38"/>
      <c r="AE186" s="38"/>
      <c r="AT186" s="17" t="s">
        <v>216</v>
      </c>
      <c r="AU186" s="17" t="s">
        <v>84</v>
      </c>
    </row>
    <row r="187" spans="1:51" s="13" customFormat="1" ht="12">
      <c r="A187" s="13"/>
      <c r="B187" s="230"/>
      <c r="C187" s="231"/>
      <c r="D187" s="225" t="s">
        <v>198</v>
      </c>
      <c r="E187" s="232" t="s">
        <v>20</v>
      </c>
      <c r="F187" s="233" t="s">
        <v>919</v>
      </c>
      <c r="G187" s="231"/>
      <c r="H187" s="232" t="s">
        <v>20</v>
      </c>
      <c r="I187" s="234"/>
      <c r="J187" s="231"/>
      <c r="K187" s="231"/>
      <c r="L187" s="235"/>
      <c r="M187" s="236"/>
      <c r="N187" s="237"/>
      <c r="O187" s="237"/>
      <c r="P187" s="237"/>
      <c r="Q187" s="237"/>
      <c r="R187" s="237"/>
      <c r="S187" s="237"/>
      <c r="T187" s="238"/>
      <c r="U187" s="13"/>
      <c r="V187" s="13"/>
      <c r="W187" s="13"/>
      <c r="X187" s="13"/>
      <c r="Y187" s="13"/>
      <c r="Z187" s="13"/>
      <c r="AA187" s="13"/>
      <c r="AB187" s="13"/>
      <c r="AC187" s="13"/>
      <c r="AD187" s="13"/>
      <c r="AE187" s="13"/>
      <c r="AT187" s="239" t="s">
        <v>198</v>
      </c>
      <c r="AU187" s="239" t="s">
        <v>84</v>
      </c>
      <c r="AV187" s="13" t="s">
        <v>22</v>
      </c>
      <c r="AW187" s="13" t="s">
        <v>37</v>
      </c>
      <c r="AX187" s="13" t="s">
        <v>76</v>
      </c>
      <c r="AY187" s="239" t="s">
        <v>186</v>
      </c>
    </row>
    <row r="188" spans="1:51" s="14" customFormat="1" ht="12">
      <c r="A188" s="14"/>
      <c r="B188" s="240"/>
      <c r="C188" s="241"/>
      <c r="D188" s="225" t="s">
        <v>198</v>
      </c>
      <c r="E188" s="242" t="s">
        <v>20</v>
      </c>
      <c r="F188" s="243" t="s">
        <v>1250</v>
      </c>
      <c r="G188" s="241"/>
      <c r="H188" s="244">
        <v>2879.7</v>
      </c>
      <c r="I188" s="245"/>
      <c r="J188" s="241"/>
      <c r="K188" s="241"/>
      <c r="L188" s="246"/>
      <c r="M188" s="247"/>
      <c r="N188" s="248"/>
      <c r="O188" s="248"/>
      <c r="P188" s="248"/>
      <c r="Q188" s="248"/>
      <c r="R188" s="248"/>
      <c r="S188" s="248"/>
      <c r="T188" s="249"/>
      <c r="U188" s="14"/>
      <c r="V188" s="14"/>
      <c r="W188" s="14"/>
      <c r="X188" s="14"/>
      <c r="Y188" s="14"/>
      <c r="Z188" s="14"/>
      <c r="AA188" s="14"/>
      <c r="AB188" s="14"/>
      <c r="AC188" s="14"/>
      <c r="AD188" s="14"/>
      <c r="AE188" s="14"/>
      <c r="AT188" s="250" t="s">
        <v>198</v>
      </c>
      <c r="AU188" s="250" t="s">
        <v>84</v>
      </c>
      <c r="AV188" s="14" t="s">
        <v>84</v>
      </c>
      <c r="AW188" s="14" t="s">
        <v>37</v>
      </c>
      <c r="AX188" s="14" t="s">
        <v>76</v>
      </c>
      <c r="AY188" s="250" t="s">
        <v>186</v>
      </c>
    </row>
    <row r="189" spans="1:65" s="2" customFormat="1" ht="24.15" customHeight="1">
      <c r="A189" s="38"/>
      <c r="B189" s="39"/>
      <c r="C189" s="212" t="s">
        <v>351</v>
      </c>
      <c r="D189" s="212" t="s">
        <v>189</v>
      </c>
      <c r="E189" s="213" t="s">
        <v>1083</v>
      </c>
      <c r="F189" s="214" t="s">
        <v>1084</v>
      </c>
      <c r="G189" s="215" t="s">
        <v>244</v>
      </c>
      <c r="H189" s="216">
        <v>4858.7</v>
      </c>
      <c r="I189" s="217"/>
      <c r="J189" s="218">
        <f>ROUND(I189*H189,2)</f>
        <v>0</v>
      </c>
      <c r="K189" s="214" t="s">
        <v>193</v>
      </c>
      <c r="L189" s="44"/>
      <c r="M189" s="219" t="s">
        <v>20</v>
      </c>
      <c r="N189" s="220" t="s">
        <v>47</v>
      </c>
      <c r="O189" s="84"/>
      <c r="P189" s="221">
        <f>O189*H189</f>
        <v>0</v>
      </c>
      <c r="Q189" s="221">
        <v>0</v>
      </c>
      <c r="R189" s="221">
        <f>Q189*H189</f>
        <v>0</v>
      </c>
      <c r="S189" s="221">
        <v>0</v>
      </c>
      <c r="T189" s="222">
        <f>S189*H189</f>
        <v>0</v>
      </c>
      <c r="U189" s="38"/>
      <c r="V189" s="38"/>
      <c r="W189" s="38"/>
      <c r="X189" s="38"/>
      <c r="Y189" s="38"/>
      <c r="Z189" s="38"/>
      <c r="AA189" s="38"/>
      <c r="AB189" s="38"/>
      <c r="AC189" s="38"/>
      <c r="AD189" s="38"/>
      <c r="AE189" s="38"/>
      <c r="AR189" s="223" t="s">
        <v>194</v>
      </c>
      <c r="AT189" s="223" t="s">
        <v>189</v>
      </c>
      <c r="AU189" s="223" t="s">
        <v>84</v>
      </c>
      <c r="AY189" s="17" t="s">
        <v>186</v>
      </c>
      <c r="BE189" s="224">
        <f>IF(N189="základní",J189,0)</f>
        <v>0</v>
      </c>
      <c r="BF189" s="224">
        <f>IF(N189="snížená",J189,0)</f>
        <v>0</v>
      </c>
      <c r="BG189" s="224">
        <f>IF(N189="zákl. přenesená",J189,0)</f>
        <v>0</v>
      </c>
      <c r="BH189" s="224">
        <f>IF(N189="sníž. přenesená",J189,0)</f>
        <v>0</v>
      </c>
      <c r="BI189" s="224">
        <f>IF(N189="nulová",J189,0)</f>
        <v>0</v>
      </c>
      <c r="BJ189" s="17" t="s">
        <v>22</v>
      </c>
      <c r="BK189" s="224">
        <f>ROUND(I189*H189,2)</f>
        <v>0</v>
      </c>
      <c r="BL189" s="17" t="s">
        <v>194</v>
      </c>
      <c r="BM189" s="223" t="s">
        <v>1085</v>
      </c>
    </row>
    <row r="190" spans="1:47" s="2" customFormat="1" ht="12">
      <c r="A190" s="38"/>
      <c r="B190" s="39"/>
      <c r="C190" s="40"/>
      <c r="D190" s="225" t="s">
        <v>196</v>
      </c>
      <c r="E190" s="40"/>
      <c r="F190" s="226" t="s">
        <v>1086</v>
      </c>
      <c r="G190" s="40"/>
      <c r="H190" s="40"/>
      <c r="I190" s="227"/>
      <c r="J190" s="40"/>
      <c r="K190" s="40"/>
      <c r="L190" s="44"/>
      <c r="M190" s="228"/>
      <c r="N190" s="229"/>
      <c r="O190" s="84"/>
      <c r="P190" s="84"/>
      <c r="Q190" s="84"/>
      <c r="R190" s="84"/>
      <c r="S190" s="84"/>
      <c r="T190" s="85"/>
      <c r="U190" s="38"/>
      <c r="V190" s="38"/>
      <c r="W190" s="38"/>
      <c r="X190" s="38"/>
      <c r="Y190" s="38"/>
      <c r="Z190" s="38"/>
      <c r="AA190" s="38"/>
      <c r="AB190" s="38"/>
      <c r="AC190" s="38"/>
      <c r="AD190" s="38"/>
      <c r="AE190" s="38"/>
      <c r="AT190" s="17" t="s">
        <v>196</v>
      </c>
      <c r="AU190" s="17" t="s">
        <v>84</v>
      </c>
    </row>
    <row r="191" spans="1:51" s="13" customFormat="1" ht="12">
      <c r="A191" s="13"/>
      <c r="B191" s="230"/>
      <c r="C191" s="231"/>
      <c r="D191" s="225" t="s">
        <v>198</v>
      </c>
      <c r="E191" s="232" t="s">
        <v>20</v>
      </c>
      <c r="F191" s="233" t="s">
        <v>919</v>
      </c>
      <c r="G191" s="231"/>
      <c r="H191" s="232" t="s">
        <v>20</v>
      </c>
      <c r="I191" s="234"/>
      <c r="J191" s="231"/>
      <c r="K191" s="231"/>
      <c r="L191" s="235"/>
      <c r="M191" s="236"/>
      <c r="N191" s="237"/>
      <c r="O191" s="237"/>
      <c r="P191" s="237"/>
      <c r="Q191" s="237"/>
      <c r="R191" s="237"/>
      <c r="S191" s="237"/>
      <c r="T191" s="238"/>
      <c r="U191" s="13"/>
      <c r="V191" s="13"/>
      <c r="W191" s="13"/>
      <c r="X191" s="13"/>
      <c r="Y191" s="13"/>
      <c r="Z191" s="13"/>
      <c r="AA191" s="13"/>
      <c r="AB191" s="13"/>
      <c r="AC191" s="13"/>
      <c r="AD191" s="13"/>
      <c r="AE191" s="13"/>
      <c r="AT191" s="239" t="s">
        <v>198</v>
      </c>
      <c r="AU191" s="239" t="s">
        <v>84</v>
      </c>
      <c r="AV191" s="13" t="s">
        <v>22</v>
      </c>
      <c r="AW191" s="13" t="s">
        <v>37</v>
      </c>
      <c r="AX191" s="13" t="s">
        <v>76</v>
      </c>
      <c r="AY191" s="239" t="s">
        <v>186</v>
      </c>
    </row>
    <row r="192" spans="1:51" s="13" customFormat="1" ht="12">
      <c r="A192" s="13"/>
      <c r="B192" s="230"/>
      <c r="C192" s="231"/>
      <c r="D192" s="225" t="s">
        <v>198</v>
      </c>
      <c r="E192" s="232" t="s">
        <v>20</v>
      </c>
      <c r="F192" s="233" t="s">
        <v>1087</v>
      </c>
      <c r="G192" s="231"/>
      <c r="H192" s="232" t="s">
        <v>20</v>
      </c>
      <c r="I192" s="234"/>
      <c r="J192" s="231"/>
      <c r="K192" s="231"/>
      <c r="L192" s="235"/>
      <c r="M192" s="236"/>
      <c r="N192" s="237"/>
      <c r="O192" s="237"/>
      <c r="P192" s="237"/>
      <c r="Q192" s="237"/>
      <c r="R192" s="237"/>
      <c r="S192" s="237"/>
      <c r="T192" s="238"/>
      <c r="U192" s="13"/>
      <c r="V192" s="13"/>
      <c r="W192" s="13"/>
      <c r="X192" s="13"/>
      <c r="Y192" s="13"/>
      <c r="Z192" s="13"/>
      <c r="AA192" s="13"/>
      <c r="AB192" s="13"/>
      <c r="AC192" s="13"/>
      <c r="AD192" s="13"/>
      <c r="AE192" s="13"/>
      <c r="AT192" s="239" t="s">
        <v>198</v>
      </c>
      <c r="AU192" s="239" t="s">
        <v>84</v>
      </c>
      <c r="AV192" s="13" t="s">
        <v>22</v>
      </c>
      <c r="AW192" s="13" t="s">
        <v>37</v>
      </c>
      <c r="AX192" s="13" t="s">
        <v>76</v>
      </c>
      <c r="AY192" s="239" t="s">
        <v>186</v>
      </c>
    </row>
    <row r="193" spans="1:51" s="14" customFormat="1" ht="12">
      <c r="A193" s="14"/>
      <c r="B193" s="240"/>
      <c r="C193" s="241"/>
      <c r="D193" s="225" t="s">
        <v>198</v>
      </c>
      <c r="E193" s="242" t="s">
        <v>20</v>
      </c>
      <c r="F193" s="243" t="s">
        <v>1245</v>
      </c>
      <c r="G193" s="241"/>
      <c r="H193" s="244">
        <v>4858.7</v>
      </c>
      <c r="I193" s="245"/>
      <c r="J193" s="241"/>
      <c r="K193" s="241"/>
      <c r="L193" s="246"/>
      <c r="M193" s="247"/>
      <c r="N193" s="248"/>
      <c r="O193" s="248"/>
      <c r="P193" s="248"/>
      <c r="Q193" s="248"/>
      <c r="R193" s="248"/>
      <c r="S193" s="248"/>
      <c r="T193" s="249"/>
      <c r="U193" s="14"/>
      <c r="V193" s="14"/>
      <c r="W193" s="14"/>
      <c r="X193" s="14"/>
      <c r="Y193" s="14"/>
      <c r="Z193" s="14"/>
      <c r="AA193" s="14"/>
      <c r="AB193" s="14"/>
      <c r="AC193" s="14"/>
      <c r="AD193" s="14"/>
      <c r="AE193" s="14"/>
      <c r="AT193" s="250" t="s">
        <v>198</v>
      </c>
      <c r="AU193" s="250" t="s">
        <v>84</v>
      </c>
      <c r="AV193" s="14" t="s">
        <v>84</v>
      </c>
      <c r="AW193" s="14" t="s">
        <v>37</v>
      </c>
      <c r="AX193" s="14" t="s">
        <v>76</v>
      </c>
      <c r="AY193" s="250" t="s">
        <v>186</v>
      </c>
    </row>
    <row r="194" spans="1:65" s="2" customFormat="1" ht="24.15" customHeight="1">
      <c r="A194" s="38"/>
      <c r="B194" s="39"/>
      <c r="C194" s="212" t="s">
        <v>7</v>
      </c>
      <c r="D194" s="212" t="s">
        <v>189</v>
      </c>
      <c r="E194" s="213" t="s">
        <v>1251</v>
      </c>
      <c r="F194" s="214" t="s">
        <v>1252</v>
      </c>
      <c r="G194" s="215" t="s">
        <v>244</v>
      </c>
      <c r="H194" s="216">
        <v>4858.7</v>
      </c>
      <c r="I194" s="217"/>
      <c r="J194" s="218">
        <f>ROUND(I194*H194,2)</f>
        <v>0</v>
      </c>
      <c r="K194" s="214" t="s">
        <v>193</v>
      </c>
      <c r="L194" s="44"/>
      <c r="M194" s="219" t="s">
        <v>20</v>
      </c>
      <c r="N194" s="220" t="s">
        <v>47</v>
      </c>
      <c r="O194" s="84"/>
      <c r="P194" s="221">
        <f>O194*H194</f>
        <v>0</v>
      </c>
      <c r="Q194" s="221">
        <v>0</v>
      </c>
      <c r="R194" s="221">
        <f>Q194*H194</f>
        <v>0</v>
      </c>
      <c r="S194" s="221">
        <v>0</v>
      </c>
      <c r="T194" s="222">
        <f>S194*H194</f>
        <v>0</v>
      </c>
      <c r="U194" s="38"/>
      <c r="V194" s="38"/>
      <c r="W194" s="38"/>
      <c r="X194" s="38"/>
      <c r="Y194" s="38"/>
      <c r="Z194" s="38"/>
      <c r="AA194" s="38"/>
      <c r="AB194" s="38"/>
      <c r="AC194" s="38"/>
      <c r="AD194" s="38"/>
      <c r="AE194" s="38"/>
      <c r="AR194" s="223" t="s">
        <v>194</v>
      </c>
      <c r="AT194" s="223" t="s">
        <v>189</v>
      </c>
      <c r="AU194" s="223" t="s">
        <v>84</v>
      </c>
      <c r="AY194" s="17" t="s">
        <v>186</v>
      </c>
      <c r="BE194" s="224">
        <f>IF(N194="základní",J194,0)</f>
        <v>0</v>
      </c>
      <c r="BF194" s="224">
        <f>IF(N194="snížená",J194,0)</f>
        <v>0</v>
      </c>
      <c r="BG194" s="224">
        <f>IF(N194="zákl. přenesená",J194,0)</f>
        <v>0</v>
      </c>
      <c r="BH194" s="224">
        <f>IF(N194="sníž. přenesená",J194,0)</f>
        <v>0</v>
      </c>
      <c r="BI194" s="224">
        <f>IF(N194="nulová",J194,0)</f>
        <v>0</v>
      </c>
      <c r="BJ194" s="17" t="s">
        <v>22</v>
      </c>
      <c r="BK194" s="224">
        <f>ROUND(I194*H194,2)</f>
        <v>0</v>
      </c>
      <c r="BL194" s="17" t="s">
        <v>194</v>
      </c>
      <c r="BM194" s="223" t="s">
        <v>1253</v>
      </c>
    </row>
    <row r="195" spans="1:47" s="2" customFormat="1" ht="12">
      <c r="A195" s="38"/>
      <c r="B195" s="39"/>
      <c r="C195" s="40"/>
      <c r="D195" s="225" t="s">
        <v>196</v>
      </c>
      <c r="E195" s="40"/>
      <c r="F195" s="226" t="s">
        <v>1254</v>
      </c>
      <c r="G195" s="40"/>
      <c r="H195" s="40"/>
      <c r="I195" s="227"/>
      <c r="J195" s="40"/>
      <c r="K195" s="40"/>
      <c r="L195" s="44"/>
      <c r="M195" s="228"/>
      <c r="N195" s="229"/>
      <c r="O195" s="84"/>
      <c r="P195" s="84"/>
      <c r="Q195" s="84"/>
      <c r="R195" s="84"/>
      <c r="S195" s="84"/>
      <c r="T195" s="85"/>
      <c r="U195" s="38"/>
      <c r="V195" s="38"/>
      <c r="W195" s="38"/>
      <c r="X195" s="38"/>
      <c r="Y195" s="38"/>
      <c r="Z195" s="38"/>
      <c r="AA195" s="38"/>
      <c r="AB195" s="38"/>
      <c r="AC195" s="38"/>
      <c r="AD195" s="38"/>
      <c r="AE195" s="38"/>
      <c r="AT195" s="17" t="s">
        <v>196</v>
      </c>
      <c r="AU195" s="17" t="s">
        <v>84</v>
      </c>
    </row>
    <row r="196" spans="1:51" s="13" customFormat="1" ht="12">
      <c r="A196" s="13"/>
      <c r="B196" s="230"/>
      <c r="C196" s="231"/>
      <c r="D196" s="225" t="s">
        <v>198</v>
      </c>
      <c r="E196" s="232" t="s">
        <v>20</v>
      </c>
      <c r="F196" s="233" t="s">
        <v>919</v>
      </c>
      <c r="G196" s="231"/>
      <c r="H196" s="232" t="s">
        <v>20</v>
      </c>
      <c r="I196" s="234"/>
      <c r="J196" s="231"/>
      <c r="K196" s="231"/>
      <c r="L196" s="235"/>
      <c r="M196" s="236"/>
      <c r="N196" s="237"/>
      <c r="O196" s="237"/>
      <c r="P196" s="237"/>
      <c r="Q196" s="237"/>
      <c r="R196" s="237"/>
      <c r="S196" s="237"/>
      <c r="T196" s="238"/>
      <c r="U196" s="13"/>
      <c r="V196" s="13"/>
      <c r="W196" s="13"/>
      <c r="X196" s="13"/>
      <c r="Y196" s="13"/>
      <c r="Z196" s="13"/>
      <c r="AA196" s="13"/>
      <c r="AB196" s="13"/>
      <c r="AC196" s="13"/>
      <c r="AD196" s="13"/>
      <c r="AE196" s="13"/>
      <c r="AT196" s="239" t="s">
        <v>198</v>
      </c>
      <c r="AU196" s="239" t="s">
        <v>84</v>
      </c>
      <c r="AV196" s="13" t="s">
        <v>22</v>
      </c>
      <c r="AW196" s="13" t="s">
        <v>37</v>
      </c>
      <c r="AX196" s="13" t="s">
        <v>76</v>
      </c>
      <c r="AY196" s="239" t="s">
        <v>186</v>
      </c>
    </row>
    <row r="197" spans="1:51" s="13" customFormat="1" ht="12">
      <c r="A197" s="13"/>
      <c r="B197" s="230"/>
      <c r="C197" s="231"/>
      <c r="D197" s="225" t="s">
        <v>198</v>
      </c>
      <c r="E197" s="232" t="s">
        <v>20</v>
      </c>
      <c r="F197" s="233" t="s">
        <v>1255</v>
      </c>
      <c r="G197" s="231"/>
      <c r="H197" s="232" t="s">
        <v>20</v>
      </c>
      <c r="I197" s="234"/>
      <c r="J197" s="231"/>
      <c r="K197" s="231"/>
      <c r="L197" s="235"/>
      <c r="M197" s="236"/>
      <c r="N197" s="237"/>
      <c r="O197" s="237"/>
      <c r="P197" s="237"/>
      <c r="Q197" s="237"/>
      <c r="R197" s="237"/>
      <c r="S197" s="237"/>
      <c r="T197" s="238"/>
      <c r="U197" s="13"/>
      <c r="V197" s="13"/>
      <c r="W197" s="13"/>
      <c r="X197" s="13"/>
      <c r="Y197" s="13"/>
      <c r="Z197" s="13"/>
      <c r="AA197" s="13"/>
      <c r="AB197" s="13"/>
      <c r="AC197" s="13"/>
      <c r="AD197" s="13"/>
      <c r="AE197" s="13"/>
      <c r="AT197" s="239" t="s">
        <v>198</v>
      </c>
      <c r="AU197" s="239" t="s">
        <v>84</v>
      </c>
      <c r="AV197" s="13" t="s">
        <v>22</v>
      </c>
      <c r="AW197" s="13" t="s">
        <v>37</v>
      </c>
      <c r="AX197" s="13" t="s">
        <v>76</v>
      </c>
      <c r="AY197" s="239" t="s">
        <v>186</v>
      </c>
    </row>
    <row r="198" spans="1:51" s="14" customFormat="1" ht="12">
      <c r="A198" s="14"/>
      <c r="B198" s="240"/>
      <c r="C198" s="241"/>
      <c r="D198" s="225" t="s">
        <v>198</v>
      </c>
      <c r="E198" s="242" t="s">
        <v>20</v>
      </c>
      <c r="F198" s="243" t="s">
        <v>1245</v>
      </c>
      <c r="G198" s="241"/>
      <c r="H198" s="244">
        <v>4858.7</v>
      </c>
      <c r="I198" s="245"/>
      <c r="J198" s="241"/>
      <c r="K198" s="241"/>
      <c r="L198" s="246"/>
      <c r="M198" s="247"/>
      <c r="N198" s="248"/>
      <c r="O198" s="248"/>
      <c r="P198" s="248"/>
      <c r="Q198" s="248"/>
      <c r="R198" s="248"/>
      <c r="S198" s="248"/>
      <c r="T198" s="249"/>
      <c r="U198" s="14"/>
      <c r="V198" s="14"/>
      <c r="W198" s="14"/>
      <c r="X198" s="14"/>
      <c r="Y198" s="14"/>
      <c r="Z198" s="14"/>
      <c r="AA198" s="14"/>
      <c r="AB198" s="14"/>
      <c r="AC198" s="14"/>
      <c r="AD198" s="14"/>
      <c r="AE198" s="14"/>
      <c r="AT198" s="250" t="s">
        <v>198</v>
      </c>
      <c r="AU198" s="250" t="s">
        <v>84</v>
      </c>
      <c r="AV198" s="14" t="s">
        <v>84</v>
      </c>
      <c r="AW198" s="14" t="s">
        <v>37</v>
      </c>
      <c r="AX198" s="14" t="s">
        <v>76</v>
      </c>
      <c r="AY198" s="250" t="s">
        <v>186</v>
      </c>
    </row>
    <row r="199" spans="1:65" s="2" customFormat="1" ht="24.15" customHeight="1">
      <c r="A199" s="38"/>
      <c r="B199" s="39"/>
      <c r="C199" s="212" t="s">
        <v>364</v>
      </c>
      <c r="D199" s="212" t="s">
        <v>189</v>
      </c>
      <c r="E199" s="213" t="s">
        <v>1088</v>
      </c>
      <c r="F199" s="214" t="s">
        <v>1089</v>
      </c>
      <c r="G199" s="215" t="s">
        <v>244</v>
      </c>
      <c r="H199" s="216">
        <v>4858.7</v>
      </c>
      <c r="I199" s="217"/>
      <c r="J199" s="218">
        <f>ROUND(I199*H199,2)</f>
        <v>0</v>
      </c>
      <c r="K199" s="214" t="s">
        <v>193</v>
      </c>
      <c r="L199" s="44"/>
      <c r="M199" s="219" t="s">
        <v>20</v>
      </c>
      <c r="N199" s="220" t="s">
        <v>47</v>
      </c>
      <c r="O199" s="84"/>
      <c r="P199" s="221">
        <f>O199*H199</f>
        <v>0</v>
      </c>
      <c r="Q199" s="221">
        <v>0</v>
      </c>
      <c r="R199" s="221">
        <f>Q199*H199</f>
        <v>0</v>
      </c>
      <c r="S199" s="221">
        <v>0</v>
      </c>
      <c r="T199" s="222">
        <f>S199*H199</f>
        <v>0</v>
      </c>
      <c r="U199" s="38"/>
      <c r="V199" s="38"/>
      <c r="W199" s="38"/>
      <c r="X199" s="38"/>
      <c r="Y199" s="38"/>
      <c r="Z199" s="38"/>
      <c r="AA199" s="38"/>
      <c r="AB199" s="38"/>
      <c r="AC199" s="38"/>
      <c r="AD199" s="38"/>
      <c r="AE199" s="38"/>
      <c r="AR199" s="223" t="s">
        <v>194</v>
      </c>
      <c r="AT199" s="223" t="s">
        <v>189</v>
      </c>
      <c r="AU199" s="223" t="s">
        <v>84</v>
      </c>
      <c r="AY199" s="17" t="s">
        <v>186</v>
      </c>
      <c r="BE199" s="224">
        <f>IF(N199="základní",J199,0)</f>
        <v>0</v>
      </c>
      <c r="BF199" s="224">
        <f>IF(N199="snížená",J199,0)</f>
        <v>0</v>
      </c>
      <c r="BG199" s="224">
        <f>IF(N199="zákl. přenesená",J199,0)</f>
        <v>0</v>
      </c>
      <c r="BH199" s="224">
        <f>IF(N199="sníž. přenesená",J199,0)</f>
        <v>0</v>
      </c>
      <c r="BI199" s="224">
        <f>IF(N199="nulová",J199,0)</f>
        <v>0</v>
      </c>
      <c r="BJ199" s="17" t="s">
        <v>22</v>
      </c>
      <c r="BK199" s="224">
        <f>ROUND(I199*H199,2)</f>
        <v>0</v>
      </c>
      <c r="BL199" s="17" t="s">
        <v>194</v>
      </c>
      <c r="BM199" s="223" t="s">
        <v>1090</v>
      </c>
    </row>
    <row r="200" spans="1:47" s="2" customFormat="1" ht="12">
      <c r="A200" s="38"/>
      <c r="B200" s="39"/>
      <c r="C200" s="40"/>
      <c r="D200" s="225" t="s">
        <v>196</v>
      </c>
      <c r="E200" s="40"/>
      <c r="F200" s="226" t="s">
        <v>1091</v>
      </c>
      <c r="G200" s="40"/>
      <c r="H200" s="40"/>
      <c r="I200" s="227"/>
      <c r="J200" s="40"/>
      <c r="K200" s="40"/>
      <c r="L200" s="44"/>
      <c r="M200" s="228"/>
      <c r="N200" s="229"/>
      <c r="O200" s="84"/>
      <c r="P200" s="84"/>
      <c r="Q200" s="84"/>
      <c r="R200" s="84"/>
      <c r="S200" s="84"/>
      <c r="T200" s="85"/>
      <c r="U200" s="38"/>
      <c r="V200" s="38"/>
      <c r="W200" s="38"/>
      <c r="X200" s="38"/>
      <c r="Y200" s="38"/>
      <c r="Z200" s="38"/>
      <c r="AA200" s="38"/>
      <c r="AB200" s="38"/>
      <c r="AC200" s="38"/>
      <c r="AD200" s="38"/>
      <c r="AE200" s="38"/>
      <c r="AT200" s="17" t="s">
        <v>196</v>
      </c>
      <c r="AU200" s="17" t="s">
        <v>84</v>
      </c>
    </row>
    <row r="201" spans="1:51" s="13" customFormat="1" ht="12">
      <c r="A201" s="13"/>
      <c r="B201" s="230"/>
      <c r="C201" s="231"/>
      <c r="D201" s="225" t="s">
        <v>198</v>
      </c>
      <c r="E201" s="232" t="s">
        <v>20</v>
      </c>
      <c r="F201" s="233" t="s">
        <v>919</v>
      </c>
      <c r="G201" s="231"/>
      <c r="H201" s="232" t="s">
        <v>20</v>
      </c>
      <c r="I201" s="234"/>
      <c r="J201" s="231"/>
      <c r="K201" s="231"/>
      <c r="L201" s="235"/>
      <c r="M201" s="236"/>
      <c r="N201" s="237"/>
      <c r="O201" s="237"/>
      <c r="P201" s="237"/>
      <c r="Q201" s="237"/>
      <c r="R201" s="237"/>
      <c r="S201" s="237"/>
      <c r="T201" s="238"/>
      <c r="U201" s="13"/>
      <c r="V201" s="13"/>
      <c r="W201" s="13"/>
      <c r="X201" s="13"/>
      <c r="Y201" s="13"/>
      <c r="Z201" s="13"/>
      <c r="AA201" s="13"/>
      <c r="AB201" s="13"/>
      <c r="AC201" s="13"/>
      <c r="AD201" s="13"/>
      <c r="AE201" s="13"/>
      <c r="AT201" s="239" t="s">
        <v>198</v>
      </c>
      <c r="AU201" s="239" t="s">
        <v>84</v>
      </c>
      <c r="AV201" s="13" t="s">
        <v>22</v>
      </c>
      <c r="AW201" s="13" t="s">
        <v>37</v>
      </c>
      <c r="AX201" s="13" t="s">
        <v>76</v>
      </c>
      <c r="AY201" s="239" t="s">
        <v>186</v>
      </c>
    </row>
    <row r="202" spans="1:51" s="13" customFormat="1" ht="12">
      <c r="A202" s="13"/>
      <c r="B202" s="230"/>
      <c r="C202" s="231"/>
      <c r="D202" s="225" t="s">
        <v>198</v>
      </c>
      <c r="E202" s="232" t="s">
        <v>20</v>
      </c>
      <c r="F202" s="233" t="s">
        <v>1092</v>
      </c>
      <c r="G202" s="231"/>
      <c r="H202" s="232" t="s">
        <v>20</v>
      </c>
      <c r="I202" s="234"/>
      <c r="J202" s="231"/>
      <c r="K202" s="231"/>
      <c r="L202" s="235"/>
      <c r="M202" s="236"/>
      <c r="N202" s="237"/>
      <c r="O202" s="237"/>
      <c r="P202" s="237"/>
      <c r="Q202" s="237"/>
      <c r="R202" s="237"/>
      <c r="S202" s="237"/>
      <c r="T202" s="238"/>
      <c r="U202" s="13"/>
      <c r="V202" s="13"/>
      <c r="W202" s="13"/>
      <c r="X202" s="13"/>
      <c r="Y202" s="13"/>
      <c r="Z202" s="13"/>
      <c r="AA202" s="13"/>
      <c r="AB202" s="13"/>
      <c r="AC202" s="13"/>
      <c r="AD202" s="13"/>
      <c r="AE202" s="13"/>
      <c r="AT202" s="239" t="s">
        <v>198</v>
      </c>
      <c r="AU202" s="239" t="s">
        <v>84</v>
      </c>
      <c r="AV202" s="13" t="s">
        <v>22</v>
      </c>
      <c r="AW202" s="13" t="s">
        <v>37</v>
      </c>
      <c r="AX202" s="13" t="s">
        <v>76</v>
      </c>
      <c r="AY202" s="239" t="s">
        <v>186</v>
      </c>
    </row>
    <row r="203" spans="1:51" s="14" customFormat="1" ht="12">
      <c r="A203" s="14"/>
      <c r="B203" s="240"/>
      <c r="C203" s="241"/>
      <c r="D203" s="225" t="s">
        <v>198</v>
      </c>
      <c r="E203" s="242" t="s">
        <v>20</v>
      </c>
      <c r="F203" s="243" t="s">
        <v>1245</v>
      </c>
      <c r="G203" s="241"/>
      <c r="H203" s="244">
        <v>4858.7</v>
      </c>
      <c r="I203" s="245"/>
      <c r="J203" s="241"/>
      <c r="K203" s="241"/>
      <c r="L203" s="246"/>
      <c r="M203" s="247"/>
      <c r="N203" s="248"/>
      <c r="O203" s="248"/>
      <c r="P203" s="248"/>
      <c r="Q203" s="248"/>
      <c r="R203" s="248"/>
      <c r="S203" s="248"/>
      <c r="T203" s="249"/>
      <c r="U203" s="14"/>
      <c r="V203" s="14"/>
      <c r="W203" s="14"/>
      <c r="X203" s="14"/>
      <c r="Y203" s="14"/>
      <c r="Z203" s="14"/>
      <c r="AA203" s="14"/>
      <c r="AB203" s="14"/>
      <c r="AC203" s="14"/>
      <c r="AD203" s="14"/>
      <c r="AE203" s="14"/>
      <c r="AT203" s="250" t="s">
        <v>198</v>
      </c>
      <c r="AU203" s="250" t="s">
        <v>84</v>
      </c>
      <c r="AV203" s="14" t="s">
        <v>84</v>
      </c>
      <c r="AW203" s="14" t="s">
        <v>37</v>
      </c>
      <c r="AX203" s="14" t="s">
        <v>76</v>
      </c>
      <c r="AY203" s="250" t="s">
        <v>186</v>
      </c>
    </row>
    <row r="204" spans="1:65" s="2" customFormat="1" ht="24.15" customHeight="1">
      <c r="A204" s="38"/>
      <c r="B204" s="39"/>
      <c r="C204" s="212" t="s">
        <v>370</v>
      </c>
      <c r="D204" s="212" t="s">
        <v>189</v>
      </c>
      <c r="E204" s="213" t="s">
        <v>1108</v>
      </c>
      <c r="F204" s="214" t="s">
        <v>1109</v>
      </c>
      <c r="G204" s="215" t="s">
        <v>244</v>
      </c>
      <c r="H204" s="216">
        <v>29.7</v>
      </c>
      <c r="I204" s="217"/>
      <c r="J204" s="218">
        <f>ROUND(I204*H204,2)</f>
        <v>0</v>
      </c>
      <c r="K204" s="214" t="s">
        <v>193</v>
      </c>
      <c r="L204" s="44"/>
      <c r="M204" s="219" t="s">
        <v>20</v>
      </c>
      <c r="N204" s="220" t="s">
        <v>47</v>
      </c>
      <c r="O204" s="84"/>
      <c r="P204" s="221">
        <f>O204*H204</f>
        <v>0</v>
      </c>
      <c r="Q204" s="221">
        <v>0.1461</v>
      </c>
      <c r="R204" s="221">
        <f>Q204*H204</f>
        <v>4.33917</v>
      </c>
      <c r="S204" s="221">
        <v>0</v>
      </c>
      <c r="T204" s="222">
        <f>S204*H204</f>
        <v>0</v>
      </c>
      <c r="U204" s="38"/>
      <c r="V204" s="38"/>
      <c r="W204" s="38"/>
      <c r="X204" s="38"/>
      <c r="Y204" s="38"/>
      <c r="Z204" s="38"/>
      <c r="AA204" s="38"/>
      <c r="AB204" s="38"/>
      <c r="AC204" s="38"/>
      <c r="AD204" s="38"/>
      <c r="AE204" s="38"/>
      <c r="AR204" s="223" t="s">
        <v>194</v>
      </c>
      <c r="AT204" s="223" t="s">
        <v>189</v>
      </c>
      <c r="AU204" s="223" t="s">
        <v>84</v>
      </c>
      <c r="AY204" s="17" t="s">
        <v>186</v>
      </c>
      <c r="BE204" s="224">
        <f>IF(N204="základní",J204,0)</f>
        <v>0</v>
      </c>
      <c r="BF204" s="224">
        <f>IF(N204="snížená",J204,0)</f>
        <v>0</v>
      </c>
      <c r="BG204" s="224">
        <f>IF(N204="zákl. přenesená",J204,0)</f>
        <v>0</v>
      </c>
      <c r="BH204" s="224">
        <f>IF(N204="sníž. přenesená",J204,0)</f>
        <v>0</v>
      </c>
      <c r="BI204" s="224">
        <f>IF(N204="nulová",J204,0)</f>
        <v>0</v>
      </c>
      <c r="BJ204" s="17" t="s">
        <v>22</v>
      </c>
      <c r="BK204" s="224">
        <f>ROUND(I204*H204,2)</f>
        <v>0</v>
      </c>
      <c r="BL204" s="17" t="s">
        <v>194</v>
      </c>
      <c r="BM204" s="223" t="s">
        <v>1110</v>
      </c>
    </row>
    <row r="205" spans="1:47" s="2" customFormat="1" ht="12">
      <c r="A205" s="38"/>
      <c r="B205" s="39"/>
      <c r="C205" s="40"/>
      <c r="D205" s="225" t="s">
        <v>196</v>
      </c>
      <c r="E205" s="40"/>
      <c r="F205" s="226" t="s">
        <v>1111</v>
      </c>
      <c r="G205" s="40"/>
      <c r="H205" s="40"/>
      <c r="I205" s="227"/>
      <c r="J205" s="40"/>
      <c r="K205" s="40"/>
      <c r="L205" s="44"/>
      <c r="M205" s="228"/>
      <c r="N205" s="229"/>
      <c r="O205" s="84"/>
      <c r="P205" s="84"/>
      <c r="Q205" s="84"/>
      <c r="R205" s="84"/>
      <c r="S205" s="84"/>
      <c r="T205" s="85"/>
      <c r="U205" s="38"/>
      <c r="V205" s="38"/>
      <c r="W205" s="38"/>
      <c r="X205" s="38"/>
      <c r="Y205" s="38"/>
      <c r="Z205" s="38"/>
      <c r="AA205" s="38"/>
      <c r="AB205" s="38"/>
      <c r="AC205" s="38"/>
      <c r="AD205" s="38"/>
      <c r="AE205" s="38"/>
      <c r="AT205" s="17" t="s">
        <v>196</v>
      </c>
      <c r="AU205" s="17" t="s">
        <v>84</v>
      </c>
    </row>
    <row r="206" spans="1:47" s="2" customFormat="1" ht="12">
      <c r="A206" s="38"/>
      <c r="B206" s="39"/>
      <c r="C206" s="40"/>
      <c r="D206" s="225" t="s">
        <v>216</v>
      </c>
      <c r="E206" s="40"/>
      <c r="F206" s="251" t="s">
        <v>1256</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216</v>
      </c>
      <c r="AU206" s="17" t="s">
        <v>84</v>
      </c>
    </row>
    <row r="207" spans="1:51" s="13" customFormat="1" ht="12">
      <c r="A207" s="13"/>
      <c r="B207" s="230"/>
      <c r="C207" s="231"/>
      <c r="D207" s="225" t="s">
        <v>198</v>
      </c>
      <c r="E207" s="232" t="s">
        <v>20</v>
      </c>
      <c r="F207" s="233" t="s">
        <v>919</v>
      </c>
      <c r="G207" s="231"/>
      <c r="H207" s="232" t="s">
        <v>20</v>
      </c>
      <c r="I207" s="234"/>
      <c r="J207" s="231"/>
      <c r="K207" s="231"/>
      <c r="L207" s="235"/>
      <c r="M207" s="236"/>
      <c r="N207" s="237"/>
      <c r="O207" s="237"/>
      <c r="P207" s="237"/>
      <c r="Q207" s="237"/>
      <c r="R207" s="237"/>
      <c r="S207" s="237"/>
      <c r="T207" s="238"/>
      <c r="U207" s="13"/>
      <c r="V207" s="13"/>
      <c r="W207" s="13"/>
      <c r="X207" s="13"/>
      <c r="Y207" s="13"/>
      <c r="Z207" s="13"/>
      <c r="AA207" s="13"/>
      <c r="AB207" s="13"/>
      <c r="AC207" s="13"/>
      <c r="AD207" s="13"/>
      <c r="AE207" s="13"/>
      <c r="AT207" s="239" t="s">
        <v>198</v>
      </c>
      <c r="AU207" s="239" t="s">
        <v>84</v>
      </c>
      <c r="AV207" s="13" t="s">
        <v>22</v>
      </c>
      <c r="AW207" s="13" t="s">
        <v>37</v>
      </c>
      <c r="AX207" s="13" t="s">
        <v>76</v>
      </c>
      <c r="AY207" s="239" t="s">
        <v>186</v>
      </c>
    </row>
    <row r="208" spans="1:51" s="14" customFormat="1" ht="12">
      <c r="A208" s="14"/>
      <c r="B208" s="240"/>
      <c r="C208" s="241"/>
      <c r="D208" s="225" t="s">
        <v>198</v>
      </c>
      <c r="E208" s="242" t="s">
        <v>20</v>
      </c>
      <c r="F208" s="243" t="s">
        <v>1257</v>
      </c>
      <c r="G208" s="241"/>
      <c r="H208" s="244">
        <v>21</v>
      </c>
      <c r="I208" s="245"/>
      <c r="J208" s="241"/>
      <c r="K208" s="241"/>
      <c r="L208" s="246"/>
      <c r="M208" s="247"/>
      <c r="N208" s="248"/>
      <c r="O208" s="248"/>
      <c r="P208" s="248"/>
      <c r="Q208" s="248"/>
      <c r="R208" s="248"/>
      <c r="S208" s="248"/>
      <c r="T208" s="249"/>
      <c r="U208" s="14"/>
      <c r="V208" s="14"/>
      <c r="W208" s="14"/>
      <c r="X208" s="14"/>
      <c r="Y208" s="14"/>
      <c r="Z208" s="14"/>
      <c r="AA208" s="14"/>
      <c r="AB208" s="14"/>
      <c r="AC208" s="14"/>
      <c r="AD208" s="14"/>
      <c r="AE208" s="14"/>
      <c r="AT208" s="250" t="s">
        <v>198</v>
      </c>
      <c r="AU208" s="250" t="s">
        <v>84</v>
      </c>
      <c r="AV208" s="14" t="s">
        <v>84</v>
      </c>
      <c r="AW208" s="14" t="s">
        <v>37</v>
      </c>
      <c r="AX208" s="14" t="s">
        <v>76</v>
      </c>
      <c r="AY208" s="250" t="s">
        <v>186</v>
      </c>
    </row>
    <row r="209" spans="1:51" s="14" customFormat="1" ht="12">
      <c r="A209" s="14"/>
      <c r="B209" s="240"/>
      <c r="C209" s="241"/>
      <c r="D209" s="225" t="s">
        <v>198</v>
      </c>
      <c r="E209" s="242" t="s">
        <v>20</v>
      </c>
      <c r="F209" s="243" t="s">
        <v>1258</v>
      </c>
      <c r="G209" s="241"/>
      <c r="H209" s="244">
        <v>8.7</v>
      </c>
      <c r="I209" s="245"/>
      <c r="J209" s="241"/>
      <c r="K209" s="241"/>
      <c r="L209" s="246"/>
      <c r="M209" s="247"/>
      <c r="N209" s="248"/>
      <c r="O209" s="248"/>
      <c r="P209" s="248"/>
      <c r="Q209" s="248"/>
      <c r="R209" s="248"/>
      <c r="S209" s="248"/>
      <c r="T209" s="249"/>
      <c r="U209" s="14"/>
      <c r="V209" s="14"/>
      <c r="W209" s="14"/>
      <c r="X209" s="14"/>
      <c r="Y209" s="14"/>
      <c r="Z209" s="14"/>
      <c r="AA209" s="14"/>
      <c r="AB209" s="14"/>
      <c r="AC209" s="14"/>
      <c r="AD209" s="14"/>
      <c r="AE209" s="14"/>
      <c r="AT209" s="250" t="s">
        <v>198</v>
      </c>
      <c r="AU209" s="250" t="s">
        <v>84</v>
      </c>
      <c r="AV209" s="14" t="s">
        <v>84</v>
      </c>
      <c r="AW209" s="14" t="s">
        <v>37</v>
      </c>
      <c r="AX209" s="14" t="s">
        <v>76</v>
      </c>
      <c r="AY209" s="250" t="s">
        <v>186</v>
      </c>
    </row>
    <row r="210" spans="1:65" s="2" customFormat="1" ht="24.15" customHeight="1">
      <c r="A210" s="38"/>
      <c r="B210" s="39"/>
      <c r="C210" s="260" t="s">
        <v>374</v>
      </c>
      <c r="D210" s="260" t="s">
        <v>921</v>
      </c>
      <c r="E210" s="261" t="s">
        <v>1113</v>
      </c>
      <c r="F210" s="262" t="s">
        <v>1114</v>
      </c>
      <c r="G210" s="263" t="s">
        <v>244</v>
      </c>
      <c r="H210" s="264">
        <v>18.952</v>
      </c>
      <c r="I210" s="265"/>
      <c r="J210" s="266">
        <f>ROUND(I210*H210,2)</f>
        <v>0</v>
      </c>
      <c r="K210" s="262" t="s">
        <v>20</v>
      </c>
      <c r="L210" s="267"/>
      <c r="M210" s="268" t="s">
        <v>20</v>
      </c>
      <c r="N210" s="269" t="s">
        <v>47</v>
      </c>
      <c r="O210" s="84"/>
      <c r="P210" s="221">
        <f>O210*H210</f>
        <v>0</v>
      </c>
      <c r="Q210" s="221">
        <v>0.131</v>
      </c>
      <c r="R210" s="221">
        <f>Q210*H210</f>
        <v>2.4827120000000003</v>
      </c>
      <c r="S210" s="221">
        <v>0</v>
      </c>
      <c r="T210" s="222">
        <f>S210*H210</f>
        <v>0</v>
      </c>
      <c r="U210" s="38"/>
      <c r="V210" s="38"/>
      <c r="W210" s="38"/>
      <c r="X210" s="38"/>
      <c r="Y210" s="38"/>
      <c r="Z210" s="38"/>
      <c r="AA210" s="38"/>
      <c r="AB210" s="38"/>
      <c r="AC210" s="38"/>
      <c r="AD210" s="38"/>
      <c r="AE210" s="38"/>
      <c r="AR210" s="223" t="s">
        <v>279</v>
      </c>
      <c r="AT210" s="223" t="s">
        <v>921</v>
      </c>
      <c r="AU210" s="223" t="s">
        <v>84</v>
      </c>
      <c r="AY210" s="17" t="s">
        <v>186</v>
      </c>
      <c r="BE210" s="224">
        <f>IF(N210="základní",J210,0)</f>
        <v>0</v>
      </c>
      <c r="BF210" s="224">
        <f>IF(N210="snížená",J210,0)</f>
        <v>0</v>
      </c>
      <c r="BG210" s="224">
        <f>IF(N210="zákl. přenesená",J210,0)</f>
        <v>0</v>
      </c>
      <c r="BH210" s="224">
        <f>IF(N210="sníž. přenesená",J210,0)</f>
        <v>0</v>
      </c>
      <c r="BI210" s="224">
        <f>IF(N210="nulová",J210,0)</f>
        <v>0</v>
      </c>
      <c r="BJ210" s="17" t="s">
        <v>22</v>
      </c>
      <c r="BK210" s="224">
        <f>ROUND(I210*H210,2)</f>
        <v>0</v>
      </c>
      <c r="BL210" s="17" t="s">
        <v>194</v>
      </c>
      <c r="BM210" s="223" t="s">
        <v>1115</v>
      </c>
    </row>
    <row r="211" spans="1:47" s="2" customFormat="1" ht="12">
      <c r="A211" s="38"/>
      <c r="B211" s="39"/>
      <c r="C211" s="40"/>
      <c r="D211" s="225" t="s">
        <v>196</v>
      </c>
      <c r="E211" s="40"/>
      <c r="F211" s="226" t="s">
        <v>1114</v>
      </c>
      <c r="G211" s="40"/>
      <c r="H211" s="40"/>
      <c r="I211" s="227"/>
      <c r="J211" s="40"/>
      <c r="K211" s="40"/>
      <c r="L211" s="44"/>
      <c r="M211" s="228"/>
      <c r="N211" s="229"/>
      <c r="O211" s="84"/>
      <c r="P211" s="84"/>
      <c r="Q211" s="84"/>
      <c r="R211" s="84"/>
      <c r="S211" s="84"/>
      <c r="T211" s="85"/>
      <c r="U211" s="38"/>
      <c r="V211" s="38"/>
      <c r="W211" s="38"/>
      <c r="X211" s="38"/>
      <c r="Y211" s="38"/>
      <c r="Z211" s="38"/>
      <c r="AA211" s="38"/>
      <c r="AB211" s="38"/>
      <c r="AC211" s="38"/>
      <c r="AD211" s="38"/>
      <c r="AE211" s="38"/>
      <c r="AT211" s="17" t="s">
        <v>196</v>
      </c>
      <c r="AU211" s="17" t="s">
        <v>84</v>
      </c>
    </row>
    <row r="212" spans="1:51" s="14" customFormat="1" ht="12">
      <c r="A212" s="14"/>
      <c r="B212" s="240"/>
      <c r="C212" s="241"/>
      <c r="D212" s="225" t="s">
        <v>198</v>
      </c>
      <c r="E212" s="241"/>
      <c r="F212" s="243" t="s">
        <v>1259</v>
      </c>
      <c r="G212" s="241"/>
      <c r="H212" s="244">
        <v>18.952</v>
      </c>
      <c r="I212" s="245"/>
      <c r="J212" s="241"/>
      <c r="K212" s="241"/>
      <c r="L212" s="246"/>
      <c r="M212" s="247"/>
      <c r="N212" s="248"/>
      <c r="O212" s="248"/>
      <c r="P212" s="248"/>
      <c r="Q212" s="248"/>
      <c r="R212" s="248"/>
      <c r="S212" s="248"/>
      <c r="T212" s="249"/>
      <c r="U212" s="14"/>
      <c r="V212" s="14"/>
      <c r="W212" s="14"/>
      <c r="X212" s="14"/>
      <c r="Y212" s="14"/>
      <c r="Z212" s="14"/>
      <c r="AA212" s="14"/>
      <c r="AB212" s="14"/>
      <c r="AC212" s="14"/>
      <c r="AD212" s="14"/>
      <c r="AE212" s="14"/>
      <c r="AT212" s="250" t="s">
        <v>198</v>
      </c>
      <c r="AU212" s="250" t="s">
        <v>84</v>
      </c>
      <c r="AV212" s="14" t="s">
        <v>84</v>
      </c>
      <c r="AW212" s="14" t="s">
        <v>4</v>
      </c>
      <c r="AX212" s="14" t="s">
        <v>22</v>
      </c>
      <c r="AY212" s="250" t="s">
        <v>186</v>
      </c>
    </row>
    <row r="213" spans="1:65" s="2" customFormat="1" ht="24.15" customHeight="1">
      <c r="A213" s="38"/>
      <c r="B213" s="39"/>
      <c r="C213" s="260" t="s">
        <v>381</v>
      </c>
      <c r="D213" s="260" t="s">
        <v>921</v>
      </c>
      <c r="E213" s="261" t="s">
        <v>1260</v>
      </c>
      <c r="F213" s="262" t="s">
        <v>1261</v>
      </c>
      <c r="G213" s="263" t="s">
        <v>244</v>
      </c>
      <c r="H213" s="264">
        <v>8.961</v>
      </c>
      <c r="I213" s="265"/>
      <c r="J213" s="266">
        <f>ROUND(I213*H213,2)</f>
        <v>0</v>
      </c>
      <c r="K213" s="262" t="s">
        <v>193</v>
      </c>
      <c r="L213" s="267"/>
      <c r="M213" s="268" t="s">
        <v>20</v>
      </c>
      <c r="N213" s="269" t="s">
        <v>47</v>
      </c>
      <c r="O213" s="84"/>
      <c r="P213" s="221">
        <f>O213*H213</f>
        <v>0</v>
      </c>
      <c r="Q213" s="221">
        <v>0.131</v>
      </c>
      <c r="R213" s="221">
        <f>Q213*H213</f>
        <v>1.173891</v>
      </c>
      <c r="S213" s="221">
        <v>0</v>
      </c>
      <c r="T213" s="222">
        <f>S213*H213</f>
        <v>0</v>
      </c>
      <c r="U213" s="38"/>
      <c r="V213" s="38"/>
      <c r="W213" s="38"/>
      <c r="X213" s="38"/>
      <c r="Y213" s="38"/>
      <c r="Z213" s="38"/>
      <c r="AA213" s="38"/>
      <c r="AB213" s="38"/>
      <c r="AC213" s="38"/>
      <c r="AD213" s="38"/>
      <c r="AE213" s="38"/>
      <c r="AR213" s="223" t="s">
        <v>279</v>
      </c>
      <c r="AT213" s="223" t="s">
        <v>921</v>
      </c>
      <c r="AU213" s="223" t="s">
        <v>84</v>
      </c>
      <c r="AY213" s="17" t="s">
        <v>186</v>
      </c>
      <c r="BE213" s="224">
        <f>IF(N213="základní",J213,0)</f>
        <v>0</v>
      </c>
      <c r="BF213" s="224">
        <f>IF(N213="snížená",J213,0)</f>
        <v>0</v>
      </c>
      <c r="BG213" s="224">
        <f>IF(N213="zákl. přenesená",J213,0)</f>
        <v>0</v>
      </c>
      <c r="BH213" s="224">
        <f>IF(N213="sníž. přenesená",J213,0)</f>
        <v>0</v>
      </c>
      <c r="BI213" s="224">
        <f>IF(N213="nulová",J213,0)</f>
        <v>0</v>
      </c>
      <c r="BJ213" s="17" t="s">
        <v>22</v>
      </c>
      <c r="BK213" s="224">
        <f>ROUND(I213*H213,2)</f>
        <v>0</v>
      </c>
      <c r="BL213" s="17" t="s">
        <v>194</v>
      </c>
      <c r="BM213" s="223" t="s">
        <v>1262</v>
      </c>
    </row>
    <row r="214" spans="1:47" s="2" customFormat="1" ht="12">
      <c r="A214" s="38"/>
      <c r="B214" s="39"/>
      <c r="C214" s="40"/>
      <c r="D214" s="225" t="s">
        <v>196</v>
      </c>
      <c r="E214" s="40"/>
      <c r="F214" s="226" t="s">
        <v>1261</v>
      </c>
      <c r="G214" s="40"/>
      <c r="H214" s="40"/>
      <c r="I214" s="227"/>
      <c r="J214" s="40"/>
      <c r="K214" s="40"/>
      <c r="L214" s="44"/>
      <c r="M214" s="228"/>
      <c r="N214" s="229"/>
      <c r="O214" s="84"/>
      <c r="P214" s="84"/>
      <c r="Q214" s="84"/>
      <c r="R214" s="84"/>
      <c r="S214" s="84"/>
      <c r="T214" s="85"/>
      <c r="U214" s="38"/>
      <c r="V214" s="38"/>
      <c r="W214" s="38"/>
      <c r="X214" s="38"/>
      <c r="Y214" s="38"/>
      <c r="Z214" s="38"/>
      <c r="AA214" s="38"/>
      <c r="AB214" s="38"/>
      <c r="AC214" s="38"/>
      <c r="AD214" s="38"/>
      <c r="AE214" s="38"/>
      <c r="AT214" s="17" t="s">
        <v>196</v>
      </c>
      <c r="AU214" s="17" t="s">
        <v>84</v>
      </c>
    </row>
    <row r="215" spans="1:51" s="14" customFormat="1" ht="12">
      <c r="A215" s="14"/>
      <c r="B215" s="240"/>
      <c r="C215" s="241"/>
      <c r="D215" s="225" t="s">
        <v>198</v>
      </c>
      <c r="E215" s="241"/>
      <c r="F215" s="243" t="s">
        <v>1263</v>
      </c>
      <c r="G215" s="241"/>
      <c r="H215" s="244">
        <v>8.961</v>
      </c>
      <c r="I215" s="245"/>
      <c r="J215" s="241"/>
      <c r="K215" s="241"/>
      <c r="L215" s="246"/>
      <c r="M215" s="247"/>
      <c r="N215" s="248"/>
      <c r="O215" s="248"/>
      <c r="P215" s="248"/>
      <c r="Q215" s="248"/>
      <c r="R215" s="248"/>
      <c r="S215" s="248"/>
      <c r="T215" s="249"/>
      <c r="U215" s="14"/>
      <c r="V215" s="14"/>
      <c r="W215" s="14"/>
      <c r="X215" s="14"/>
      <c r="Y215" s="14"/>
      <c r="Z215" s="14"/>
      <c r="AA215" s="14"/>
      <c r="AB215" s="14"/>
      <c r="AC215" s="14"/>
      <c r="AD215" s="14"/>
      <c r="AE215" s="14"/>
      <c r="AT215" s="250" t="s">
        <v>198</v>
      </c>
      <c r="AU215" s="250" t="s">
        <v>84</v>
      </c>
      <c r="AV215" s="14" t="s">
        <v>84</v>
      </c>
      <c r="AW215" s="14" t="s">
        <v>4</v>
      </c>
      <c r="AX215" s="14" t="s">
        <v>22</v>
      </c>
      <c r="AY215" s="250" t="s">
        <v>186</v>
      </c>
    </row>
    <row r="216" spans="1:63" s="12" customFormat="1" ht="22.8" customHeight="1">
      <c r="A216" s="12"/>
      <c r="B216" s="196"/>
      <c r="C216" s="197"/>
      <c r="D216" s="198" t="s">
        <v>75</v>
      </c>
      <c r="E216" s="210" t="s">
        <v>279</v>
      </c>
      <c r="F216" s="210" t="s">
        <v>1117</v>
      </c>
      <c r="G216" s="197"/>
      <c r="H216" s="197"/>
      <c r="I216" s="200"/>
      <c r="J216" s="211">
        <f>BK216</f>
        <v>0</v>
      </c>
      <c r="K216" s="197"/>
      <c r="L216" s="202"/>
      <c r="M216" s="203"/>
      <c r="N216" s="204"/>
      <c r="O216" s="204"/>
      <c r="P216" s="205">
        <f>SUM(P217:P226)</f>
        <v>0</v>
      </c>
      <c r="Q216" s="204"/>
      <c r="R216" s="205">
        <f>SUM(R217:R226)</f>
        <v>19.4404</v>
      </c>
      <c r="S216" s="204"/>
      <c r="T216" s="206">
        <f>SUM(T217:T226)</f>
        <v>0</v>
      </c>
      <c r="U216" s="12"/>
      <c r="V216" s="12"/>
      <c r="W216" s="12"/>
      <c r="X216" s="12"/>
      <c r="Y216" s="12"/>
      <c r="Z216" s="12"/>
      <c r="AA216" s="12"/>
      <c r="AB216" s="12"/>
      <c r="AC216" s="12"/>
      <c r="AD216" s="12"/>
      <c r="AE216" s="12"/>
      <c r="AR216" s="207" t="s">
        <v>22</v>
      </c>
      <c r="AT216" s="208" t="s">
        <v>75</v>
      </c>
      <c r="AU216" s="208" t="s">
        <v>22</v>
      </c>
      <c r="AY216" s="207" t="s">
        <v>186</v>
      </c>
      <c r="BK216" s="209">
        <f>SUM(BK217:BK226)</f>
        <v>0</v>
      </c>
    </row>
    <row r="217" spans="1:65" s="2" customFormat="1" ht="24.15" customHeight="1">
      <c r="A217" s="38"/>
      <c r="B217" s="39"/>
      <c r="C217" s="212" t="s">
        <v>387</v>
      </c>
      <c r="D217" s="212" t="s">
        <v>189</v>
      </c>
      <c r="E217" s="213" t="s">
        <v>1264</v>
      </c>
      <c r="F217" s="214" t="s">
        <v>1265</v>
      </c>
      <c r="G217" s="215" t="s">
        <v>236</v>
      </c>
      <c r="H217" s="216">
        <v>23</v>
      </c>
      <c r="I217" s="217"/>
      <c r="J217" s="218">
        <f>ROUND(I217*H217,2)</f>
        <v>0</v>
      </c>
      <c r="K217" s="214" t="s">
        <v>193</v>
      </c>
      <c r="L217" s="44"/>
      <c r="M217" s="219" t="s">
        <v>20</v>
      </c>
      <c r="N217" s="220" t="s">
        <v>47</v>
      </c>
      <c r="O217" s="84"/>
      <c r="P217" s="221">
        <f>O217*H217</f>
        <v>0</v>
      </c>
      <c r="Q217" s="221">
        <v>0.15</v>
      </c>
      <c r="R217" s="221">
        <f>Q217*H217</f>
        <v>3.4499999999999997</v>
      </c>
      <c r="S217" s="221">
        <v>0</v>
      </c>
      <c r="T217" s="222">
        <f>S217*H217</f>
        <v>0</v>
      </c>
      <c r="U217" s="38"/>
      <c r="V217" s="38"/>
      <c r="W217" s="38"/>
      <c r="X217" s="38"/>
      <c r="Y217" s="38"/>
      <c r="Z217" s="38"/>
      <c r="AA217" s="38"/>
      <c r="AB217" s="38"/>
      <c r="AC217" s="38"/>
      <c r="AD217" s="38"/>
      <c r="AE217" s="38"/>
      <c r="AR217" s="223" t="s">
        <v>194</v>
      </c>
      <c r="AT217" s="223" t="s">
        <v>189</v>
      </c>
      <c r="AU217" s="223" t="s">
        <v>84</v>
      </c>
      <c r="AY217" s="17" t="s">
        <v>186</v>
      </c>
      <c r="BE217" s="224">
        <f>IF(N217="základní",J217,0)</f>
        <v>0</v>
      </c>
      <c r="BF217" s="224">
        <f>IF(N217="snížená",J217,0)</f>
        <v>0</v>
      </c>
      <c r="BG217" s="224">
        <f>IF(N217="zákl. přenesená",J217,0)</f>
        <v>0</v>
      </c>
      <c r="BH217" s="224">
        <f>IF(N217="sníž. přenesená",J217,0)</f>
        <v>0</v>
      </c>
      <c r="BI217" s="224">
        <f>IF(N217="nulová",J217,0)</f>
        <v>0</v>
      </c>
      <c r="BJ217" s="17" t="s">
        <v>22</v>
      </c>
      <c r="BK217" s="224">
        <f>ROUND(I217*H217,2)</f>
        <v>0</v>
      </c>
      <c r="BL217" s="17" t="s">
        <v>194</v>
      </c>
      <c r="BM217" s="223" t="s">
        <v>1266</v>
      </c>
    </row>
    <row r="218" spans="1:47" s="2" customFormat="1" ht="12">
      <c r="A218" s="38"/>
      <c r="B218" s="39"/>
      <c r="C218" s="40"/>
      <c r="D218" s="225" t="s">
        <v>196</v>
      </c>
      <c r="E218" s="40"/>
      <c r="F218" s="226" t="s">
        <v>1265</v>
      </c>
      <c r="G218" s="40"/>
      <c r="H218" s="40"/>
      <c r="I218" s="227"/>
      <c r="J218" s="40"/>
      <c r="K218" s="40"/>
      <c r="L218" s="44"/>
      <c r="M218" s="228"/>
      <c r="N218" s="229"/>
      <c r="O218" s="84"/>
      <c r="P218" s="84"/>
      <c r="Q218" s="84"/>
      <c r="R218" s="84"/>
      <c r="S218" s="84"/>
      <c r="T218" s="85"/>
      <c r="U218" s="38"/>
      <c r="V218" s="38"/>
      <c r="W218" s="38"/>
      <c r="X218" s="38"/>
      <c r="Y218" s="38"/>
      <c r="Z218" s="38"/>
      <c r="AA218" s="38"/>
      <c r="AB218" s="38"/>
      <c r="AC218" s="38"/>
      <c r="AD218" s="38"/>
      <c r="AE218" s="38"/>
      <c r="AT218" s="17" t="s">
        <v>196</v>
      </c>
      <c r="AU218" s="17" t="s">
        <v>84</v>
      </c>
    </row>
    <row r="219" spans="1:47" s="2" customFormat="1" ht="12">
      <c r="A219" s="38"/>
      <c r="B219" s="39"/>
      <c r="C219" s="40"/>
      <c r="D219" s="225" t="s">
        <v>216</v>
      </c>
      <c r="E219" s="40"/>
      <c r="F219" s="251" t="s">
        <v>1267</v>
      </c>
      <c r="G219" s="40"/>
      <c r="H219" s="40"/>
      <c r="I219" s="227"/>
      <c r="J219" s="40"/>
      <c r="K219" s="40"/>
      <c r="L219" s="44"/>
      <c r="M219" s="228"/>
      <c r="N219" s="229"/>
      <c r="O219" s="84"/>
      <c r="P219" s="84"/>
      <c r="Q219" s="84"/>
      <c r="R219" s="84"/>
      <c r="S219" s="84"/>
      <c r="T219" s="85"/>
      <c r="U219" s="38"/>
      <c r="V219" s="38"/>
      <c r="W219" s="38"/>
      <c r="X219" s="38"/>
      <c r="Y219" s="38"/>
      <c r="Z219" s="38"/>
      <c r="AA219" s="38"/>
      <c r="AB219" s="38"/>
      <c r="AC219" s="38"/>
      <c r="AD219" s="38"/>
      <c r="AE219" s="38"/>
      <c r="AT219" s="17" t="s">
        <v>216</v>
      </c>
      <c r="AU219" s="17" t="s">
        <v>84</v>
      </c>
    </row>
    <row r="220" spans="1:51" s="13" customFormat="1" ht="12">
      <c r="A220" s="13"/>
      <c r="B220" s="230"/>
      <c r="C220" s="231"/>
      <c r="D220" s="225" t="s">
        <v>198</v>
      </c>
      <c r="E220" s="232" t="s">
        <v>20</v>
      </c>
      <c r="F220" s="233" t="s">
        <v>362</v>
      </c>
      <c r="G220" s="231"/>
      <c r="H220" s="232" t="s">
        <v>20</v>
      </c>
      <c r="I220" s="234"/>
      <c r="J220" s="231"/>
      <c r="K220" s="231"/>
      <c r="L220" s="235"/>
      <c r="M220" s="236"/>
      <c r="N220" s="237"/>
      <c r="O220" s="237"/>
      <c r="P220" s="237"/>
      <c r="Q220" s="237"/>
      <c r="R220" s="237"/>
      <c r="S220" s="237"/>
      <c r="T220" s="238"/>
      <c r="U220" s="13"/>
      <c r="V220" s="13"/>
      <c r="W220" s="13"/>
      <c r="X220" s="13"/>
      <c r="Y220" s="13"/>
      <c r="Z220" s="13"/>
      <c r="AA220" s="13"/>
      <c r="AB220" s="13"/>
      <c r="AC220" s="13"/>
      <c r="AD220" s="13"/>
      <c r="AE220" s="13"/>
      <c r="AT220" s="239" t="s">
        <v>198</v>
      </c>
      <c r="AU220" s="239" t="s">
        <v>84</v>
      </c>
      <c r="AV220" s="13" t="s">
        <v>22</v>
      </c>
      <c r="AW220" s="13" t="s">
        <v>37</v>
      </c>
      <c r="AX220" s="13" t="s">
        <v>76</v>
      </c>
      <c r="AY220" s="239" t="s">
        <v>186</v>
      </c>
    </row>
    <row r="221" spans="1:51" s="14" customFormat="1" ht="12">
      <c r="A221" s="14"/>
      <c r="B221" s="240"/>
      <c r="C221" s="241"/>
      <c r="D221" s="225" t="s">
        <v>198</v>
      </c>
      <c r="E221" s="242" t="s">
        <v>20</v>
      </c>
      <c r="F221" s="243" t="s">
        <v>1268</v>
      </c>
      <c r="G221" s="241"/>
      <c r="H221" s="244">
        <v>23</v>
      </c>
      <c r="I221" s="245"/>
      <c r="J221" s="241"/>
      <c r="K221" s="241"/>
      <c r="L221" s="246"/>
      <c r="M221" s="247"/>
      <c r="N221" s="248"/>
      <c r="O221" s="248"/>
      <c r="P221" s="248"/>
      <c r="Q221" s="248"/>
      <c r="R221" s="248"/>
      <c r="S221" s="248"/>
      <c r="T221" s="249"/>
      <c r="U221" s="14"/>
      <c r="V221" s="14"/>
      <c r="W221" s="14"/>
      <c r="X221" s="14"/>
      <c r="Y221" s="14"/>
      <c r="Z221" s="14"/>
      <c r="AA221" s="14"/>
      <c r="AB221" s="14"/>
      <c r="AC221" s="14"/>
      <c r="AD221" s="14"/>
      <c r="AE221" s="14"/>
      <c r="AT221" s="250" t="s">
        <v>198</v>
      </c>
      <c r="AU221" s="250" t="s">
        <v>84</v>
      </c>
      <c r="AV221" s="14" t="s">
        <v>84</v>
      </c>
      <c r="AW221" s="14" t="s">
        <v>37</v>
      </c>
      <c r="AX221" s="14" t="s">
        <v>76</v>
      </c>
      <c r="AY221" s="250" t="s">
        <v>186</v>
      </c>
    </row>
    <row r="222" spans="1:65" s="2" customFormat="1" ht="24.15" customHeight="1">
      <c r="A222" s="38"/>
      <c r="B222" s="39"/>
      <c r="C222" s="212" t="s">
        <v>392</v>
      </c>
      <c r="D222" s="212" t="s">
        <v>189</v>
      </c>
      <c r="E222" s="213" t="s">
        <v>1124</v>
      </c>
      <c r="F222" s="214" t="s">
        <v>1125</v>
      </c>
      <c r="G222" s="215" t="s">
        <v>236</v>
      </c>
      <c r="H222" s="216">
        <v>38</v>
      </c>
      <c r="I222" s="217"/>
      <c r="J222" s="218">
        <f>ROUND(I222*H222,2)</f>
        <v>0</v>
      </c>
      <c r="K222" s="214" t="s">
        <v>193</v>
      </c>
      <c r="L222" s="44"/>
      <c r="M222" s="219" t="s">
        <v>20</v>
      </c>
      <c r="N222" s="220" t="s">
        <v>47</v>
      </c>
      <c r="O222" s="84"/>
      <c r="P222" s="221">
        <f>O222*H222</f>
        <v>0</v>
      </c>
      <c r="Q222" s="221">
        <v>0.4208</v>
      </c>
      <c r="R222" s="221">
        <f>Q222*H222</f>
        <v>15.990400000000001</v>
      </c>
      <c r="S222" s="221">
        <v>0</v>
      </c>
      <c r="T222" s="222">
        <f>S222*H222</f>
        <v>0</v>
      </c>
      <c r="U222" s="38"/>
      <c r="V222" s="38"/>
      <c r="W222" s="38"/>
      <c r="X222" s="38"/>
      <c r="Y222" s="38"/>
      <c r="Z222" s="38"/>
      <c r="AA222" s="38"/>
      <c r="AB222" s="38"/>
      <c r="AC222" s="38"/>
      <c r="AD222" s="38"/>
      <c r="AE222" s="38"/>
      <c r="AR222" s="223" t="s">
        <v>194</v>
      </c>
      <c r="AT222" s="223" t="s">
        <v>189</v>
      </c>
      <c r="AU222" s="223" t="s">
        <v>84</v>
      </c>
      <c r="AY222" s="17" t="s">
        <v>186</v>
      </c>
      <c r="BE222" s="224">
        <f>IF(N222="základní",J222,0)</f>
        <v>0</v>
      </c>
      <c r="BF222" s="224">
        <f>IF(N222="snížená",J222,0)</f>
        <v>0</v>
      </c>
      <c r="BG222" s="224">
        <f>IF(N222="zákl. přenesená",J222,0)</f>
        <v>0</v>
      </c>
      <c r="BH222" s="224">
        <f>IF(N222="sníž. přenesená",J222,0)</f>
        <v>0</v>
      </c>
      <c r="BI222" s="224">
        <f>IF(N222="nulová",J222,0)</f>
        <v>0</v>
      </c>
      <c r="BJ222" s="17" t="s">
        <v>22</v>
      </c>
      <c r="BK222" s="224">
        <f>ROUND(I222*H222,2)</f>
        <v>0</v>
      </c>
      <c r="BL222" s="17" t="s">
        <v>194</v>
      </c>
      <c r="BM222" s="223" t="s">
        <v>1126</v>
      </c>
    </row>
    <row r="223" spans="1:47" s="2" customFormat="1" ht="12">
      <c r="A223" s="38"/>
      <c r="B223" s="39"/>
      <c r="C223" s="40"/>
      <c r="D223" s="225" t="s">
        <v>196</v>
      </c>
      <c r="E223" s="40"/>
      <c r="F223" s="226" t="s">
        <v>1125</v>
      </c>
      <c r="G223" s="40"/>
      <c r="H223" s="40"/>
      <c r="I223" s="227"/>
      <c r="J223" s="40"/>
      <c r="K223" s="40"/>
      <c r="L223" s="44"/>
      <c r="M223" s="228"/>
      <c r="N223" s="229"/>
      <c r="O223" s="84"/>
      <c r="P223" s="84"/>
      <c r="Q223" s="84"/>
      <c r="R223" s="84"/>
      <c r="S223" s="84"/>
      <c r="T223" s="85"/>
      <c r="U223" s="38"/>
      <c r="V223" s="38"/>
      <c r="W223" s="38"/>
      <c r="X223" s="38"/>
      <c r="Y223" s="38"/>
      <c r="Z223" s="38"/>
      <c r="AA223" s="38"/>
      <c r="AB223" s="38"/>
      <c r="AC223" s="38"/>
      <c r="AD223" s="38"/>
      <c r="AE223" s="38"/>
      <c r="AT223" s="17" t="s">
        <v>196</v>
      </c>
      <c r="AU223" s="17" t="s">
        <v>84</v>
      </c>
    </row>
    <row r="224" spans="1:47" s="2" customFormat="1" ht="12">
      <c r="A224" s="38"/>
      <c r="B224" s="39"/>
      <c r="C224" s="40"/>
      <c r="D224" s="225" t="s">
        <v>216</v>
      </c>
      <c r="E224" s="40"/>
      <c r="F224" s="251" t="s">
        <v>1127</v>
      </c>
      <c r="G224" s="40"/>
      <c r="H224" s="40"/>
      <c r="I224" s="227"/>
      <c r="J224" s="40"/>
      <c r="K224" s="40"/>
      <c r="L224" s="44"/>
      <c r="M224" s="228"/>
      <c r="N224" s="229"/>
      <c r="O224" s="84"/>
      <c r="P224" s="84"/>
      <c r="Q224" s="84"/>
      <c r="R224" s="84"/>
      <c r="S224" s="84"/>
      <c r="T224" s="85"/>
      <c r="U224" s="38"/>
      <c r="V224" s="38"/>
      <c r="W224" s="38"/>
      <c r="X224" s="38"/>
      <c r="Y224" s="38"/>
      <c r="Z224" s="38"/>
      <c r="AA224" s="38"/>
      <c r="AB224" s="38"/>
      <c r="AC224" s="38"/>
      <c r="AD224" s="38"/>
      <c r="AE224" s="38"/>
      <c r="AT224" s="17" t="s">
        <v>216</v>
      </c>
      <c r="AU224" s="17" t="s">
        <v>84</v>
      </c>
    </row>
    <row r="225" spans="1:51" s="13" customFormat="1" ht="12">
      <c r="A225" s="13"/>
      <c r="B225" s="230"/>
      <c r="C225" s="231"/>
      <c r="D225" s="225" t="s">
        <v>198</v>
      </c>
      <c r="E225" s="232" t="s">
        <v>20</v>
      </c>
      <c r="F225" s="233" t="s">
        <v>362</v>
      </c>
      <c r="G225" s="231"/>
      <c r="H225" s="232" t="s">
        <v>20</v>
      </c>
      <c r="I225" s="234"/>
      <c r="J225" s="231"/>
      <c r="K225" s="231"/>
      <c r="L225" s="235"/>
      <c r="M225" s="236"/>
      <c r="N225" s="237"/>
      <c r="O225" s="237"/>
      <c r="P225" s="237"/>
      <c r="Q225" s="237"/>
      <c r="R225" s="237"/>
      <c r="S225" s="237"/>
      <c r="T225" s="238"/>
      <c r="U225" s="13"/>
      <c r="V225" s="13"/>
      <c r="W225" s="13"/>
      <c r="X225" s="13"/>
      <c r="Y225" s="13"/>
      <c r="Z225" s="13"/>
      <c r="AA225" s="13"/>
      <c r="AB225" s="13"/>
      <c r="AC225" s="13"/>
      <c r="AD225" s="13"/>
      <c r="AE225" s="13"/>
      <c r="AT225" s="239" t="s">
        <v>198</v>
      </c>
      <c r="AU225" s="239" t="s">
        <v>84</v>
      </c>
      <c r="AV225" s="13" t="s">
        <v>22</v>
      </c>
      <c r="AW225" s="13" t="s">
        <v>37</v>
      </c>
      <c r="AX225" s="13" t="s">
        <v>76</v>
      </c>
      <c r="AY225" s="239" t="s">
        <v>186</v>
      </c>
    </row>
    <row r="226" spans="1:51" s="14" customFormat="1" ht="12">
      <c r="A226" s="14"/>
      <c r="B226" s="240"/>
      <c r="C226" s="241"/>
      <c r="D226" s="225" t="s">
        <v>198</v>
      </c>
      <c r="E226" s="242" t="s">
        <v>20</v>
      </c>
      <c r="F226" s="243" t="s">
        <v>1269</v>
      </c>
      <c r="G226" s="241"/>
      <c r="H226" s="244">
        <v>38</v>
      </c>
      <c r="I226" s="245"/>
      <c r="J226" s="241"/>
      <c r="K226" s="241"/>
      <c r="L226" s="246"/>
      <c r="M226" s="247"/>
      <c r="N226" s="248"/>
      <c r="O226" s="248"/>
      <c r="P226" s="248"/>
      <c r="Q226" s="248"/>
      <c r="R226" s="248"/>
      <c r="S226" s="248"/>
      <c r="T226" s="249"/>
      <c r="U226" s="14"/>
      <c r="V226" s="14"/>
      <c r="W226" s="14"/>
      <c r="X226" s="14"/>
      <c r="Y226" s="14"/>
      <c r="Z226" s="14"/>
      <c r="AA226" s="14"/>
      <c r="AB226" s="14"/>
      <c r="AC226" s="14"/>
      <c r="AD226" s="14"/>
      <c r="AE226" s="14"/>
      <c r="AT226" s="250" t="s">
        <v>198</v>
      </c>
      <c r="AU226" s="250" t="s">
        <v>84</v>
      </c>
      <c r="AV226" s="14" t="s">
        <v>84</v>
      </c>
      <c r="AW226" s="14" t="s">
        <v>37</v>
      </c>
      <c r="AX226" s="14" t="s">
        <v>76</v>
      </c>
      <c r="AY226" s="250" t="s">
        <v>186</v>
      </c>
    </row>
    <row r="227" spans="1:63" s="12" customFormat="1" ht="22.8" customHeight="1">
      <c r="A227" s="12"/>
      <c r="B227" s="196"/>
      <c r="C227" s="197"/>
      <c r="D227" s="198" t="s">
        <v>75</v>
      </c>
      <c r="E227" s="210" t="s">
        <v>187</v>
      </c>
      <c r="F227" s="210" t="s">
        <v>188</v>
      </c>
      <c r="G227" s="197"/>
      <c r="H227" s="197"/>
      <c r="I227" s="200"/>
      <c r="J227" s="211">
        <f>BK227</f>
        <v>0</v>
      </c>
      <c r="K227" s="197"/>
      <c r="L227" s="202"/>
      <c r="M227" s="203"/>
      <c r="N227" s="204"/>
      <c r="O227" s="204"/>
      <c r="P227" s="205">
        <f>SUM(P228:P290)</f>
        <v>0</v>
      </c>
      <c r="Q227" s="204"/>
      <c r="R227" s="205">
        <f>SUM(R228:R290)</f>
        <v>330.67049122000003</v>
      </c>
      <c r="S227" s="204"/>
      <c r="T227" s="206">
        <f>SUM(T228:T290)</f>
        <v>2.7500000000000004</v>
      </c>
      <c r="U227" s="12"/>
      <c r="V227" s="12"/>
      <c r="W227" s="12"/>
      <c r="X227" s="12"/>
      <c r="Y227" s="12"/>
      <c r="Z227" s="12"/>
      <c r="AA227" s="12"/>
      <c r="AB227" s="12"/>
      <c r="AC227" s="12"/>
      <c r="AD227" s="12"/>
      <c r="AE227" s="12"/>
      <c r="AR227" s="207" t="s">
        <v>22</v>
      </c>
      <c r="AT227" s="208" t="s">
        <v>75</v>
      </c>
      <c r="AU227" s="208" t="s">
        <v>22</v>
      </c>
      <c r="AY227" s="207" t="s">
        <v>186</v>
      </c>
      <c r="BK227" s="209">
        <f>SUM(BK228:BK290)</f>
        <v>0</v>
      </c>
    </row>
    <row r="228" spans="1:65" s="2" customFormat="1" ht="24.15" customHeight="1">
      <c r="A228" s="38"/>
      <c r="B228" s="39"/>
      <c r="C228" s="212" t="s">
        <v>398</v>
      </c>
      <c r="D228" s="212" t="s">
        <v>189</v>
      </c>
      <c r="E228" s="213" t="s">
        <v>1270</v>
      </c>
      <c r="F228" s="214" t="s">
        <v>1271</v>
      </c>
      <c r="G228" s="215" t="s">
        <v>312</v>
      </c>
      <c r="H228" s="216">
        <v>12.143</v>
      </c>
      <c r="I228" s="217"/>
      <c r="J228" s="218">
        <f>ROUND(I228*H228,2)</f>
        <v>0</v>
      </c>
      <c r="K228" s="214" t="s">
        <v>193</v>
      </c>
      <c r="L228" s="44"/>
      <c r="M228" s="219" t="s">
        <v>20</v>
      </c>
      <c r="N228" s="220" t="s">
        <v>47</v>
      </c>
      <c r="O228" s="84"/>
      <c r="P228" s="221">
        <f>O228*H228</f>
        <v>0</v>
      </c>
      <c r="Q228" s="221">
        <v>0.00354</v>
      </c>
      <c r="R228" s="221">
        <f>Q228*H228</f>
        <v>0.042986220000000006</v>
      </c>
      <c r="S228" s="221">
        <v>0</v>
      </c>
      <c r="T228" s="222">
        <f>S228*H228</f>
        <v>0</v>
      </c>
      <c r="U228" s="38"/>
      <c r="V228" s="38"/>
      <c r="W228" s="38"/>
      <c r="X228" s="38"/>
      <c r="Y228" s="38"/>
      <c r="Z228" s="38"/>
      <c r="AA228" s="38"/>
      <c r="AB228" s="38"/>
      <c r="AC228" s="38"/>
      <c r="AD228" s="38"/>
      <c r="AE228" s="38"/>
      <c r="AR228" s="223" t="s">
        <v>194</v>
      </c>
      <c r="AT228" s="223" t="s">
        <v>189</v>
      </c>
      <c r="AU228" s="223" t="s">
        <v>84</v>
      </c>
      <c r="AY228" s="17" t="s">
        <v>186</v>
      </c>
      <c r="BE228" s="224">
        <f>IF(N228="základní",J228,0)</f>
        <v>0</v>
      </c>
      <c r="BF228" s="224">
        <f>IF(N228="snížená",J228,0)</f>
        <v>0</v>
      </c>
      <c r="BG228" s="224">
        <f>IF(N228="zákl. přenesená",J228,0)</f>
        <v>0</v>
      </c>
      <c r="BH228" s="224">
        <f>IF(N228="sníž. přenesená",J228,0)</f>
        <v>0</v>
      </c>
      <c r="BI228" s="224">
        <f>IF(N228="nulová",J228,0)</f>
        <v>0</v>
      </c>
      <c r="BJ228" s="17" t="s">
        <v>22</v>
      </c>
      <c r="BK228" s="224">
        <f>ROUND(I228*H228,2)</f>
        <v>0</v>
      </c>
      <c r="BL228" s="17" t="s">
        <v>194</v>
      </c>
      <c r="BM228" s="223" t="s">
        <v>1272</v>
      </c>
    </row>
    <row r="229" spans="1:47" s="2" customFormat="1" ht="12">
      <c r="A229" s="38"/>
      <c r="B229" s="39"/>
      <c r="C229" s="40"/>
      <c r="D229" s="225" t="s">
        <v>196</v>
      </c>
      <c r="E229" s="40"/>
      <c r="F229" s="226" t="s">
        <v>1273</v>
      </c>
      <c r="G229" s="40"/>
      <c r="H229" s="40"/>
      <c r="I229" s="227"/>
      <c r="J229" s="40"/>
      <c r="K229" s="40"/>
      <c r="L229" s="44"/>
      <c r="M229" s="228"/>
      <c r="N229" s="229"/>
      <c r="O229" s="84"/>
      <c r="P229" s="84"/>
      <c r="Q229" s="84"/>
      <c r="R229" s="84"/>
      <c r="S229" s="84"/>
      <c r="T229" s="85"/>
      <c r="U229" s="38"/>
      <c r="V229" s="38"/>
      <c r="W229" s="38"/>
      <c r="X229" s="38"/>
      <c r="Y229" s="38"/>
      <c r="Z229" s="38"/>
      <c r="AA229" s="38"/>
      <c r="AB229" s="38"/>
      <c r="AC229" s="38"/>
      <c r="AD229" s="38"/>
      <c r="AE229" s="38"/>
      <c r="AT229" s="17" t="s">
        <v>196</v>
      </c>
      <c r="AU229" s="17" t="s">
        <v>84</v>
      </c>
    </row>
    <row r="230" spans="1:51" s="13" customFormat="1" ht="12">
      <c r="A230" s="13"/>
      <c r="B230" s="230"/>
      <c r="C230" s="231"/>
      <c r="D230" s="225" t="s">
        <v>198</v>
      </c>
      <c r="E230" s="232" t="s">
        <v>20</v>
      </c>
      <c r="F230" s="233" t="s">
        <v>919</v>
      </c>
      <c r="G230" s="231"/>
      <c r="H230" s="232" t="s">
        <v>20</v>
      </c>
      <c r="I230" s="234"/>
      <c r="J230" s="231"/>
      <c r="K230" s="231"/>
      <c r="L230" s="235"/>
      <c r="M230" s="236"/>
      <c r="N230" s="237"/>
      <c r="O230" s="237"/>
      <c r="P230" s="237"/>
      <c r="Q230" s="237"/>
      <c r="R230" s="237"/>
      <c r="S230" s="237"/>
      <c r="T230" s="238"/>
      <c r="U230" s="13"/>
      <c r="V230" s="13"/>
      <c r="W230" s="13"/>
      <c r="X230" s="13"/>
      <c r="Y230" s="13"/>
      <c r="Z230" s="13"/>
      <c r="AA230" s="13"/>
      <c r="AB230" s="13"/>
      <c r="AC230" s="13"/>
      <c r="AD230" s="13"/>
      <c r="AE230" s="13"/>
      <c r="AT230" s="239" t="s">
        <v>198</v>
      </c>
      <c r="AU230" s="239" t="s">
        <v>84</v>
      </c>
      <c r="AV230" s="13" t="s">
        <v>22</v>
      </c>
      <c r="AW230" s="13" t="s">
        <v>37</v>
      </c>
      <c r="AX230" s="13" t="s">
        <v>76</v>
      </c>
      <c r="AY230" s="239" t="s">
        <v>186</v>
      </c>
    </row>
    <row r="231" spans="1:51" s="14" customFormat="1" ht="12">
      <c r="A231" s="14"/>
      <c r="B231" s="240"/>
      <c r="C231" s="241"/>
      <c r="D231" s="225" t="s">
        <v>198</v>
      </c>
      <c r="E231" s="242" t="s">
        <v>20</v>
      </c>
      <c r="F231" s="243" t="s">
        <v>1274</v>
      </c>
      <c r="G231" s="241"/>
      <c r="H231" s="244">
        <v>12.143</v>
      </c>
      <c r="I231" s="245"/>
      <c r="J231" s="241"/>
      <c r="K231" s="241"/>
      <c r="L231" s="246"/>
      <c r="M231" s="247"/>
      <c r="N231" s="248"/>
      <c r="O231" s="248"/>
      <c r="P231" s="248"/>
      <c r="Q231" s="248"/>
      <c r="R231" s="248"/>
      <c r="S231" s="248"/>
      <c r="T231" s="249"/>
      <c r="U231" s="14"/>
      <c r="V231" s="14"/>
      <c r="W231" s="14"/>
      <c r="X231" s="14"/>
      <c r="Y231" s="14"/>
      <c r="Z231" s="14"/>
      <c r="AA231" s="14"/>
      <c r="AB231" s="14"/>
      <c r="AC231" s="14"/>
      <c r="AD231" s="14"/>
      <c r="AE231" s="14"/>
      <c r="AT231" s="250" t="s">
        <v>198</v>
      </c>
      <c r="AU231" s="250" t="s">
        <v>84</v>
      </c>
      <c r="AV231" s="14" t="s">
        <v>84</v>
      </c>
      <c r="AW231" s="14" t="s">
        <v>37</v>
      </c>
      <c r="AX231" s="14" t="s">
        <v>76</v>
      </c>
      <c r="AY231" s="250" t="s">
        <v>186</v>
      </c>
    </row>
    <row r="232" spans="1:65" s="2" customFormat="1" ht="24.15" customHeight="1">
      <c r="A232" s="38"/>
      <c r="B232" s="39"/>
      <c r="C232" s="212" t="s">
        <v>405</v>
      </c>
      <c r="D232" s="212" t="s">
        <v>189</v>
      </c>
      <c r="E232" s="213" t="s">
        <v>1275</v>
      </c>
      <c r="F232" s="214" t="s">
        <v>1276</v>
      </c>
      <c r="G232" s="215" t="s">
        <v>312</v>
      </c>
      <c r="H232" s="216">
        <v>89</v>
      </c>
      <c r="I232" s="217"/>
      <c r="J232" s="218">
        <f>ROUND(I232*H232,2)</f>
        <v>0</v>
      </c>
      <c r="K232" s="214" t="s">
        <v>20</v>
      </c>
      <c r="L232" s="44"/>
      <c r="M232" s="219" t="s">
        <v>20</v>
      </c>
      <c r="N232" s="220" t="s">
        <v>47</v>
      </c>
      <c r="O232" s="84"/>
      <c r="P232" s="221">
        <f>O232*H232</f>
        <v>0</v>
      </c>
      <c r="Q232" s="221">
        <v>0.08978</v>
      </c>
      <c r="R232" s="221">
        <f>Q232*H232</f>
        <v>7.99042</v>
      </c>
      <c r="S232" s="221">
        <v>0</v>
      </c>
      <c r="T232" s="222">
        <f>S232*H232</f>
        <v>0</v>
      </c>
      <c r="U232" s="38"/>
      <c r="V232" s="38"/>
      <c r="W232" s="38"/>
      <c r="X232" s="38"/>
      <c r="Y232" s="38"/>
      <c r="Z232" s="38"/>
      <c r="AA232" s="38"/>
      <c r="AB232" s="38"/>
      <c r="AC232" s="38"/>
      <c r="AD232" s="38"/>
      <c r="AE232" s="38"/>
      <c r="AR232" s="223" t="s">
        <v>194</v>
      </c>
      <c r="AT232" s="223" t="s">
        <v>189</v>
      </c>
      <c r="AU232" s="223" t="s">
        <v>84</v>
      </c>
      <c r="AY232" s="17" t="s">
        <v>186</v>
      </c>
      <c r="BE232" s="224">
        <f>IF(N232="základní",J232,0)</f>
        <v>0</v>
      </c>
      <c r="BF232" s="224">
        <f>IF(N232="snížená",J232,0)</f>
        <v>0</v>
      </c>
      <c r="BG232" s="224">
        <f>IF(N232="zákl. přenesená",J232,0)</f>
        <v>0</v>
      </c>
      <c r="BH232" s="224">
        <f>IF(N232="sníž. přenesená",J232,0)</f>
        <v>0</v>
      </c>
      <c r="BI232" s="224">
        <f>IF(N232="nulová",J232,0)</f>
        <v>0</v>
      </c>
      <c r="BJ232" s="17" t="s">
        <v>22</v>
      </c>
      <c r="BK232" s="224">
        <f>ROUND(I232*H232,2)</f>
        <v>0</v>
      </c>
      <c r="BL232" s="17" t="s">
        <v>194</v>
      </c>
      <c r="BM232" s="223" t="s">
        <v>1135</v>
      </c>
    </row>
    <row r="233" spans="1:47" s="2" customFormat="1" ht="12">
      <c r="A233" s="38"/>
      <c r="B233" s="39"/>
      <c r="C233" s="40"/>
      <c r="D233" s="225" t="s">
        <v>196</v>
      </c>
      <c r="E233" s="40"/>
      <c r="F233" s="226" t="s">
        <v>1277</v>
      </c>
      <c r="G233" s="40"/>
      <c r="H233" s="40"/>
      <c r="I233" s="227"/>
      <c r="J233" s="40"/>
      <c r="K233" s="40"/>
      <c r="L233" s="44"/>
      <c r="M233" s="228"/>
      <c r="N233" s="229"/>
      <c r="O233" s="84"/>
      <c r="P233" s="84"/>
      <c r="Q233" s="84"/>
      <c r="R233" s="84"/>
      <c r="S233" s="84"/>
      <c r="T233" s="85"/>
      <c r="U233" s="38"/>
      <c r="V233" s="38"/>
      <c r="W233" s="38"/>
      <c r="X233" s="38"/>
      <c r="Y233" s="38"/>
      <c r="Z233" s="38"/>
      <c r="AA233" s="38"/>
      <c r="AB233" s="38"/>
      <c r="AC233" s="38"/>
      <c r="AD233" s="38"/>
      <c r="AE233" s="38"/>
      <c r="AT233" s="17" t="s">
        <v>196</v>
      </c>
      <c r="AU233" s="17" t="s">
        <v>84</v>
      </c>
    </row>
    <row r="234" spans="1:47" s="2" customFormat="1" ht="12">
      <c r="A234" s="38"/>
      <c r="B234" s="39"/>
      <c r="C234" s="40"/>
      <c r="D234" s="225" t="s">
        <v>216</v>
      </c>
      <c r="E234" s="40"/>
      <c r="F234" s="251" t="s">
        <v>1278</v>
      </c>
      <c r="G234" s="40"/>
      <c r="H234" s="40"/>
      <c r="I234" s="227"/>
      <c r="J234" s="40"/>
      <c r="K234" s="40"/>
      <c r="L234" s="44"/>
      <c r="M234" s="228"/>
      <c r="N234" s="229"/>
      <c r="O234" s="84"/>
      <c r="P234" s="84"/>
      <c r="Q234" s="84"/>
      <c r="R234" s="84"/>
      <c r="S234" s="84"/>
      <c r="T234" s="85"/>
      <c r="U234" s="38"/>
      <c r="V234" s="38"/>
      <c r="W234" s="38"/>
      <c r="X234" s="38"/>
      <c r="Y234" s="38"/>
      <c r="Z234" s="38"/>
      <c r="AA234" s="38"/>
      <c r="AB234" s="38"/>
      <c r="AC234" s="38"/>
      <c r="AD234" s="38"/>
      <c r="AE234" s="38"/>
      <c r="AT234" s="17" t="s">
        <v>216</v>
      </c>
      <c r="AU234" s="17" t="s">
        <v>84</v>
      </c>
    </row>
    <row r="235" spans="1:51" s="13" customFormat="1" ht="12">
      <c r="A235" s="13"/>
      <c r="B235" s="230"/>
      <c r="C235" s="231"/>
      <c r="D235" s="225" t="s">
        <v>198</v>
      </c>
      <c r="E235" s="232" t="s">
        <v>20</v>
      </c>
      <c r="F235" s="233" t="s">
        <v>919</v>
      </c>
      <c r="G235" s="231"/>
      <c r="H235" s="232" t="s">
        <v>20</v>
      </c>
      <c r="I235" s="234"/>
      <c r="J235" s="231"/>
      <c r="K235" s="231"/>
      <c r="L235" s="235"/>
      <c r="M235" s="236"/>
      <c r="N235" s="237"/>
      <c r="O235" s="237"/>
      <c r="P235" s="237"/>
      <c r="Q235" s="237"/>
      <c r="R235" s="237"/>
      <c r="S235" s="237"/>
      <c r="T235" s="238"/>
      <c r="U235" s="13"/>
      <c r="V235" s="13"/>
      <c r="W235" s="13"/>
      <c r="X235" s="13"/>
      <c r="Y235" s="13"/>
      <c r="Z235" s="13"/>
      <c r="AA235" s="13"/>
      <c r="AB235" s="13"/>
      <c r="AC235" s="13"/>
      <c r="AD235" s="13"/>
      <c r="AE235" s="13"/>
      <c r="AT235" s="239" t="s">
        <v>198</v>
      </c>
      <c r="AU235" s="239" t="s">
        <v>84</v>
      </c>
      <c r="AV235" s="13" t="s">
        <v>22</v>
      </c>
      <c r="AW235" s="13" t="s">
        <v>37</v>
      </c>
      <c r="AX235" s="13" t="s">
        <v>76</v>
      </c>
      <c r="AY235" s="239" t="s">
        <v>186</v>
      </c>
    </row>
    <row r="236" spans="1:51" s="14" customFormat="1" ht="12">
      <c r="A236" s="14"/>
      <c r="B236" s="240"/>
      <c r="C236" s="241"/>
      <c r="D236" s="225" t="s">
        <v>198</v>
      </c>
      <c r="E236" s="242" t="s">
        <v>20</v>
      </c>
      <c r="F236" s="243" t="s">
        <v>1279</v>
      </c>
      <c r="G236" s="241"/>
      <c r="H236" s="244">
        <v>89</v>
      </c>
      <c r="I236" s="245"/>
      <c r="J236" s="241"/>
      <c r="K236" s="241"/>
      <c r="L236" s="246"/>
      <c r="M236" s="247"/>
      <c r="N236" s="248"/>
      <c r="O236" s="248"/>
      <c r="P236" s="248"/>
      <c r="Q236" s="248"/>
      <c r="R236" s="248"/>
      <c r="S236" s="248"/>
      <c r="T236" s="249"/>
      <c r="U236" s="14"/>
      <c r="V236" s="14"/>
      <c r="W236" s="14"/>
      <c r="X236" s="14"/>
      <c r="Y236" s="14"/>
      <c r="Z236" s="14"/>
      <c r="AA236" s="14"/>
      <c r="AB236" s="14"/>
      <c r="AC236" s="14"/>
      <c r="AD236" s="14"/>
      <c r="AE236" s="14"/>
      <c r="AT236" s="250" t="s">
        <v>198</v>
      </c>
      <c r="AU236" s="250" t="s">
        <v>84</v>
      </c>
      <c r="AV236" s="14" t="s">
        <v>84</v>
      </c>
      <c r="AW236" s="14" t="s">
        <v>37</v>
      </c>
      <c r="AX236" s="14" t="s">
        <v>76</v>
      </c>
      <c r="AY236" s="250" t="s">
        <v>186</v>
      </c>
    </row>
    <row r="237" spans="1:65" s="2" customFormat="1" ht="14.4" customHeight="1">
      <c r="A237" s="38"/>
      <c r="B237" s="39"/>
      <c r="C237" s="260" t="s">
        <v>411</v>
      </c>
      <c r="D237" s="260" t="s">
        <v>921</v>
      </c>
      <c r="E237" s="261" t="s">
        <v>1103</v>
      </c>
      <c r="F237" s="262" t="s">
        <v>1104</v>
      </c>
      <c r="G237" s="263" t="s">
        <v>244</v>
      </c>
      <c r="H237" s="264">
        <v>4.539</v>
      </c>
      <c r="I237" s="265"/>
      <c r="J237" s="266">
        <f>ROUND(I237*H237,2)</f>
        <v>0</v>
      </c>
      <c r="K237" s="262" t="s">
        <v>193</v>
      </c>
      <c r="L237" s="267"/>
      <c r="M237" s="268" t="s">
        <v>20</v>
      </c>
      <c r="N237" s="269" t="s">
        <v>47</v>
      </c>
      <c r="O237" s="84"/>
      <c r="P237" s="221">
        <f>O237*H237</f>
        <v>0</v>
      </c>
      <c r="Q237" s="221">
        <v>0.222</v>
      </c>
      <c r="R237" s="221">
        <f>Q237*H237</f>
        <v>1.007658</v>
      </c>
      <c r="S237" s="221">
        <v>0</v>
      </c>
      <c r="T237" s="222">
        <f>S237*H237</f>
        <v>0</v>
      </c>
      <c r="U237" s="38"/>
      <c r="V237" s="38"/>
      <c r="W237" s="38"/>
      <c r="X237" s="38"/>
      <c r="Y237" s="38"/>
      <c r="Z237" s="38"/>
      <c r="AA237" s="38"/>
      <c r="AB237" s="38"/>
      <c r="AC237" s="38"/>
      <c r="AD237" s="38"/>
      <c r="AE237" s="38"/>
      <c r="AR237" s="223" t="s">
        <v>279</v>
      </c>
      <c r="AT237" s="223" t="s">
        <v>921</v>
      </c>
      <c r="AU237" s="223" t="s">
        <v>84</v>
      </c>
      <c r="AY237" s="17" t="s">
        <v>186</v>
      </c>
      <c r="BE237" s="224">
        <f>IF(N237="základní",J237,0)</f>
        <v>0</v>
      </c>
      <c r="BF237" s="224">
        <f>IF(N237="snížená",J237,0)</f>
        <v>0</v>
      </c>
      <c r="BG237" s="224">
        <f>IF(N237="zákl. přenesená",J237,0)</f>
        <v>0</v>
      </c>
      <c r="BH237" s="224">
        <f>IF(N237="sníž. přenesená",J237,0)</f>
        <v>0</v>
      </c>
      <c r="BI237" s="224">
        <f>IF(N237="nulová",J237,0)</f>
        <v>0</v>
      </c>
      <c r="BJ237" s="17" t="s">
        <v>22</v>
      </c>
      <c r="BK237" s="224">
        <f>ROUND(I237*H237,2)</f>
        <v>0</v>
      </c>
      <c r="BL237" s="17" t="s">
        <v>194</v>
      </c>
      <c r="BM237" s="223" t="s">
        <v>1105</v>
      </c>
    </row>
    <row r="238" spans="1:47" s="2" customFormat="1" ht="12">
      <c r="A238" s="38"/>
      <c r="B238" s="39"/>
      <c r="C238" s="40"/>
      <c r="D238" s="225" t="s">
        <v>196</v>
      </c>
      <c r="E238" s="40"/>
      <c r="F238" s="226" t="s">
        <v>1104</v>
      </c>
      <c r="G238" s="40"/>
      <c r="H238" s="40"/>
      <c r="I238" s="227"/>
      <c r="J238" s="40"/>
      <c r="K238" s="40"/>
      <c r="L238" s="44"/>
      <c r="M238" s="228"/>
      <c r="N238" s="229"/>
      <c r="O238" s="84"/>
      <c r="P238" s="84"/>
      <c r="Q238" s="84"/>
      <c r="R238" s="84"/>
      <c r="S238" s="84"/>
      <c r="T238" s="85"/>
      <c r="U238" s="38"/>
      <c r="V238" s="38"/>
      <c r="W238" s="38"/>
      <c r="X238" s="38"/>
      <c r="Y238" s="38"/>
      <c r="Z238" s="38"/>
      <c r="AA238" s="38"/>
      <c r="AB238" s="38"/>
      <c r="AC238" s="38"/>
      <c r="AD238" s="38"/>
      <c r="AE238" s="38"/>
      <c r="AT238" s="17" t="s">
        <v>196</v>
      </c>
      <c r="AU238" s="17" t="s">
        <v>84</v>
      </c>
    </row>
    <row r="239" spans="1:47" s="2" customFormat="1" ht="12">
      <c r="A239" s="38"/>
      <c r="B239" s="39"/>
      <c r="C239" s="40"/>
      <c r="D239" s="225" t="s">
        <v>216</v>
      </c>
      <c r="E239" s="40"/>
      <c r="F239" s="251" t="s">
        <v>1280</v>
      </c>
      <c r="G239" s="40"/>
      <c r="H239" s="40"/>
      <c r="I239" s="227"/>
      <c r="J239" s="40"/>
      <c r="K239" s="40"/>
      <c r="L239" s="44"/>
      <c r="M239" s="228"/>
      <c r="N239" s="229"/>
      <c r="O239" s="84"/>
      <c r="P239" s="84"/>
      <c r="Q239" s="84"/>
      <c r="R239" s="84"/>
      <c r="S239" s="84"/>
      <c r="T239" s="85"/>
      <c r="U239" s="38"/>
      <c r="V239" s="38"/>
      <c r="W239" s="38"/>
      <c r="X239" s="38"/>
      <c r="Y239" s="38"/>
      <c r="Z239" s="38"/>
      <c r="AA239" s="38"/>
      <c r="AB239" s="38"/>
      <c r="AC239" s="38"/>
      <c r="AD239" s="38"/>
      <c r="AE239" s="38"/>
      <c r="AT239" s="17" t="s">
        <v>216</v>
      </c>
      <c r="AU239" s="17" t="s">
        <v>84</v>
      </c>
    </row>
    <row r="240" spans="1:51" s="13" customFormat="1" ht="12">
      <c r="A240" s="13"/>
      <c r="B240" s="230"/>
      <c r="C240" s="231"/>
      <c r="D240" s="225" t="s">
        <v>198</v>
      </c>
      <c r="E240" s="232" t="s">
        <v>20</v>
      </c>
      <c r="F240" s="233" t="s">
        <v>919</v>
      </c>
      <c r="G240" s="231"/>
      <c r="H240" s="232" t="s">
        <v>20</v>
      </c>
      <c r="I240" s="234"/>
      <c r="J240" s="231"/>
      <c r="K240" s="231"/>
      <c r="L240" s="235"/>
      <c r="M240" s="236"/>
      <c r="N240" s="237"/>
      <c r="O240" s="237"/>
      <c r="P240" s="237"/>
      <c r="Q240" s="237"/>
      <c r="R240" s="237"/>
      <c r="S240" s="237"/>
      <c r="T240" s="238"/>
      <c r="U240" s="13"/>
      <c r="V240" s="13"/>
      <c r="W240" s="13"/>
      <c r="X240" s="13"/>
      <c r="Y240" s="13"/>
      <c r="Z240" s="13"/>
      <c r="AA240" s="13"/>
      <c r="AB240" s="13"/>
      <c r="AC240" s="13"/>
      <c r="AD240" s="13"/>
      <c r="AE240" s="13"/>
      <c r="AT240" s="239" t="s">
        <v>198</v>
      </c>
      <c r="AU240" s="239" t="s">
        <v>84</v>
      </c>
      <c r="AV240" s="13" t="s">
        <v>22</v>
      </c>
      <c r="AW240" s="13" t="s">
        <v>37</v>
      </c>
      <c r="AX240" s="13" t="s">
        <v>76</v>
      </c>
      <c r="AY240" s="239" t="s">
        <v>186</v>
      </c>
    </row>
    <row r="241" spans="1:51" s="14" customFormat="1" ht="12">
      <c r="A241" s="14"/>
      <c r="B241" s="240"/>
      <c r="C241" s="241"/>
      <c r="D241" s="225" t="s">
        <v>198</v>
      </c>
      <c r="E241" s="242" t="s">
        <v>20</v>
      </c>
      <c r="F241" s="243" t="s">
        <v>1281</v>
      </c>
      <c r="G241" s="241"/>
      <c r="H241" s="244">
        <v>4.45</v>
      </c>
      <c r="I241" s="245"/>
      <c r="J241" s="241"/>
      <c r="K241" s="241"/>
      <c r="L241" s="246"/>
      <c r="M241" s="247"/>
      <c r="N241" s="248"/>
      <c r="O241" s="248"/>
      <c r="P241" s="248"/>
      <c r="Q241" s="248"/>
      <c r="R241" s="248"/>
      <c r="S241" s="248"/>
      <c r="T241" s="249"/>
      <c r="U241" s="14"/>
      <c r="V241" s="14"/>
      <c r="W241" s="14"/>
      <c r="X241" s="14"/>
      <c r="Y241" s="14"/>
      <c r="Z241" s="14"/>
      <c r="AA241" s="14"/>
      <c r="AB241" s="14"/>
      <c r="AC241" s="14"/>
      <c r="AD241" s="14"/>
      <c r="AE241" s="14"/>
      <c r="AT241" s="250" t="s">
        <v>198</v>
      </c>
      <c r="AU241" s="250" t="s">
        <v>84</v>
      </c>
      <c r="AV241" s="14" t="s">
        <v>84</v>
      </c>
      <c r="AW241" s="14" t="s">
        <v>37</v>
      </c>
      <c r="AX241" s="14" t="s">
        <v>76</v>
      </c>
      <c r="AY241" s="250" t="s">
        <v>186</v>
      </c>
    </row>
    <row r="242" spans="1:51" s="14" customFormat="1" ht="12">
      <c r="A242" s="14"/>
      <c r="B242" s="240"/>
      <c r="C242" s="241"/>
      <c r="D242" s="225" t="s">
        <v>198</v>
      </c>
      <c r="E242" s="241"/>
      <c r="F242" s="243" t="s">
        <v>1282</v>
      </c>
      <c r="G242" s="241"/>
      <c r="H242" s="244">
        <v>4.539</v>
      </c>
      <c r="I242" s="245"/>
      <c r="J242" s="241"/>
      <c r="K242" s="241"/>
      <c r="L242" s="246"/>
      <c r="M242" s="247"/>
      <c r="N242" s="248"/>
      <c r="O242" s="248"/>
      <c r="P242" s="248"/>
      <c r="Q242" s="248"/>
      <c r="R242" s="248"/>
      <c r="S242" s="248"/>
      <c r="T242" s="249"/>
      <c r="U242" s="14"/>
      <c r="V242" s="14"/>
      <c r="W242" s="14"/>
      <c r="X242" s="14"/>
      <c r="Y242" s="14"/>
      <c r="Z242" s="14"/>
      <c r="AA242" s="14"/>
      <c r="AB242" s="14"/>
      <c r="AC242" s="14"/>
      <c r="AD242" s="14"/>
      <c r="AE242" s="14"/>
      <c r="AT242" s="250" t="s">
        <v>198</v>
      </c>
      <c r="AU242" s="250" t="s">
        <v>84</v>
      </c>
      <c r="AV242" s="14" t="s">
        <v>84</v>
      </c>
      <c r="AW242" s="14" t="s">
        <v>4</v>
      </c>
      <c r="AX242" s="14" t="s">
        <v>22</v>
      </c>
      <c r="AY242" s="250" t="s">
        <v>186</v>
      </c>
    </row>
    <row r="243" spans="1:65" s="2" customFormat="1" ht="24.15" customHeight="1">
      <c r="A243" s="38"/>
      <c r="B243" s="39"/>
      <c r="C243" s="212" t="s">
        <v>417</v>
      </c>
      <c r="D243" s="212" t="s">
        <v>189</v>
      </c>
      <c r="E243" s="213" t="s">
        <v>1138</v>
      </c>
      <c r="F243" s="214" t="s">
        <v>1139</v>
      </c>
      <c r="G243" s="215" t="s">
        <v>312</v>
      </c>
      <c r="H243" s="216">
        <v>1814</v>
      </c>
      <c r="I243" s="217"/>
      <c r="J243" s="218">
        <f>ROUND(I243*H243,2)</f>
        <v>0</v>
      </c>
      <c r="K243" s="214" t="s">
        <v>193</v>
      </c>
      <c r="L243" s="44"/>
      <c r="M243" s="219" t="s">
        <v>20</v>
      </c>
      <c r="N243" s="220" t="s">
        <v>47</v>
      </c>
      <c r="O243" s="84"/>
      <c r="P243" s="221">
        <f>O243*H243</f>
        <v>0</v>
      </c>
      <c r="Q243" s="221">
        <v>0.1295</v>
      </c>
      <c r="R243" s="221">
        <f>Q243*H243</f>
        <v>234.913</v>
      </c>
      <c r="S243" s="221">
        <v>0</v>
      </c>
      <c r="T243" s="222">
        <f>S243*H243</f>
        <v>0</v>
      </c>
      <c r="U243" s="38"/>
      <c r="V243" s="38"/>
      <c r="W243" s="38"/>
      <c r="X243" s="38"/>
      <c r="Y243" s="38"/>
      <c r="Z243" s="38"/>
      <c r="AA243" s="38"/>
      <c r="AB243" s="38"/>
      <c r="AC243" s="38"/>
      <c r="AD243" s="38"/>
      <c r="AE243" s="38"/>
      <c r="AR243" s="223" t="s">
        <v>194</v>
      </c>
      <c r="AT243" s="223" t="s">
        <v>189</v>
      </c>
      <c r="AU243" s="223" t="s">
        <v>84</v>
      </c>
      <c r="AY243" s="17" t="s">
        <v>186</v>
      </c>
      <c r="BE243" s="224">
        <f>IF(N243="základní",J243,0)</f>
        <v>0</v>
      </c>
      <c r="BF243" s="224">
        <f>IF(N243="snížená",J243,0)</f>
        <v>0</v>
      </c>
      <c r="BG243" s="224">
        <f>IF(N243="zákl. přenesená",J243,0)</f>
        <v>0</v>
      </c>
      <c r="BH243" s="224">
        <f>IF(N243="sníž. přenesená",J243,0)</f>
        <v>0</v>
      </c>
      <c r="BI243" s="224">
        <f>IF(N243="nulová",J243,0)</f>
        <v>0</v>
      </c>
      <c r="BJ243" s="17" t="s">
        <v>22</v>
      </c>
      <c r="BK243" s="224">
        <f>ROUND(I243*H243,2)</f>
        <v>0</v>
      </c>
      <c r="BL243" s="17" t="s">
        <v>194</v>
      </c>
      <c r="BM243" s="223" t="s">
        <v>1140</v>
      </c>
    </row>
    <row r="244" spans="1:47" s="2" customFormat="1" ht="12">
      <c r="A244" s="38"/>
      <c r="B244" s="39"/>
      <c r="C244" s="40"/>
      <c r="D244" s="225" t="s">
        <v>196</v>
      </c>
      <c r="E244" s="40"/>
      <c r="F244" s="226" t="s">
        <v>1141</v>
      </c>
      <c r="G244" s="40"/>
      <c r="H244" s="40"/>
      <c r="I244" s="227"/>
      <c r="J244" s="40"/>
      <c r="K244" s="40"/>
      <c r="L244" s="44"/>
      <c r="M244" s="228"/>
      <c r="N244" s="229"/>
      <c r="O244" s="84"/>
      <c r="P244" s="84"/>
      <c r="Q244" s="84"/>
      <c r="R244" s="84"/>
      <c r="S244" s="84"/>
      <c r="T244" s="85"/>
      <c r="U244" s="38"/>
      <c r="V244" s="38"/>
      <c r="W244" s="38"/>
      <c r="X244" s="38"/>
      <c r="Y244" s="38"/>
      <c r="Z244" s="38"/>
      <c r="AA244" s="38"/>
      <c r="AB244" s="38"/>
      <c r="AC244" s="38"/>
      <c r="AD244" s="38"/>
      <c r="AE244" s="38"/>
      <c r="AT244" s="17" t="s">
        <v>196</v>
      </c>
      <c r="AU244" s="17" t="s">
        <v>84</v>
      </c>
    </row>
    <row r="245" spans="1:51" s="13" customFormat="1" ht="12">
      <c r="A245" s="13"/>
      <c r="B245" s="230"/>
      <c r="C245" s="231"/>
      <c r="D245" s="225" t="s">
        <v>198</v>
      </c>
      <c r="E245" s="232" t="s">
        <v>20</v>
      </c>
      <c r="F245" s="233" t="s">
        <v>919</v>
      </c>
      <c r="G245" s="231"/>
      <c r="H245" s="232" t="s">
        <v>20</v>
      </c>
      <c r="I245" s="234"/>
      <c r="J245" s="231"/>
      <c r="K245" s="231"/>
      <c r="L245" s="235"/>
      <c r="M245" s="236"/>
      <c r="N245" s="237"/>
      <c r="O245" s="237"/>
      <c r="P245" s="237"/>
      <c r="Q245" s="237"/>
      <c r="R245" s="237"/>
      <c r="S245" s="237"/>
      <c r="T245" s="238"/>
      <c r="U245" s="13"/>
      <c r="V245" s="13"/>
      <c r="W245" s="13"/>
      <c r="X245" s="13"/>
      <c r="Y245" s="13"/>
      <c r="Z245" s="13"/>
      <c r="AA245" s="13"/>
      <c r="AB245" s="13"/>
      <c r="AC245" s="13"/>
      <c r="AD245" s="13"/>
      <c r="AE245" s="13"/>
      <c r="AT245" s="239" t="s">
        <v>198</v>
      </c>
      <c r="AU245" s="239" t="s">
        <v>84</v>
      </c>
      <c r="AV245" s="13" t="s">
        <v>22</v>
      </c>
      <c r="AW245" s="13" t="s">
        <v>37</v>
      </c>
      <c r="AX245" s="13" t="s">
        <v>76</v>
      </c>
      <c r="AY245" s="239" t="s">
        <v>186</v>
      </c>
    </row>
    <row r="246" spans="1:51" s="14" customFormat="1" ht="12">
      <c r="A246" s="14"/>
      <c r="B246" s="240"/>
      <c r="C246" s="241"/>
      <c r="D246" s="225" t="s">
        <v>198</v>
      </c>
      <c r="E246" s="242" t="s">
        <v>20</v>
      </c>
      <c r="F246" s="243" t="s">
        <v>1283</v>
      </c>
      <c r="G246" s="241"/>
      <c r="H246" s="244">
        <v>1814</v>
      </c>
      <c r="I246" s="245"/>
      <c r="J246" s="241"/>
      <c r="K246" s="241"/>
      <c r="L246" s="246"/>
      <c r="M246" s="247"/>
      <c r="N246" s="248"/>
      <c r="O246" s="248"/>
      <c r="P246" s="248"/>
      <c r="Q246" s="248"/>
      <c r="R246" s="248"/>
      <c r="S246" s="248"/>
      <c r="T246" s="249"/>
      <c r="U246" s="14"/>
      <c r="V246" s="14"/>
      <c r="W246" s="14"/>
      <c r="X246" s="14"/>
      <c r="Y246" s="14"/>
      <c r="Z246" s="14"/>
      <c r="AA246" s="14"/>
      <c r="AB246" s="14"/>
      <c r="AC246" s="14"/>
      <c r="AD246" s="14"/>
      <c r="AE246" s="14"/>
      <c r="AT246" s="250" t="s">
        <v>198</v>
      </c>
      <c r="AU246" s="250" t="s">
        <v>84</v>
      </c>
      <c r="AV246" s="14" t="s">
        <v>84</v>
      </c>
      <c r="AW246" s="14" t="s">
        <v>37</v>
      </c>
      <c r="AX246" s="14" t="s">
        <v>76</v>
      </c>
      <c r="AY246" s="250" t="s">
        <v>186</v>
      </c>
    </row>
    <row r="247" spans="1:65" s="2" customFormat="1" ht="14.4" customHeight="1">
      <c r="A247" s="38"/>
      <c r="B247" s="39"/>
      <c r="C247" s="260" t="s">
        <v>425</v>
      </c>
      <c r="D247" s="260" t="s">
        <v>921</v>
      </c>
      <c r="E247" s="261" t="s">
        <v>1144</v>
      </c>
      <c r="F247" s="262" t="s">
        <v>1145</v>
      </c>
      <c r="G247" s="263" t="s">
        <v>312</v>
      </c>
      <c r="H247" s="264">
        <v>1814</v>
      </c>
      <c r="I247" s="265"/>
      <c r="J247" s="266">
        <f>ROUND(I247*H247,2)</f>
        <v>0</v>
      </c>
      <c r="K247" s="262" t="s">
        <v>193</v>
      </c>
      <c r="L247" s="267"/>
      <c r="M247" s="268" t="s">
        <v>20</v>
      </c>
      <c r="N247" s="269" t="s">
        <v>47</v>
      </c>
      <c r="O247" s="84"/>
      <c r="P247" s="221">
        <f>O247*H247</f>
        <v>0</v>
      </c>
      <c r="Q247" s="221">
        <v>0.045</v>
      </c>
      <c r="R247" s="221">
        <f>Q247*H247</f>
        <v>81.63</v>
      </c>
      <c r="S247" s="221">
        <v>0</v>
      </c>
      <c r="T247" s="222">
        <f>S247*H247</f>
        <v>0</v>
      </c>
      <c r="U247" s="38"/>
      <c r="V247" s="38"/>
      <c r="W247" s="38"/>
      <c r="X247" s="38"/>
      <c r="Y247" s="38"/>
      <c r="Z247" s="38"/>
      <c r="AA247" s="38"/>
      <c r="AB247" s="38"/>
      <c r="AC247" s="38"/>
      <c r="AD247" s="38"/>
      <c r="AE247" s="38"/>
      <c r="AR247" s="223" t="s">
        <v>279</v>
      </c>
      <c r="AT247" s="223" t="s">
        <v>921</v>
      </c>
      <c r="AU247" s="223" t="s">
        <v>84</v>
      </c>
      <c r="AY247" s="17" t="s">
        <v>186</v>
      </c>
      <c r="BE247" s="224">
        <f>IF(N247="základní",J247,0)</f>
        <v>0</v>
      </c>
      <c r="BF247" s="224">
        <f>IF(N247="snížená",J247,0)</f>
        <v>0</v>
      </c>
      <c r="BG247" s="224">
        <f>IF(N247="zákl. přenesená",J247,0)</f>
        <v>0</v>
      </c>
      <c r="BH247" s="224">
        <f>IF(N247="sníž. přenesená",J247,0)</f>
        <v>0</v>
      </c>
      <c r="BI247" s="224">
        <f>IF(N247="nulová",J247,0)</f>
        <v>0</v>
      </c>
      <c r="BJ247" s="17" t="s">
        <v>22</v>
      </c>
      <c r="BK247" s="224">
        <f>ROUND(I247*H247,2)</f>
        <v>0</v>
      </c>
      <c r="BL247" s="17" t="s">
        <v>194</v>
      </c>
      <c r="BM247" s="223" t="s">
        <v>1146</v>
      </c>
    </row>
    <row r="248" spans="1:47" s="2" customFormat="1" ht="12">
      <c r="A248" s="38"/>
      <c r="B248" s="39"/>
      <c r="C248" s="40"/>
      <c r="D248" s="225" t="s">
        <v>196</v>
      </c>
      <c r="E248" s="40"/>
      <c r="F248" s="226" t="s">
        <v>1145</v>
      </c>
      <c r="G248" s="40"/>
      <c r="H248" s="40"/>
      <c r="I248" s="227"/>
      <c r="J248" s="40"/>
      <c r="K248" s="40"/>
      <c r="L248" s="44"/>
      <c r="M248" s="228"/>
      <c r="N248" s="229"/>
      <c r="O248" s="84"/>
      <c r="P248" s="84"/>
      <c r="Q248" s="84"/>
      <c r="R248" s="84"/>
      <c r="S248" s="84"/>
      <c r="T248" s="85"/>
      <c r="U248" s="38"/>
      <c r="V248" s="38"/>
      <c r="W248" s="38"/>
      <c r="X248" s="38"/>
      <c r="Y248" s="38"/>
      <c r="Z248" s="38"/>
      <c r="AA248" s="38"/>
      <c r="AB248" s="38"/>
      <c r="AC248" s="38"/>
      <c r="AD248" s="38"/>
      <c r="AE248" s="38"/>
      <c r="AT248" s="17" t="s">
        <v>196</v>
      </c>
      <c r="AU248" s="17" t="s">
        <v>84</v>
      </c>
    </row>
    <row r="249" spans="1:51" s="13" customFormat="1" ht="12">
      <c r="A249" s="13"/>
      <c r="B249" s="230"/>
      <c r="C249" s="231"/>
      <c r="D249" s="225" t="s">
        <v>198</v>
      </c>
      <c r="E249" s="232" t="s">
        <v>20</v>
      </c>
      <c r="F249" s="233" t="s">
        <v>919</v>
      </c>
      <c r="G249" s="231"/>
      <c r="H249" s="232" t="s">
        <v>20</v>
      </c>
      <c r="I249" s="234"/>
      <c r="J249" s="231"/>
      <c r="K249" s="231"/>
      <c r="L249" s="235"/>
      <c r="M249" s="236"/>
      <c r="N249" s="237"/>
      <c r="O249" s="237"/>
      <c r="P249" s="237"/>
      <c r="Q249" s="237"/>
      <c r="R249" s="237"/>
      <c r="S249" s="237"/>
      <c r="T249" s="238"/>
      <c r="U249" s="13"/>
      <c r="V249" s="13"/>
      <c r="W249" s="13"/>
      <c r="X249" s="13"/>
      <c r="Y249" s="13"/>
      <c r="Z249" s="13"/>
      <c r="AA249" s="13"/>
      <c r="AB249" s="13"/>
      <c r="AC249" s="13"/>
      <c r="AD249" s="13"/>
      <c r="AE249" s="13"/>
      <c r="AT249" s="239" t="s">
        <v>198</v>
      </c>
      <c r="AU249" s="239" t="s">
        <v>84</v>
      </c>
      <c r="AV249" s="13" t="s">
        <v>22</v>
      </c>
      <c r="AW249" s="13" t="s">
        <v>37</v>
      </c>
      <c r="AX249" s="13" t="s">
        <v>76</v>
      </c>
      <c r="AY249" s="239" t="s">
        <v>186</v>
      </c>
    </row>
    <row r="250" spans="1:51" s="14" customFormat="1" ht="12">
      <c r="A250" s="14"/>
      <c r="B250" s="240"/>
      <c r="C250" s="241"/>
      <c r="D250" s="225" t="s">
        <v>198</v>
      </c>
      <c r="E250" s="242" t="s">
        <v>20</v>
      </c>
      <c r="F250" s="243" t="s">
        <v>1283</v>
      </c>
      <c r="G250" s="241"/>
      <c r="H250" s="244">
        <v>1814</v>
      </c>
      <c r="I250" s="245"/>
      <c r="J250" s="241"/>
      <c r="K250" s="241"/>
      <c r="L250" s="246"/>
      <c r="M250" s="247"/>
      <c r="N250" s="248"/>
      <c r="O250" s="248"/>
      <c r="P250" s="248"/>
      <c r="Q250" s="248"/>
      <c r="R250" s="248"/>
      <c r="S250" s="248"/>
      <c r="T250" s="249"/>
      <c r="U250" s="14"/>
      <c r="V250" s="14"/>
      <c r="W250" s="14"/>
      <c r="X250" s="14"/>
      <c r="Y250" s="14"/>
      <c r="Z250" s="14"/>
      <c r="AA250" s="14"/>
      <c r="AB250" s="14"/>
      <c r="AC250" s="14"/>
      <c r="AD250" s="14"/>
      <c r="AE250" s="14"/>
      <c r="AT250" s="250" t="s">
        <v>198</v>
      </c>
      <c r="AU250" s="250" t="s">
        <v>84</v>
      </c>
      <c r="AV250" s="14" t="s">
        <v>84</v>
      </c>
      <c r="AW250" s="14" t="s">
        <v>37</v>
      </c>
      <c r="AX250" s="14" t="s">
        <v>76</v>
      </c>
      <c r="AY250" s="250" t="s">
        <v>186</v>
      </c>
    </row>
    <row r="251" spans="1:65" s="2" customFormat="1" ht="24.15" customHeight="1">
      <c r="A251" s="38"/>
      <c r="B251" s="39"/>
      <c r="C251" s="212" t="s">
        <v>435</v>
      </c>
      <c r="D251" s="212" t="s">
        <v>189</v>
      </c>
      <c r="E251" s="213" t="s">
        <v>1284</v>
      </c>
      <c r="F251" s="214" t="s">
        <v>1285</v>
      </c>
      <c r="G251" s="215" t="s">
        <v>312</v>
      </c>
      <c r="H251" s="216">
        <v>24.9</v>
      </c>
      <c r="I251" s="217"/>
      <c r="J251" s="218">
        <f>ROUND(I251*H251,2)</f>
        <v>0</v>
      </c>
      <c r="K251" s="214" t="s">
        <v>20</v>
      </c>
      <c r="L251" s="44"/>
      <c r="M251" s="219" t="s">
        <v>20</v>
      </c>
      <c r="N251" s="220" t="s">
        <v>47</v>
      </c>
      <c r="O251" s="84"/>
      <c r="P251" s="221">
        <f>O251*H251</f>
        <v>0</v>
      </c>
      <c r="Q251" s="221">
        <v>0.14067</v>
      </c>
      <c r="R251" s="221">
        <f>Q251*H251</f>
        <v>3.5026829999999993</v>
      </c>
      <c r="S251" s="221">
        <v>0</v>
      </c>
      <c r="T251" s="222">
        <f>S251*H251</f>
        <v>0</v>
      </c>
      <c r="U251" s="38"/>
      <c r="V251" s="38"/>
      <c r="W251" s="38"/>
      <c r="X251" s="38"/>
      <c r="Y251" s="38"/>
      <c r="Z251" s="38"/>
      <c r="AA251" s="38"/>
      <c r="AB251" s="38"/>
      <c r="AC251" s="38"/>
      <c r="AD251" s="38"/>
      <c r="AE251" s="38"/>
      <c r="AR251" s="223" t="s">
        <v>194</v>
      </c>
      <c r="AT251" s="223" t="s">
        <v>189</v>
      </c>
      <c r="AU251" s="223" t="s">
        <v>84</v>
      </c>
      <c r="AY251" s="17" t="s">
        <v>186</v>
      </c>
      <c r="BE251" s="224">
        <f>IF(N251="základní",J251,0)</f>
        <v>0</v>
      </c>
      <c r="BF251" s="224">
        <f>IF(N251="snížená",J251,0)</f>
        <v>0</v>
      </c>
      <c r="BG251" s="224">
        <f>IF(N251="zákl. přenesená",J251,0)</f>
        <v>0</v>
      </c>
      <c r="BH251" s="224">
        <f>IF(N251="sníž. přenesená",J251,0)</f>
        <v>0</v>
      </c>
      <c r="BI251" s="224">
        <f>IF(N251="nulová",J251,0)</f>
        <v>0</v>
      </c>
      <c r="BJ251" s="17" t="s">
        <v>22</v>
      </c>
      <c r="BK251" s="224">
        <f>ROUND(I251*H251,2)</f>
        <v>0</v>
      </c>
      <c r="BL251" s="17" t="s">
        <v>194</v>
      </c>
      <c r="BM251" s="223" t="s">
        <v>1286</v>
      </c>
    </row>
    <row r="252" spans="1:47" s="2" customFormat="1" ht="12">
      <c r="A252" s="38"/>
      <c r="B252" s="39"/>
      <c r="C252" s="40"/>
      <c r="D252" s="225" t="s">
        <v>196</v>
      </c>
      <c r="E252" s="40"/>
      <c r="F252" s="226" t="s">
        <v>1287</v>
      </c>
      <c r="G252" s="40"/>
      <c r="H252" s="40"/>
      <c r="I252" s="227"/>
      <c r="J252" s="40"/>
      <c r="K252" s="40"/>
      <c r="L252" s="44"/>
      <c r="M252" s="228"/>
      <c r="N252" s="229"/>
      <c r="O252" s="84"/>
      <c r="P252" s="84"/>
      <c r="Q252" s="84"/>
      <c r="R252" s="84"/>
      <c r="S252" s="84"/>
      <c r="T252" s="85"/>
      <c r="U252" s="38"/>
      <c r="V252" s="38"/>
      <c r="W252" s="38"/>
      <c r="X252" s="38"/>
      <c r="Y252" s="38"/>
      <c r="Z252" s="38"/>
      <c r="AA252" s="38"/>
      <c r="AB252" s="38"/>
      <c r="AC252" s="38"/>
      <c r="AD252" s="38"/>
      <c r="AE252" s="38"/>
      <c r="AT252" s="17" t="s">
        <v>196</v>
      </c>
      <c r="AU252" s="17" t="s">
        <v>84</v>
      </c>
    </row>
    <row r="253" spans="1:47" s="2" customFormat="1" ht="12">
      <c r="A253" s="38"/>
      <c r="B253" s="39"/>
      <c r="C253" s="40"/>
      <c r="D253" s="225" t="s">
        <v>216</v>
      </c>
      <c r="E253" s="40"/>
      <c r="F253" s="251" t="s">
        <v>239</v>
      </c>
      <c r="G253" s="40"/>
      <c r="H253" s="40"/>
      <c r="I253" s="227"/>
      <c r="J253" s="40"/>
      <c r="K253" s="40"/>
      <c r="L253" s="44"/>
      <c r="M253" s="228"/>
      <c r="N253" s="229"/>
      <c r="O253" s="84"/>
      <c r="P253" s="84"/>
      <c r="Q253" s="84"/>
      <c r="R253" s="84"/>
      <c r="S253" s="84"/>
      <c r="T253" s="85"/>
      <c r="U253" s="38"/>
      <c r="V253" s="38"/>
      <c r="W253" s="38"/>
      <c r="X253" s="38"/>
      <c r="Y253" s="38"/>
      <c r="Z253" s="38"/>
      <c r="AA253" s="38"/>
      <c r="AB253" s="38"/>
      <c r="AC253" s="38"/>
      <c r="AD253" s="38"/>
      <c r="AE253" s="38"/>
      <c r="AT253" s="17" t="s">
        <v>216</v>
      </c>
      <c r="AU253" s="17" t="s">
        <v>84</v>
      </c>
    </row>
    <row r="254" spans="1:51" s="13" customFormat="1" ht="12">
      <c r="A254" s="13"/>
      <c r="B254" s="230"/>
      <c r="C254" s="231"/>
      <c r="D254" s="225" t="s">
        <v>198</v>
      </c>
      <c r="E254" s="232" t="s">
        <v>20</v>
      </c>
      <c r="F254" s="233" t="s">
        <v>919</v>
      </c>
      <c r="G254" s="231"/>
      <c r="H254" s="232" t="s">
        <v>20</v>
      </c>
      <c r="I254" s="234"/>
      <c r="J254" s="231"/>
      <c r="K254" s="231"/>
      <c r="L254" s="235"/>
      <c r="M254" s="236"/>
      <c r="N254" s="237"/>
      <c r="O254" s="237"/>
      <c r="P254" s="237"/>
      <c r="Q254" s="237"/>
      <c r="R254" s="237"/>
      <c r="S254" s="237"/>
      <c r="T254" s="238"/>
      <c r="U254" s="13"/>
      <c r="V254" s="13"/>
      <c r="W254" s="13"/>
      <c r="X254" s="13"/>
      <c r="Y254" s="13"/>
      <c r="Z254" s="13"/>
      <c r="AA254" s="13"/>
      <c r="AB254" s="13"/>
      <c r="AC254" s="13"/>
      <c r="AD254" s="13"/>
      <c r="AE254" s="13"/>
      <c r="AT254" s="239" t="s">
        <v>198</v>
      </c>
      <c r="AU254" s="239" t="s">
        <v>84</v>
      </c>
      <c r="AV254" s="13" t="s">
        <v>22</v>
      </c>
      <c r="AW254" s="13" t="s">
        <v>37</v>
      </c>
      <c r="AX254" s="13" t="s">
        <v>76</v>
      </c>
      <c r="AY254" s="239" t="s">
        <v>186</v>
      </c>
    </row>
    <row r="255" spans="1:51" s="14" customFormat="1" ht="12">
      <c r="A255" s="14"/>
      <c r="B255" s="240"/>
      <c r="C255" s="241"/>
      <c r="D255" s="225" t="s">
        <v>198</v>
      </c>
      <c r="E255" s="242" t="s">
        <v>20</v>
      </c>
      <c r="F255" s="243" t="s">
        <v>1288</v>
      </c>
      <c r="G255" s="241"/>
      <c r="H255" s="244">
        <v>24.9</v>
      </c>
      <c r="I255" s="245"/>
      <c r="J255" s="241"/>
      <c r="K255" s="241"/>
      <c r="L255" s="246"/>
      <c r="M255" s="247"/>
      <c r="N255" s="248"/>
      <c r="O255" s="248"/>
      <c r="P255" s="248"/>
      <c r="Q255" s="248"/>
      <c r="R255" s="248"/>
      <c r="S255" s="248"/>
      <c r="T255" s="249"/>
      <c r="U255" s="14"/>
      <c r="V255" s="14"/>
      <c r="W255" s="14"/>
      <c r="X255" s="14"/>
      <c r="Y255" s="14"/>
      <c r="Z255" s="14"/>
      <c r="AA255" s="14"/>
      <c r="AB255" s="14"/>
      <c r="AC255" s="14"/>
      <c r="AD255" s="14"/>
      <c r="AE255" s="14"/>
      <c r="AT255" s="250" t="s">
        <v>198</v>
      </c>
      <c r="AU255" s="250" t="s">
        <v>84</v>
      </c>
      <c r="AV255" s="14" t="s">
        <v>84</v>
      </c>
      <c r="AW255" s="14" t="s">
        <v>37</v>
      </c>
      <c r="AX255" s="14" t="s">
        <v>76</v>
      </c>
      <c r="AY255" s="250" t="s">
        <v>186</v>
      </c>
    </row>
    <row r="256" spans="1:65" s="2" customFormat="1" ht="14.4" customHeight="1">
      <c r="A256" s="38"/>
      <c r="B256" s="39"/>
      <c r="C256" s="260" t="s">
        <v>443</v>
      </c>
      <c r="D256" s="260" t="s">
        <v>921</v>
      </c>
      <c r="E256" s="261" t="s">
        <v>1289</v>
      </c>
      <c r="F256" s="262" t="s">
        <v>1290</v>
      </c>
      <c r="G256" s="263" t="s">
        <v>312</v>
      </c>
      <c r="H256" s="264">
        <v>12.45</v>
      </c>
      <c r="I256" s="265"/>
      <c r="J256" s="266">
        <f>ROUND(I256*H256,2)</f>
        <v>0</v>
      </c>
      <c r="K256" s="262" t="s">
        <v>193</v>
      </c>
      <c r="L256" s="267"/>
      <c r="M256" s="268" t="s">
        <v>20</v>
      </c>
      <c r="N256" s="269" t="s">
        <v>47</v>
      </c>
      <c r="O256" s="84"/>
      <c r="P256" s="221">
        <f>O256*H256</f>
        <v>0</v>
      </c>
      <c r="Q256" s="221">
        <v>0.065</v>
      </c>
      <c r="R256" s="221">
        <f>Q256*H256</f>
        <v>0.80925</v>
      </c>
      <c r="S256" s="221">
        <v>0</v>
      </c>
      <c r="T256" s="222">
        <f>S256*H256</f>
        <v>0</v>
      </c>
      <c r="U256" s="38"/>
      <c r="V256" s="38"/>
      <c r="W256" s="38"/>
      <c r="X256" s="38"/>
      <c r="Y256" s="38"/>
      <c r="Z256" s="38"/>
      <c r="AA256" s="38"/>
      <c r="AB256" s="38"/>
      <c r="AC256" s="38"/>
      <c r="AD256" s="38"/>
      <c r="AE256" s="38"/>
      <c r="AR256" s="223" t="s">
        <v>279</v>
      </c>
      <c r="AT256" s="223" t="s">
        <v>921</v>
      </c>
      <c r="AU256" s="223" t="s">
        <v>84</v>
      </c>
      <c r="AY256" s="17" t="s">
        <v>186</v>
      </c>
      <c r="BE256" s="224">
        <f>IF(N256="základní",J256,0)</f>
        <v>0</v>
      </c>
      <c r="BF256" s="224">
        <f>IF(N256="snížená",J256,0)</f>
        <v>0</v>
      </c>
      <c r="BG256" s="224">
        <f>IF(N256="zákl. přenesená",J256,0)</f>
        <v>0</v>
      </c>
      <c r="BH256" s="224">
        <f>IF(N256="sníž. přenesená",J256,0)</f>
        <v>0</v>
      </c>
      <c r="BI256" s="224">
        <f>IF(N256="nulová",J256,0)</f>
        <v>0</v>
      </c>
      <c r="BJ256" s="17" t="s">
        <v>22</v>
      </c>
      <c r="BK256" s="224">
        <f>ROUND(I256*H256,2)</f>
        <v>0</v>
      </c>
      <c r="BL256" s="17" t="s">
        <v>194</v>
      </c>
      <c r="BM256" s="223" t="s">
        <v>1291</v>
      </c>
    </row>
    <row r="257" spans="1:47" s="2" customFormat="1" ht="12">
      <c r="A257" s="38"/>
      <c r="B257" s="39"/>
      <c r="C257" s="40"/>
      <c r="D257" s="225" t="s">
        <v>196</v>
      </c>
      <c r="E257" s="40"/>
      <c r="F257" s="226" t="s">
        <v>1290</v>
      </c>
      <c r="G257" s="40"/>
      <c r="H257" s="40"/>
      <c r="I257" s="227"/>
      <c r="J257" s="40"/>
      <c r="K257" s="40"/>
      <c r="L257" s="44"/>
      <c r="M257" s="228"/>
      <c r="N257" s="229"/>
      <c r="O257" s="84"/>
      <c r="P257" s="84"/>
      <c r="Q257" s="84"/>
      <c r="R257" s="84"/>
      <c r="S257" s="84"/>
      <c r="T257" s="85"/>
      <c r="U257" s="38"/>
      <c r="V257" s="38"/>
      <c r="W257" s="38"/>
      <c r="X257" s="38"/>
      <c r="Y257" s="38"/>
      <c r="Z257" s="38"/>
      <c r="AA257" s="38"/>
      <c r="AB257" s="38"/>
      <c r="AC257" s="38"/>
      <c r="AD257" s="38"/>
      <c r="AE257" s="38"/>
      <c r="AT257" s="17" t="s">
        <v>196</v>
      </c>
      <c r="AU257" s="17" t="s">
        <v>84</v>
      </c>
    </row>
    <row r="258" spans="1:47" s="2" customFormat="1" ht="12">
      <c r="A258" s="38"/>
      <c r="B258" s="39"/>
      <c r="C258" s="40"/>
      <c r="D258" s="225" t="s">
        <v>216</v>
      </c>
      <c r="E258" s="40"/>
      <c r="F258" s="251" t="s">
        <v>1292</v>
      </c>
      <c r="G258" s="40"/>
      <c r="H258" s="40"/>
      <c r="I258" s="227"/>
      <c r="J258" s="40"/>
      <c r="K258" s="40"/>
      <c r="L258" s="44"/>
      <c r="M258" s="228"/>
      <c r="N258" s="229"/>
      <c r="O258" s="84"/>
      <c r="P258" s="84"/>
      <c r="Q258" s="84"/>
      <c r="R258" s="84"/>
      <c r="S258" s="84"/>
      <c r="T258" s="85"/>
      <c r="U258" s="38"/>
      <c r="V258" s="38"/>
      <c r="W258" s="38"/>
      <c r="X258" s="38"/>
      <c r="Y258" s="38"/>
      <c r="Z258" s="38"/>
      <c r="AA258" s="38"/>
      <c r="AB258" s="38"/>
      <c r="AC258" s="38"/>
      <c r="AD258" s="38"/>
      <c r="AE258" s="38"/>
      <c r="AT258" s="17" t="s">
        <v>216</v>
      </c>
      <c r="AU258" s="17" t="s">
        <v>84</v>
      </c>
    </row>
    <row r="259" spans="1:51" s="13" customFormat="1" ht="12">
      <c r="A259" s="13"/>
      <c r="B259" s="230"/>
      <c r="C259" s="231"/>
      <c r="D259" s="225" t="s">
        <v>198</v>
      </c>
      <c r="E259" s="232" t="s">
        <v>20</v>
      </c>
      <c r="F259" s="233" t="s">
        <v>919</v>
      </c>
      <c r="G259" s="231"/>
      <c r="H259" s="232" t="s">
        <v>20</v>
      </c>
      <c r="I259" s="234"/>
      <c r="J259" s="231"/>
      <c r="K259" s="231"/>
      <c r="L259" s="235"/>
      <c r="M259" s="236"/>
      <c r="N259" s="237"/>
      <c r="O259" s="237"/>
      <c r="P259" s="237"/>
      <c r="Q259" s="237"/>
      <c r="R259" s="237"/>
      <c r="S259" s="237"/>
      <c r="T259" s="238"/>
      <c r="U259" s="13"/>
      <c r="V259" s="13"/>
      <c r="W259" s="13"/>
      <c r="X259" s="13"/>
      <c r="Y259" s="13"/>
      <c r="Z259" s="13"/>
      <c r="AA259" s="13"/>
      <c r="AB259" s="13"/>
      <c r="AC259" s="13"/>
      <c r="AD259" s="13"/>
      <c r="AE259" s="13"/>
      <c r="AT259" s="239" t="s">
        <v>198</v>
      </c>
      <c r="AU259" s="239" t="s">
        <v>84</v>
      </c>
      <c r="AV259" s="13" t="s">
        <v>22</v>
      </c>
      <c r="AW259" s="13" t="s">
        <v>37</v>
      </c>
      <c r="AX259" s="13" t="s">
        <v>76</v>
      </c>
      <c r="AY259" s="239" t="s">
        <v>186</v>
      </c>
    </row>
    <row r="260" spans="1:51" s="14" customFormat="1" ht="12">
      <c r="A260" s="14"/>
      <c r="B260" s="240"/>
      <c r="C260" s="241"/>
      <c r="D260" s="225" t="s">
        <v>198</v>
      </c>
      <c r="E260" s="242" t="s">
        <v>20</v>
      </c>
      <c r="F260" s="243" t="s">
        <v>1293</v>
      </c>
      <c r="G260" s="241"/>
      <c r="H260" s="244">
        <v>12.45</v>
      </c>
      <c r="I260" s="245"/>
      <c r="J260" s="241"/>
      <c r="K260" s="241"/>
      <c r="L260" s="246"/>
      <c r="M260" s="247"/>
      <c r="N260" s="248"/>
      <c r="O260" s="248"/>
      <c r="P260" s="248"/>
      <c r="Q260" s="248"/>
      <c r="R260" s="248"/>
      <c r="S260" s="248"/>
      <c r="T260" s="249"/>
      <c r="U260" s="14"/>
      <c r="V260" s="14"/>
      <c r="W260" s="14"/>
      <c r="X260" s="14"/>
      <c r="Y260" s="14"/>
      <c r="Z260" s="14"/>
      <c r="AA260" s="14"/>
      <c r="AB260" s="14"/>
      <c r="AC260" s="14"/>
      <c r="AD260" s="14"/>
      <c r="AE260" s="14"/>
      <c r="AT260" s="250" t="s">
        <v>198</v>
      </c>
      <c r="AU260" s="250" t="s">
        <v>84</v>
      </c>
      <c r="AV260" s="14" t="s">
        <v>84</v>
      </c>
      <c r="AW260" s="14" t="s">
        <v>37</v>
      </c>
      <c r="AX260" s="14" t="s">
        <v>76</v>
      </c>
      <c r="AY260" s="250" t="s">
        <v>186</v>
      </c>
    </row>
    <row r="261" spans="1:65" s="2" customFormat="1" ht="24.15" customHeight="1">
      <c r="A261" s="38"/>
      <c r="B261" s="39"/>
      <c r="C261" s="212" t="s">
        <v>448</v>
      </c>
      <c r="D261" s="212" t="s">
        <v>189</v>
      </c>
      <c r="E261" s="213" t="s">
        <v>1294</v>
      </c>
      <c r="F261" s="214" t="s">
        <v>1151</v>
      </c>
      <c r="G261" s="215" t="s">
        <v>244</v>
      </c>
      <c r="H261" s="216">
        <v>315.4</v>
      </c>
      <c r="I261" s="217"/>
      <c r="J261" s="218">
        <f>ROUND(I261*H261,2)</f>
        <v>0</v>
      </c>
      <c r="K261" s="214" t="s">
        <v>193</v>
      </c>
      <c r="L261" s="44"/>
      <c r="M261" s="219" t="s">
        <v>20</v>
      </c>
      <c r="N261" s="220" t="s">
        <v>47</v>
      </c>
      <c r="O261" s="84"/>
      <c r="P261" s="221">
        <f>O261*H261</f>
        <v>0</v>
      </c>
      <c r="Q261" s="221">
        <v>0.00025</v>
      </c>
      <c r="R261" s="221">
        <f>Q261*H261</f>
        <v>0.07884999999999999</v>
      </c>
      <c r="S261" s="221">
        <v>0</v>
      </c>
      <c r="T261" s="222">
        <f>S261*H261</f>
        <v>0</v>
      </c>
      <c r="U261" s="38"/>
      <c r="V261" s="38"/>
      <c r="W261" s="38"/>
      <c r="X261" s="38"/>
      <c r="Y261" s="38"/>
      <c r="Z261" s="38"/>
      <c r="AA261" s="38"/>
      <c r="AB261" s="38"/>
      <c r="AC261" s="38"/>
      <c r="AD261" s="38"/>
      <c r="AE261" s="38"/>
      <c r="AR261" s="223" t="s">
        <v>194</v>
      </c>
      <c r="AT261" s="223" t="s">
        <v>189</v>
      </c>
      <c r="AU261" s="223" t="s">
        <v>84</v>
      </c>
      <c r="AY261" s="17" t="s">
        <v>186</v>
      </c>
      <c r="BE261" s="224">
        <f>IF(N261="základní",J261,0)</f>
        <v>0</v>
      </c>
      <c r="BF261" s="224">
        <f>IF(N261="snížená",J261,0)</f>
        <v>0</v>
      </c>
      <c r="BG261" s="224">
        <f>IF(N261="zákl. přenesená",J261,0)</f>
        <v>0</v>
      </c>
      <c r="BH261" s="224">
        <f>IF(N261="sníž. přenesená",J261,0)</f>
        <v>0</v>
      </c>
      <c r="BI261" s="224">
        <f>IF(N261="nulová",J261,0)</f>
        <v>0</v>
      </c>
      <c r="BJ261" s="17" t="s">
        <v>22</v>
      </c>
      <c r="BK261" s="224">
        <f>ROUND(I261*H261,2)</f>
        <v>0</v>
      </c>
      <c r="BL261" s="17" t="s">
        <v>194</v>
      </c>
      <c r="BM261" s="223" t="s">
        <v>1156</v>
      </c>
    </row>
    <row r="262" spans="1:47" s="2" customFormat="1" ht="12">
      <c r="A262" s="38"/>
      <c r="B262" s="39"/>
      <c r="C262" s="40"/>
      <c r="D262" s="225" t="s">
        <v>196</v>
      </c>
      <c r="E262" s="40"/>
      <c r="F262" s="226" t="s">
        <v>1153</v>
      </c>
      <c r="G262" s="40"/>
      <c r="H262" s="40"/>
      <c r="I262" s="227"/>
      <c r="J262" s="40"/>
      <c r="K262" s="40"/>
      <c r="L262" s="44"/>
      <c r="M262" s="228"/>
      <c r="N262" s="229"/>
      <c r="O262" s="84"/>
      <c r="P262" s="84"/>
      <c r="Q262" s="84"/>
      <c r="R262" s="84"/>
      <c r="S262" s="84"/>
      <c r="T262" s="85"/>
      <c r="U262" s="38"/>
      <c r="V262" s="38"/>
      <c r="W262" s="38"/>
      <c r="X262" s="38"/>
      <c r="Y262" s="38"/>
      <c r="Z262" s="38"/>
      <c r="AA262" s="38"/>
      <c r="AB262" s="38"/>
      <c r="AC262" s="38"/>
      <c r="AD262" s="38"/>
      <c r="AE262" s="38"/>
      <c r="AT262" s="17" t="s">
        <v>196</v>
      </c>
      <c r="AU262" s="17" t="s">
        <v>84</v>
      </c>
    </row>
    <row r="263" spans="1:47" s="2" customFormat="1" ht="12">
      <c r="A263" s="38"/>
      <c r="B263" s="39"/>
      <c r="C263" s="40"/>
      <c r="D263" s="225" t="s">
        <v>216</v>
      </c>
      <c r="E263" s="40"/>
      <c r="F263" s="251" t="s">
        <v>1295</v>
      </c>
      <c r="G263" s="40"/>
      <c r="H263" s="40"/>
      <c r="I263" s="227"/>
      <c r="J263" s="40"/>
      <c r="K263" s="40"/>
      <c r="L263" s="44"/>
      <c r="M263" s="228"/>
      <c r="N263" s="229"/>
      <c r="O263" s="84"/>
      <c r="P263" s="84"/>
      <c r="Q263" s="84"/>
      <c r="R263" s="84"/>
      <c r="S263" s="84"/>
      <c r="T263" s="85"/>
      <c r="U263" s="38"/>
      <c r="V263" s="38"/>
      <c r="W263" s="38"/>
      <c r="X263" s="38"/>
      <c r="Y263" s="38"/>
      <c r="Z263" s="38"/>
      <c r="AA263" s="38"/>
      <c r="AB263" s="38"/>
      <c r="AC263" s="38"/>
      <c r="AD263" s="38"/>
      <c r="AE263" s="38"/>
      <c r="AT263" s="17" t="s">
        <v>216</v>
      </c>
      <c r="AU263" s="17" t="s">
        <v>84</v>
      </c>
    </row>
    <row r="264" spans="1:51" s="13" customFormat="1" ht="12">
      <c r="A264" s="13"/>
      <c r="B264" s="230"/>
      <c r="C264" s="231"/>
      <c r="D264" s="225" t="s">
        <v>198</v>
      </c>
      <c r="E264" s="232" t="s">
        <v>20</v>
      </c>
      <c r="F264" s="233" t="s">
        <v>919</v>
      </c>
      <c r="G264" s="231"/>
      <c r="H264" s="232" t="s">
        <v>20</v>
      </c>
      <c r="I264" s="234"/>
      <c r="J264" s="231"/>
      <c r="K264" s="231"/>
      <c r="L264" s="235"/>
      <c r="M264" s="236"/>
      <c r="N264" s="237"/>
      <c r="O264" s="237"/>
      <c r="P264" s="237"/>
      <c r="Q264" s="237"/>
      <c r="R264" s="237"/>
      <c r="S264" s="237"/>
      <c r="T264" s="238"/>
      <c r="U264" s="13"/>
      <c r="V264" s="13"/>
      <c r="W264" s="13"/>
      <c r="X264" s="13"/>
      <c r="Y264" s="13"/>
      <c r="Z264" s="13"/>
      <c r="AA264" s="13"/>
      <c r="AB264" s="13"/>
      <c r="AC264" s="13"/>
      <c r="AD264" s="13"/>
      <c r="AE264" s="13"/>
      <c r="AT264" s="239" t="s">
        <v>198</v>
      </c>
      <c r="AU264" s="239" t="s">
        <v>84</v>
      </c>
      <c r="AV264" s="13" t="s">
        <v>22</v>
      </c>
      <c r="AW264" s="13" t="s">
        <v>37</v>
      </c>
      <c r="AX264" s="13" t="s">
        <v>76</v>
      </c>
      <c r="AY264" s="239" t="s">
        <v>186</v>
      </c>
    </row>
    <row r="265" spans="1:51" s="14" customFormat="1" ht="12">
      <c r="A265" s="14"/>
      <c r="B265" s="240"/>
      <c r="C265" s="241"/>
      <c r="D265" s="225" t="s">
        <v>198</v>
      </c>
      <c r="E265" s="242" t="s">
        <v>20</v>
      </c>
      <c r="F265" s="243" t="s">
        <v>1296</v>
      </c>
      <c r="G265" s="241"/>
      <c r="H265" s="244">
        <v>315.4</v>
      </c>
      <c r="I265" s="245"/>
      <c r="J265" s="241"/>
      <c r="K265" s="241"/>
      <c r="L265" s="246"/>
      <c r="M265" s="247"/>
      <c r="N265" s="248"/>
      <c r="O265" s="248"/>
      <c r="P265" s="248"/>
      <c r="Q265" s="248"/>
      <c r="R265" s="248"/>
      <c r="S265" s="248"/>
      <c r="T265" s="249"/>
      <c r="U265" s="14"/>
      <c r="V265" s="14"/>
      <c r="W265" s="14"/>
      <c r="X265" s="14"/>
      <c r="Y265" s="14"/>
      <c r="Z265" s="14"/>
      <c r="AA265" s="14"/>
      <c r="AB265" s="14"/>
      <c r="AC265" s="14"/>
      <c r="AD265" s="14"/>
      <c r="AE265" s="14"/>
      <c r="AT265" s="250" t="s">
        <v>198</v>
      </c>
      <c r="AU265" s="250" t="s">
        <v>84</v>
      </c>
      <c r="AV265" s="14" t="s">
        <v>84</v>
      </c>
      <c r="AW265" s="14" t="s">
        <v>37</v>
      </c>
      <c r="AX265" s="14" t="s">
        <v>76</v>
      </c>
      <c r="AY265" s="250" t="s">
        <v>186</v>
      </c>
    </row>
    <row r="266" spans="1:65" s="2" customFormat="1" ht="24.15" customHeight="1">
      <c r="A266" s="38"/>
      <c r="B266" s="39"/>
      <c r="C266" s="212" t="s">
        <v>454</v>
      </c>
      <c r="D266" s="212" t="s">
        <v>189</v>
      </c>
      <c r="E266" s="213" t="s">
        <v>1158</v>
      </c>
      <c r="F266" s="214" t="s">
        <v>1159</v>
      </c>
      <c r="G266" s="215" t="s">
        <v>312</v>
      </c>
      <c r="H266" s="216">
        <v>1140.4</v>
      </c>
      <c r="I266" s="217"/>
      <c r="J266" s="218">
        <f>ROUND(I266*H266,2)</f>
        <v>0</v>
      </c>
      <c r="K266" s="214" t="s">
        <v>193</v>
      </c>
      <c r="L266" s="44"/>
      <c r="M266" s="219" t="s">
        <v>20</v>
      </c>
      <c r="N266" s="220" t="s">
        <v>47</v>
      </c>
      <c r="O266" s="84"/>
      <c r="P266" s="221">
        <f>O266*H266</f>
        <v>0</v>
      </c>
      <c r="Q266" s="221">
        <v>0.00061</v>
      </c>
      <c r="R266" s="221">
        <f>Q266*H266</f>
        <v>0.695644</v>
      </c>
      <c r="S266" s="221">
        <v>0</v>
      </c>
      <c r="T266" s="222">
        <f>S266*H266</f>
        <v>0</v>
      </c>
      <c r="U266" s="38"/>
      <c r="V266" s="38"/>
      <c r="W266" s="38"/>
      <c r="X266" s="38"/>
      <c r="Y266" s="38"/>
      <c r="Z266" s="38"/>
      <c r="AA266" s="38"/>
      <c r="AB266" s="38"/>
      <c r="AC266" s="38"/>
      <c r="AD266" s="38"/>
      <c r="AE266" s="38"/>
      <c r="AR266" s="223" t="s">
        <v>194</v>
      </c>
      <c r="AT266" s="223" t="s">
        <v>189</v>
      </c>
      <c r="AU266" s="223" t="s">
        <v>84</v>
      </c>
      <c r="AY266" s="17" t="s">
        <v>186</v>
      </c>
      <c r="BE266" s="224">
        <f>IF(N266="základní",J266,0)</f>
        <v>0</v>
      </c>
      <c r="BF266" s="224">
        <f>IF(N266="snížená",J266,0)</f>
        <v>0</v>
      </c>
      <c r="BG266" s="224">
        <f>IF(N266="zákl. přenesená",J266,0)</f>
        <v>0</v>
      </c>
      <c r="BH266" s="224">
        <f>IF(N266="sníž. přenesená",J266,0)</f>
        <v>0</v>
      </c>
      <c r="BI266" s="224">
        <f>IF(N266="nulová",J266,0)</f>
        <v>0</v>
      </c>
      <c r="BJ266" s="17" t="s">
        <v>22</v>
      </c>
      <c r="BK266" s="224">
        <f>ROUND(I266*H266,2)</f>
        <v>0</v>
      </c>
      <c r="BL266" s="17" t="s">
        <v>194</v>
      </c>
      <c r="BM266" s="223" t="s">
        <v>1160</v>
      </c>
    </row>
    <row r="267" spans="1:47" s="2" customFormat="1" ht="12">
      <c r="A267" s="38"/>
      <c r="B267" s="39"/>
      <c r="C267" s="40"/>
      <c r="D267" s="225" t="s">
        <v>196</v>
      </c>
      <c r="E267" s="40"/>
      <c r="F267" s="226" t="s">
        <v>1161</v>
      </c>
      <c r="G267" s="40"/>
      <c r="H267" s="40"/>
      <c r="I267" s="227"/>
      <c r="J267" s="40"/>
      <c r="K267" s="40"/>
      <c r="L267" s="44"/>
      <c r="M267" s="228"/>
      <c r="N267" s="229"/>
      <c r="O267" s="84"/>
      <c r="P267" s="84"/>
      <c r="Q267" s="84"/>
      <c r="R267" s="84"/>
      <c r="S267" s="84"/>
      <c r="T267" s="85"/>
      <c r="U267" s="38"/>
      <c r="V267" s="38"/>
      <c r="W267" s="38"/>
      <c r="X267" s="38"/>
      <c r="Y267" s="38"/>
      <c r="Z267" s="38"/>
      <c r="AA267" s="38"/>
      <c r="AB267" s="38"/>
      <c r="AC267" s="38"/>
      <c r="AD267" s="38"/>
      <c r="AE267" s="38"/>
      <c r="AT267" s="17" t="s">
        <v>196</v>
      </c>
      <c r="AU267" s="17" t="s">
        <v>84</v>
      </c>
    </row>
    <row r="268" spans="1:47" s="2" customFormat="1" ht="12">
      <c r="A268" s="38"/>
      <c r="B268" s="39"/>
      <c r="C268" s="40"/>
      <c r="D268" s="225" t="s">
        <v>216</v>
      </c>
      <c r="E268" s="40"/>
      <c r="F268" s="251" t="s">
        <v>239</v>
      </c>
      <c r="G268" s="40"/>
      <c r="H268" s="40"/>
      <c r="I268" s="227"/>
      <c r="J268" s="40"/>
      <c r="K268" s="40"/>
      <c r="L268" s="44"/>
      <c r="M268" s="228"/>
      <c r="N268" s="229"/>
      <c r="O268" s="84"/>
      <c r="P268" s="84"/>
      <c r="Q268" s="84"/>
      <c r="R268" s="84"/>
      <c r="S268" s="84"/>
      <c r="T268" s="85"/>
      <c r="U268" s="38"/>
      <c r="V268" s="38"/>
      <c r="W268" s="38"/>
      <c r="X268" s="38"/>
      <c r="Y268" s="38"/>
      <c r="Z268" s="38"/>
      <c r="AA268" s="38"/>
      <c r="AB268" s="38"/>
      <c r="AC268" s="38"/>
      <c r="AD268" s="38"/>
      <c r="AE268" s="38"/>
      <c r="AT268" s="17" t="s">
        <v>216</v>
      </c>
      <c r="AU268" s="17" t="s">
        <v>84</v>
      </c>
    </row>
    <row r="269" spans="1:51" s="13" customFormat="1" ht="12">
      <c r="A269" s="13"/>
      <c r="B269" s="230"/>
      <c r="C269" s="231"/>
      <c r="D269" s="225" t="s">
        <v>198</v>
      </c>
      <c r="E269" s="232" t="s">
        <v>20</v>
      </c>
      <c r="F269" s="233" t="s">
        <v>919</v>
      </c>
      <c r="G269" s="231"/>
      <c r="H269" s="232" t="s">
        <v>20</v>
      </c>
      <c r="I269" s="234"/>
      <c r="J269" s="231"/>
      <c r="K269" s="231"/>
      <c r="L269" s="235"/>
      <c r="M269" s="236"/>
      <c r="N269" s="237"/>
      <c r="O269" s="237"/>
      <c r="P269" s="237"/>
      <c r="Q269" s="237"/>
      <c r="R269" s="237"/>
      <c r="S269" s="237"/>
      <c r="T269" s="238"/>
      <c r="U269" s="13"/>
      <c r="V269" s="13"/>
      <c r="W269" s="13"/>
      <c r="X269" s="13"/>
      <c r="Y269" s="13"/>
      <c r="Z269" s="13"/>
      <c r="AA269" s="13"/>
      <c r="AB269" s="13"/>
      <c r="AC269" s="13"/>
      <c r="AD269" s="13"/>
      <c r="AE269" s="13"/>
      <c r="AT269" s="239" t="s">
        <v>198</v>
      </c>
      <c r="AU269" s="239" t="s">
        <v>84</v>
      </c>
      <c r="AV269" s="13" t="s">
        <v>22</v>
      </c>
      <c r="AW269" s="13" t="s">
        <v>37</v>
      </c>
      <c r="AX269" s="13" t="s">
        <v>76</v>
      </c>
      <c r="AY269" s="239" t="s">
        <v>186</v>
      </c>
    </row>
    <row r="270" spans="1:51" s="14" customFormat="1" ht="12">
      <c r="A270" s="14"/>
      <c r="B270" s="240"/>
      <c r="C270" s="241"/>
      <c r="D270" s="225" t="s">
        <v>198</v>
      </c>
      <c r="E270" s="242" t="s">
        <v>20</v>
      </c>
      <c r="F270" s="243" t="s">
        <v>1297</v>
      </c>
      <c r="G270" s="241"/>
      <c r="H270" s="244">
        <v>1140.4</v>
      </c>
      <c r="I270" s="245"/>
      <c r="J270" s="241"/>
      <c r="K270" s="241"/>
      <c r="L270" s="246"/>
      <c r="M270" s="247"/>
      <c r="N270" s="248"/>
      <c r="O270" s="248"/>
      <c r="P270" s="248"/>
      <c r="Q270" s="248"/>
      <c r="R270" s="248"/>
      <c r="S270" s="248"/>
      <c r="T270" s="249"/>
      <c r="U270" s="14"/>
      <c r="V270" s="14"/>
      <c r="W270" s="14"/>
      <c r="X270" s="14"/>
      <c r="Y270" s="14"/>
      <c r="Z270" s="14"/>
      <c r="AA270" s="14"/>
      <c r="AB270" s="14"/>
      <c r="AC270" s="14"/>
      <c r="AD270" s="14"/>
      <c r="AE270" s="14"/>
      <c r="AT270" s="250" t="s">
        <v>198</v>
      </c>
      <c r="AU270" s="250" t="s">
        <v>84</v>
      </c>
      <c r="AV270" s="14" t="s">
        <v>84</v>
      </c>
      <c r="AW270" s="14" t="s">
        <v>37</v>
      </c>
      <c r="AX270" s="14" t="s">
        <v>76</v>
      </c>
      <c r="AY270" s="250" t="s">
        <v>186</v>
      </c>
    </row>
    <row r="271" spans="1:65" s="2" customFormat="1" ht="14.4" customHeight="1">
      <c r="A271" s="38"/>
      <c r="B271" s="39"/>
      <c r="C271" s="212" t="s">
        <v>459</v>
      </c>
      <c r="D271" s="212" t="s">
        <v>189</v>
      </c>
      <c r="E271" s="213" t="s">
        <v>1298</v>
      </c>
      <c r="F271" s="214" t="s">
        <v>1299</v>
      </c>
      <c r="G271" s="215" t="s">
        <v>312</v>
      </c>
      <c r="H271" s="216">
        <v>1140.4</v>
      </c>
      <c r="I271" s="217"/>
      <c r="J271" s="218">
        <f>ROUND(I271*H271,2)</f>
        <v>0</v>
      </c>
      <c r="K271" s="214" t="s">
        <v>193</v>
      </c>
      <c r="L271" s="44"/>
      <c r="M271" s="219" t="s">
        <v>20</v>
      </c>
      <c r="N271" s="220" t="s">
        <v>47</v>
      </c>
      <c r="O271" s="84"/>
      <c r="P271" s="221">
        <f>O271*H271</f>
        <v>0</v>
      </c>
      <c r="Q271" s="221">
        <v>0</v>
      </c>
      <c r="R271" s="221">
        <f>Q271*H271</f>
        <v>0</v>
      </c>
      <c r="S271" s="221">
        <v>0</v>
      </c>
      <c r="T271" s="222">
        <f>S271*H271</f>
        <v>0</v>
      </c>
      <c r="U271" s="38"/>
      <c r="V271" s="38"/>
      <c r="W271" s="38"/>
      <c r="X271" s="38"/>
      <c r="Y271" s="38"/>
      <c r="Z271" s="38"/>
      <c r="AA271" s="38"/>
      <c r="AB271" s="38"/>
      <c r="AC271" s="38"/>
      <c r="AD271" s="38"/>
      <c r="AE271" s="38"/>
      <c r="AR271" s="223" t="s">
        <v>194</v>
      </c>
      <c r="AT271" s="223" t="s">
        <v>189</v>
      </c>
      <c r="AU271" s="223" t="s">
        <v>84</v>
      </c>
      <c r="AY271" s="17" t="s">
        <v>186</v>
      </c>
      <c r="BE271" s="224">
        <f>IF(N271="základní",J271,0)</f>
        <v>0</v>
      </c>
      <c r="BF271" s="224">
        <f>IF(N271="snížená",J271,0)</f>
        <v>0</v>
      </c>
      <c r="BG271" s="224">
        <f>IF(N271="zákl. přenesená",J271,0)</f>
        <v>0</v>
      </c>
      <c r="BH271" s="224">
        <f>IF(N271="sníž. přenesená",J271,0)</f>
        <v>0</v>
      </c>
      <c r="BI271" s="224">
        <f>IF(N271="nulová",J271,0)</f>
        <v>0</v>
      </c>
      <c r="BJ271" s="17" t="s">
        <v>22</v>
      </c>
      <c r="BK271" s="224">
        <f>ROUND(I271*H271,2)</f>
        <v>0</v>
      </c>
      <c r="BL271" s="17" t="s">
        <v>194</v>
      </c>
      <c r="BM271" s="223" t="s">
        <v>1165</v>
      </c>
    </row>
    <row r="272" spans="1:47" s="2" customFormat="1" ht="12">
      <c r="A272" s="38"/>
      <c r="B272" s="39"/>
      <c r="C272" s="40"/>
      <c r="D272" s="225" t="s">
        <v>196</v>
      </c>
      <c r="E272" s="40"/>
      <c r="F272" s="226" t="s">
        <v>1300</v>
      </c>
      <c r="G272" s="40"/>
      <c r="H272" s="40"/>
      <c r="I272" s="227"/>
      <c r="J272" s="40"/>
      <c r="K272" s="40"/>
      <c r="L272" s="44"/>
      <c r="M272" s="228"/>
      <c r="N272" s="229"/>
      <c r="O272" s="84"/>
      <c r="P272" s="84"/>
      <c r="Q272" s="84"/>
      <c r="R272" s="84"/>
      <c r="S272" s="84"/>
      <c r="T272" s="85"/>
      <c r="U272" s="38"/>
      <c r="V272" s="38"/>
      <c r="W272" s="38"/>
      <c r="X272" s="38"/>
      <c r="Y272" s="38"/>
      <c r="Z272" s="38"/>
      <c r="AA272" s="38"/>
      <c r="AB272" s="38"/>
      <c r="AC272" s="38"/>
      <c r="AD272" s="38"/>
      <c r="AE272" s="38"/>
      <c r="AT272" s="17" t="s">
        <v>196</v>
      </c>
      <c r="AU272" s="17" t="s">
        <v>84</v>
      </c>
    </row>
    <row r="273" spans="1:47" s="2" customFormat="1" ht="12">
      <c r="A273" s="38"/>
      <c r="B273" s="39"/>
      <c r="C273" s="40"/>
      <c r="D273" s="225" t="s">
        <v>216</v>
      </c>
      <c r="E273" s="40"/>
      <c r="F273" s="251" t="s">
        <v>239</v>
      </c>
      <c r="G273" s="40"/>
      <c r="H273" s="40"/>
      <c r="I273" s="227"/>
      <c r="J273" s="40"/>
      <c r="K273" s="40"/>
      <c r="L273" s="44"/>
      <c r="M273" s="228"/>
      <c r="N273" s="229"/>
      <c r="O273" s="84"/>
      <c r="P273" s="84"/>
      <c r="Q273" s="84"/>
      <c r="R273" s="84"/>
      <c r="S273" s="84"/>
      <c r="T273" s="85"/>
      <c r="U273" s="38"/>
      <c r="V273" s="38"/>
      <c r="W273" s="38"/>
      <c r="X273" s="38"/>
      <c r="Y273" s="38"/>
      <c r="Z273" s="38"/>
      <c r="AA273" s="38"/>
      <c r="AB273" s="38"/>
      <c r="AC273" s="38"/>
      <c r="AD273" s="38"/>
      <c r="AE273" s="38"/>
      <c r="AT273" s="17" t="s">
        <v>216</v>
      </c>
      <c r="AU273" s="17" t="s">
        <v>84</v>
      </c>
    </row>
    <row r="274" spans="1:51" s="13" customFormat="1" ht="12">
      <c r="A274" s="13"/>
      <c r="B274" s="230"/>
      <c r="C274" s="231"/>
      <c r="D274" s="225" t="s">
        <v>198</v>
      </c>
      <c r="E274" s="232" t="s">
        <v>20</v>
      </c>
      <c r="F274" s="233" t="s">
        <v>919</v>
      </c>
      <c r="G274" s="231"/>
      <c r="H274" s="232" t="s">
        <v>20</v>
      </c>
      <c r="I274" s="234"/>
      <c r="J274" s="231"/>
      <c r="K274" s="231"/>
      <c r="L274" s="235"/>
      <c r="M274" s="236"/>
      <c r="N274" s="237"/>
      <c r="O274" s="237"/>
      <c r="P274" s="237"/>
      <c r="Q274" s="237"/>
      <c r="R274" s="237"/>
      <c r="S274" s="237"/>
      <c r="T274" s="238"/>
      <c r="U274" s="13"/>
      <c r="V274" s="13"/>
      <c r="W274" s="13"/>
      <c r="X274" s="13"/>
      <c r="Y274" s="13"/>
      <c r="Z274" s="13"/>
      <c r="AA274" s="13"/>
      <c r="AB274" s="13"/>
      <c r="AC274" s="13"/>
      <c r="AD274" s="13"/>
      <c r="AE274" s="13"/>
      <c r="AT274" s="239" t="s">
        <v>198</v>
      </c>
      <c r="AU274" s="239" t="s">
        <v>84</v>
      </c>
      <c r="AV274" s="13" t="s">
        <v>22</v>
      </c>
      <c r="AW274" s="13" t="s">
        <v>37</v>
      </c>
      <c r="AX274" s="13" t="s">
        <v>76</v>
      </c>
      <c r="AY274" s="239" t="s">
        <v>186</v>
      </c>
    </row>
    <row r="275" spans="1:51" s="14" customFormat="1" ht="12">
      <c r="A275" s="14"/>
      <c r="B275" s="240"/>
      <c r="C275" s="241"/>
      <c r="D275" s="225" t="s">
        <v>198</v>
      </c>
      <c r="E275" s="242" t="s">
        <v>20</v>
      </c>
      <c r="F275" s="243" t="s">
        <v>1301</v>
      </c>
      <c r="G275" s="241"/>
      <c r="H275" s="244">
        <v>1140.4</v>
      </c>
      <c r="I275" s="245"/>
      <c r="J275" s="241"/>
      <c r="K275" s="241"/>
      <c r="L275" s="246"/>
      <c r="M275" s="247"/>
      <c r="N275" s="248"/>
      <c r="O275" s="248"/>
      <c r="P275" s="248"/>
      <c r="Q275" s="248"/>
      <c r="R275" s="248"/>
      <c r="S275" s="248"/>
      <c r="T275" s="249"/>
      <c r="U275" s="14"/>
      <c r="V275" s="14"/>
      <c r="W275" s="14"/>
      <c r="X275" s="14"/>
      <c r="Y275" s="14"/>
      <c r="Z275" s="14"/>
      <c r="AA275" s="14"/>
      <c r="AB275" s="14"/>
      <c r="AC275" s="14"/>
      <c r="AD275" s="14"/>
      <c r="AE275" s="14"/>
      <c r="AT275" s="250" t="s">
        <v>198</v>
      </c>
      <c r="AU275" s="250" t="s">
        <v>84</v>
      </c>
      <c r="AV275" s="14" t="s">
        <v>84</v>
      </c>
      <c r="AW275" s="14" t="s">
        <v>37</v>
      </c>
      <c r="AX275" s="14" t="s">
        <v>76</v>
      </c>
      <c r="AY275" s="250" t="s">
        <v>186</v>
      </c>
    </row>
    <row r="276" spans="1:65" s="2" customFormat="1" ht="24.15" customHeight="1">
      <c r="A276" s="38"/>
      <c r="B276" s="39"/>
      <c r="C276" s="212" t="s">
        <v>461</v>
      </c>
      <c r="D276" s="212" t="s">
        <v>189</v>
      </c>
      <c r="E276" s="213" t="s">
        <v>1302</v>
      </c>
      <c r="F276" s="214" t="s">
        <v>1303</v>
      </c>
      <c r="G276" s="215" t="s">
        <v>312</v>
      </c>
      <c r="H276" s="216">
        <v>41</v>
      </c>
      <c r="I276" s="217"/>
      <c r="J276" s="218">
        <f>ROUND(I276*H276,2)</f>
        <v>0</v>
      </c>
      <c r="K276" s="214" t="s">
        <v>193</v>
      </c>
      <c r="L276" s="44"/>
      <c r="M276" s="219" t="s">
        <v>20</v>
      </c>
      <c r="N276" s="220" t="s">
        <v>47</v>
      </c>
      <c r="O276" s="84"/>
      <c r="P276" s="221">
        <f>O276*H276</f>
        <v>0</v>
      </c>
      <c r="Q276" s="221">
        <v>0</v>
      </c>
      <c r="R276" s="221">
        <f>Q276*H276</f>
        <v>0</v>
      </c>
      <c r="S276" s="221">
        <v>0.05</v>
      </c>
      <c r="T276" s="222">
        <f>S276*H276</f>
        <v>2.0500000000000003</v>
      </c>
      <c r="U276" s="38"/>
      <c r="V276" s="38"/>
      <c r="W276" s="38"/>
      <c r="X276" s="38"/>
      <c r="Y276" s="38"/>
      <c r="Z276" s="38"/>
      <c r="AA276" s="38"/>
      <c r="AB276" s="38"/>
      <c r="AC276" s="38"/>
      <c r="AD276" s="38"/>
      <c r="AE276" s="38"/>
      <c r="AR276" s="223" t="s">
        <v>194</v>
      </c>
      <c r="AT276" s="223" t="s">
        <v>189</v>
      </c>
      <c r="AU276" s="223" t="s">
        <v>84</v>
      </c>
      <c r="AY276" s="17" t="s">
        <v>186</v>
      </c>
      <c r="BE276" s="224">
        <f>IF(N276="základní",J276,0)</f>
        <v>0</v>
      </c>
      <c r="BF276" s="224">
        <f>IF(N276="snížená",J276,0)</f>
        <v>0</v>
      </c>
      <c r="BG276" s="224">
        <f>IF(N276="zákl. přenesená",J276,0)</f>
        <v>0</v>
      </c>
      <c r="BH276" s="224">
        <f>IF(N276="sníž. přenesená",J276,0)</f>
        <v>0</v>
      </c>
      <c r="BI276" s="224">
        <f>IF(N276="nulová",J276,0)</f>
        <v>0</v>
      </c>
      <c r="BJ276" s="17" t="s">
        <v>22</v>
      </c>
      <c r="BK276" s="224">
        <f>ROUND(I276*H276,2)</f>
        <v>0</v>
      </c>
      <c r="BL276" s="17" t="s">
        <v>194</v>
      </c>
      <c r="BM276" s="223" t="s">
        <v>1304</v>
      </c>
    </row>
    <row r="277" spans="1:47" s="2" customFormat="1" ht="12">
      <c r="A277" s="38"/>
      <c r="B277" s="39"/>
      <c r="C277" s="40"/>
      <c r="D277" s="225" t="s">
        <v>196</v>
      </c>
      <c r="E277" s="40"/>
      <c r="F277" s="226" t="s">
        <v>1305</v>
      </c>
      <c r="G277" s="40"/>
      <c r="H277" s="40"/>
      <c r="I277" s="227"/>
      <c r="J277" s="40"/>
      <c r="K277" s="40"/>
      <c r="L277" s="44"/>
      <c r="M277" s="228"/>
      <c r="N277" s="229"/>
      <c r="O277" s="84"/>
      <c r="P277" s="84"/>
      <c r="Q277" s="84"/>
      <c r="R277" s="84"/>
      <c r="S277" s="84"/>
      <c r="T277" s="85"/>
      <c r="U277" s="38"/>
      <c r="V277" s="38"/>
      <c r="W277" s="38"/>
      <c r="X277" s="38"/>
      <c r="Y277" s="38"/>
      <c r="Z277" s="38"/>
      <c r="AA277" s="38"/>
      <c r="AB277" s="38"/>
      <c r="AC277" s="38"/>
      <c r="AD277" s="38"/>
      <c r="AE277" s="38"/>
      <c r="AT277" s="17" t="s">
        <v>196</v>
      </c>
      <c r="AU277" s="17" t="s">
        <v>84</v>
      </c>
    </row>
    <row r="278" spans="1:47" s="2" customFormat="1" ht="12">
      <c r="A278" s="38"/>
      <c r="B278" s="39"/>
      <c r="C278" s="40"/>
      <c r="D278" s="225" t="s">
        <v>216</v>
      </c>
      <c r="E278" s="40"/>
      <c r="F278" s="251" t="s">
        <v>1306</v>
      </c>
      <c r="G278" s="40"/>
      <c r="H278" s="40"/>
      <c r="I278" s="227"/>
      <c r="J278" s="40"/>
      <c r="K278" s="40"/>
      <c r="L278" s="44"/>
      <c r="M278" s="228"/>
      <c r="N278" s="229"/>
      <c r="O278" s="84"/>
      <c r="P278" s="84"/>
      <c r="Q278" s="84"/>
      <c r="R278" s="84"/>
      <c r="S278" s="84"/>
      <c r="T278" s="85"/>
      <c r="U278" s="38"/>
      <c r="V278" s="38"/>
      <c r="W278" s="38"/>
      <c r="X278" s="38"/>
      <c r="Y278" s="38"/>
      <c r="Z278" s="38"/>
      <c r="AA278" s="38"/>
      <c r="AB278" s="38"/>
      <c r="AC278" s="38"/>
      <c r="AD278" s="38"/>
      <c r="AE278" s="38"/>
      <c r="AT278" s="17" t="s">
        <v>216</v>
      </c>
      <c r="AU278" s="17" t="s">
        <v>84</v>
      </c>
    </row>
    <row r="279" spans="1:51" s="13" customFormat="1" ht="12">
      <c r="A279" s="13"/>
      <c r="B279" s="230"/>
      <c r="C279" s="231"/>
      <c r="D279" s="225" t="s">
        <v>198</v>
      </c>
      <c r="E279" s="232" t="s">
        <v>20</v>
      </c>
      <c r="F279" s="233" t="s">
        <v>974</v>
      </c>
      <c r="G279" s="231"/>
      <c r="H279" s="232" t="s">
        <v>20</v>
      </c>
      <c r="I279" s="234"/>
      <c r="J279" s="231"/>
      <c r="K279" s="231"/>
      <c r="L279" s="235"/>
      <c r="M279" s="236"/>
      <c r="N279" s="237"/>
      <c r="O279" s="237"/>
      <c r="P279" s="237"/>
      <c r="Q279" s="237"/>
      <c r="R279" s="237"/>
      <c r="S279" s="237"/>
      <c r="T279" s="238"/>
      <c r="U279" s="13"/>
      <c r="V279" s="13"/>
      <c r="W279" s="13"/>
      <c r="X279" s="13"/>
      <c r="Y279" s="13"/>
      <c r="Z279" s="13"/>
      <c r="AA279" s="13"/>
      <c r="AB279" s="13"/>
      <c r="AC279" s="13"/>
      <c r="AD279" s="13"/>
      <c r="AE279" s="13"/>
      <c r="AT279" s="239" t="s">
        <v>198</v>
      </c>
      <c r="AU279" s="239" t="s">
        <v>84</v>
      </c>
      <c r="AV279" s="13" t="s">
        <v>22</v>
      </c>
      <c r="AW279" s="13" t="s">
        <v>37</v>
      </c>
      <c r="AX279" s="13" t="s">
        <v>76</v>
      </c>
      <c r="AY279" s="239" t="s">
        <v>186</v>
      </c>
    </row>
    <row r="280" spans="1:51" s="14" customFormat="1" ht="12">
      <c r="A280" s="14"/>
      <c r="B280" s="240"/>
      <c r="C280" s="241"/>
      <c r="D280" s="225" t="s">
        <v>198</v>
      </c>
      <c r="E280" s="242" t="s">
        <v>20</v>
      </c>
      <c r="F280" s="243" t="s">
        <v>1307</v>
      </c>
      <c r="G280" s="241"/>
      <c r="H280" s="244">
        <v>32</v>
      </c>
      <c r="I280" s="245"/>
      <c r="J280" s="241"/>
      <c r="K280" s="241"/>
      <c r="L280" s="246"/>
      <c r="M280" s="247"/>
      <c r="N280" s="248"/>
      <c r="O280" s="248"/>
      <c r="P280" s="248"/>
      <c r="Q280" s="248"/>
      <c r="R280" s="248"/>
      <c r="S280" s="248"/>
      <c r="T280" s="249"/>
      <c r="U280" s="14"/>
      <c r="V280" s="14"/>
      <c r="W280" s="14"/>
      <c r="X280" s="14"/>
      <c r="Y280" s="14"/>
      <c r="Z280" s="14"/>
      <c r="AA280" s="14"/>
      <c r="AB280" s="14"/>
      <c r="AC280" s="14"/>
      <c r="AD280" s="14"/>
      <c r="AE280" s="14"/>
      <c r="AT280" s="250" t="s">
        <v>198</v>
      </c>
      <c r="AU280" s="250" t="s">
        <v>84</v>
      </c>
      <c r="AV280" s="14" t="s">
        <v>84</v>
      </c>
      <c r="AW280" s="14" t="s">
        <v>37</v>
      </c>
      <c r="AX280" s="14" t="s">
        <v>76</v>
      </c>
      <c r="AY280" s="250" t="s">
        <v>186</v>
      </c>
    </row>
    <row r="281" spans="1:51" s="14" customFormat="1" ht="12">
      <c r="A281" s="14"/>
      <c r="B281" s="240"/>
      <c r="C281" s="241"/>
      <c r="D281" s="225" t="s">
        <v>198</v>
      </c>
      <c r="E281" s="242" t="s">
        <v>20</v>
      </c>
      <c r="F281" s="243" t="s">
        <v>1308</v>
      </c>
      <c r="G281" s="241"/>
      <c r="H281" s="244">
        <v>9</v>
      </c>
      <c r="I281" s="245"/>
      <c r="J281" s="241"/>
      <c r="K281" s="241"/>
      <c r="L281" s="246"/>
      <c r="M281" s="247"/>
      <c r="N281" s="248"/>
      <c r="O281" s="248"/>
      <c r="P281" s="248"/>
      <c r="Q281" s="248"/>
      <c r="R281" s="248"/>
      <c r="S281" s="248"/>
      <c r="T281" s="249"/>
      <c r="U281" s="14"/>
      <c r="V281" s="14"/>
      <c r="W281" s="14"/>
      <c r="X281" s="14"/>
      <c r="Y281" s="14"/>
      <c r="Z281" s="14"/>
      <c r="AA281" s="14"/>
      <c r="AB281" s="14"/>
      <c r="AC281" s="14"/>
      <c r="AD281" s="14"/>
      <c r="AE281" s="14"/>
      <c r="AT281" s="250" t="s">
        <v>198</v>
      </c>
      <c r="AU281" s="250" t="s">
        <v>84</v>
      </c>
      <c r="AV281" s="14" t="s">
        <v>84</v>
      </c>
      <c r="AW281" s="14" t="s">
        <v>37</v>
      </c>
      <c r="AX281" s="14" t="s">
        <v>76</v>
      </c>
      <c r="AY281" s="250" t="s">
        <v>186</v>
      </c>
    </row>
    <row r="282" spans="1:65" s="2" customFormat="1" ht="14.4" customHeight="1">
      <c r="A282" s="38"/>
      <c r="B282" s="39"/>
      <c r="C282" s="212" t="s">
        <v>463</v>
      </c>
      <c r="D282" s="212" t="s">
        <v>189</v>
      </c>
      <c r="E282" s="213" t="s">
        <v>1309</v>
      </c>
      <c r="F282" s="214" t="s">
        <v>1310</v>
      </c>
      <c r="G282" s="215" t="s">
        <v>312</v>
      </c>
      <c r="H282" s="216">
        <v>7</v>
      </c>
      <c r="I282" s="217"/>
      <c r="J282" s="218">
        <f>ROUND(I282*H282,2)</f>
        <v>0</v>
      </c>
      <c r="K282" s="214" t="s">
        <v>20</v>
      </c>
      <c r="L282" s="44"/>
      <c r="M282" s="219" t="s">
        <v>20</v>
      </c>
      <c r="N282" s="220" t="s">
        <v>47</v>
      </c>
      <c r="O282" s="84"/>
      <c r="P282" s="221">
        <f>O282*H282</f>
        <v>0</v>
      </c>
      <c r="Q282" s="221">
        <v>0</v>
      </c>
      <c r="R282" s="221">
        <f>Q282*H282</f>
        <v>0</v>
      </c>
      <c r="S282" s="221">
        <v>0.1</v>
      </c>
      <c r="T282" s="222">
        <f>S282*H282</f>
        <v>0.7000000000000001</v>
      </c>
      <c r="U282" s="38"/>
      <c r="V282" s="38"/>
      <c r="W282" s="38"/>
      <c r="X282" s="38"/>
      <c r="Y282" s="38"/>
      <c r="Z282" s="38"/>
      <c r="AA282" s="38"/>
      <c r="AB282" s="38"/>
      <c r="AC282" s="38"/>
      <c r="AD282" s="38"/>
      <c r="AE282" s="38"/>
      <c r="AR282" s="223" t="s">
        <v>194</v>
      </c>
      <c r="AT282" s="223" t="s">
        <v>189</v>
      </c>
      <c r="AU282" s="223" t="s">
        <v>84</v>
      </c>
      <c r="AY282" s="17" t="s">
        <v>186</v>
      </c>
      <c r="BE282" s="224">
        <f>IF(N282="základní",J282,0)</f>
        <v>0</v>
      </c>
      <c r="BF282" s="224">
        <f>IF(N282="snížená",J282,0)</f>
        <v>0</v>
      </c>
      <c r="BG282" s="224">
        <f>IF(N282="zákl. přenesená",J282,0)</f>
        <v>0</v>
      </c>
      <c r="BH282" s="224">
        <f>IF(N282="sníž. přenesená",J282,0)</f>
        <v>0</v>
      </c>
      <c r="BI282" s="224">
        <f>IF(N282="nulová",J282,0)</f>
        <v>0</v>
      </c>
      <c r="BJ282" s="17" t="s">
        <v>22</v>
      </c>
      <c r="BK282" s="224">
        <f>ROUND(I282*H282,2)</f>
        <v>0</v>
      </c>
      <c r="BL282" s="17" t="s">
        <v>194</v>
      </c>
      <c r="BM282" s="223" t="s">
        <v>1311</v>
      </c>
    </row>
    <row r="283" spans="1:47" s="2" customFormat="1" ht="12">
      <c r="A283" s="38"/>
      <c r="B283" s="39"/>
      <c r="C283" s="40"/>
      <c r="D283" s="225" t="s">
        <v>196</v>
      </c>
      <c r="E283" s="40"/>
      <c r="F283" s="226" t="s">
        <v>1310</v>
      </c>
      <c r="G283" s="40"/>
      <c r="H283" s="40"/>
      <c r="I283" s="227"/>
      <c r="J283" s="40"/>
      <c r="K283" s="40"/>
      <c r="L283" s="44"/>
      <c r="M283" s="228"/>
      <c r="N283" s="229"/>
      <c r="O283" s="84"/>
      <c r="P283" s="84"/>
      <c r="Q283" s="84"/>
      <c r="R283" s="84"/>
      <c r="S283" s="84"/>
      <c r="T283" s="85"/>
      <c r="U283" s="38"/>
      <c r="V283" s="38"/>
      <c r="W283" s="38"/>
      <c r="X283" s="38"/>
      <c r="Y283" s="38"/>
      <c r="Z283" s="38"/>
      <c r="AA283" s="38"/>
      <c r="AB283" s="38"/>
      <c r="AC283" s="38"/>
      <c r="AD283" s="38"/>
      <c r="AE283" s="38"/>
      <c r="AT283" s="17" t="s">
        <v>196</v>
      </c>
      <c r="AU283" s="17" t="s">
        <v>84</v>
      </c>
    </row>
    <row r="284" spans="1:51" s="13" customFormat="1" ht="12">
      <c r="A284" s="13"/>
      <c r="B284" s="230"/>
      <c r="C284" s="231"/>
      <c r="D284" s="225" t="s">
        <v>198</v>
      </c>
      <c r="E284" s="232" t="s">
        <v>20</v>
      </c>
      <c r="F284" s="233" t="s">
        <v>974</v>
      </c>
      <c r="G284" s="231"/>
      <c r="H284" s="232" t="s">
        <v>20</v>
      </c>
      <c r="I284" s="234"/>
      <c r="J284" s="231"/>
      <c r="K284" s="231"/>
      <c r="L284" s="235"/>
      <c r="M284" s="236"/>
      <c r="N284" s="237"/>
      <c r="O284" s="237"/>
      <c r="P284" s="237"/>
      <c r="Q284" s="237"/>
      <c r="R284" s="237"/>
      <c r="S284" s="237"/>
      <c r="T284" s="238"/>
      <c r="U284" s="13"/>
      <c r="V284" s="13"/>
      <c r="W284" s="13"/>
      <c r="X284" s="13"/>
      <c r="Y284" s="13"/>
      <c r="Z284" s="13"/>
      <c r="AA284" s="13"/>
      <c r="AB284" s="13"/>
      <c r="AC284" s="13"/>
      <c r="AD284" s="13"/>
      <c r="AE284" s="13"/>
      <c r="AT284" s="239" t="s">
        <v>198</v>
      </c>
      <c r="AU284" s="239" t="s">
        <v>84</v>
      </c>
      <c r="AV284" s="13" t="s">
        <v>22</v>
      </c>
      <c r="AW284" s="13" t="s">
        <v>37</v>
      </c>
      <c r="AX284" s="13" t="s">
        <v>76</v>
      </c>
      <c r="AY284" s="239" t="s">
        <v>186</v>
      </c>
    </row>
    <row r="285" spans="1:51" s="14" customFormat="1" ht="12">
      <c r="A285" s="14"/>
      <c r="B285" s="240"/>
      <c r="C285" s="241"/>
      <c r="D285" s="225" t="s">
        <v>198</v>
      </c>
      <c r="E285" s="242" t="s">
        <v>20</v>
      </c>
      <c r="F285" s="243" t="s">
        <v>1312</v>
      </c>
      <c r="G285" s="241"/>
      <c r="H285" s="244">
        <v>7</v>
      </c>
      <c r="I285" s="245"/>
      <c r="J285" s="241"/>
      <c r="K285" s="241"/>
      <c r="L285" s="246"/>
      <c r="M285" s="247"/>
      <c r="N285" s="248"/>
      <c r="O285" s="248"/>
      <c r="P285" s="248"/>
      <c r="Q285" s="248"/>
      <c r="R285" s="248"/>
      <c r="S285" s="248"/>
      <c r="T285" s="249"/>
      <c r="U285" s="14"/>
      <c r="V285" s="14"/>
      <c r="W285" s="14"/>
      <c r="X285" s="14"/>
      <c r="Y285" s="14"/>
      <c r="Z285" s="14"/>
      <c r="AA285" s="14"/>
      <c r="AB285" s="14"/>
      <c r="AC285" s="14"/>
      <c r="AD285" s="14"/>
      <c r="AE285" s="14"/>
      <c r="AT285" s="250" t="s">
        <v>198</v>
      </c>
      <c r="AU285" s="250" t="s">
        <v>84</v>
      </c>
      <c r="AV285" s="14" t="s">
        <v>84</v>
      </c>
      <c r="AW285" s="14" t="s">
        <v>37</v>
      </c>
      <c r="AX285" s="14" t="s">
        <v>76</v>
      </c>
      <c r="AY285" s="250" t="s">
        <v>186</v>
      </c>
    </row>
    <row r="286" spans="1:65" s="2" customFormat="1" ht="14.4" customHeight="1">
      <c r="A286" s="38"/>
      <c r="B286" s="39"/>
      <c r="C286" s="212" t="s">
        <v>469</v>
      </c>
      <c r="D286" s="212" t="s">
        <v>189</v>
      </c>
      <c r="E286" s="213" t="s">
        <v>1313</v>
      </c>
      <c r="F286" s="214" t="s">
        <v>1314</v>
      </c>
      <c r="G286" s="215" t="s">
        <v>244</v>
      </c>
      <c r="H286" s="216">
        <v>35</v>
      </c>
      <c r="I286" s="217"/>
      <c r="J286" s="218">
        <f>ROUND(I286*H286,2)</f>
        <v>0</v>
      </c>
      <c r="K286" s="214" t="s">
        <v>20</v>
      </c>
      <c r="L286" s="44"/>
      <c r="M286" s="219" t="s">
        <v>20</v>
      </c>
      <c r="N286" s="220" t="s">
        <v>47</v>
      </c>
      <c r="O286" s="84"/>
      <c r="P286" s="221">
        <f>O286*H286</f>
        <v>0</v>
      </c>
      <c r="Q286" s="221">
        <v>0</v>
      </c>
      <c r="R286" s="221">
        <f>Q286*H286</f>
        <v>0</v>
      </c>
      <c r="S286" s="221">
        <v>0</v>
      </c>
      <c r="T286" s="222">
        <f>S286*H286</f>
        <v>0</v>
      </c>
      <c r="U286" s="38"/>
      <c r="V286" s="38"/>
      <c r="W286" s="38"/>
      <c r="X286" s="38"/>
      <c r="Y286" s="38"/>
      <c r="Z286" s="38"/>
      <c r="AA286" s="38"/>
      <c r="AB286" s="38"/>
      <c r="AC286" s="38"/>
      <c r="AD286" s="38"/>
      <c r="AE286" s="38"/>
      <c r="AR286" s="223" t="s">
        <v>194</v>
      </c>
      <c r="AT286" s="223" t="s">
        <v>189</v>
      </c>
      <c r="AU286" s="223" t="s">
        <v>84</v>
      </c>
      <c r="AY286" s="17" t="s">
        <v>186</v>
      </c>
      <c r="BE286" s="224">
        <f>IF(N286="základní",J286,0)</f>
        <v>0</v>
      </c>
      <c r="BF286" s="224">
        <f>IF(N286="snížená",J286,0)</f>
        <v>0</v>
      </c>
      <c r="BG286" s="224">
        <f>IF(N286="zákl. přenesená",J286,0)</f>
        <v>0</v>
      </c>
      <c r="BH286" s="224">
        <f>IF(N286="sníž. přenesená",J286,0)</f>
        <v>0</v>
      </c>
      <c r="BI286" s="224">
        <f>IF(N286="nulová",J286,0)</f>
        <v>0</v>
      </c>
      <c r="BJ286" s="17" t="s">
        <v>22</v>
      </c>
      <c r="BK286" s="224">
        <f>ROUND(I286*H286,2)</f>
        <v>0</v>
      </c>
      <c r="BL286" s="17" t="s">
        <v>194</v>
      </c>
      <c r="BM286" s="223" t="s">
        <v>1315</v>
      </c>
    </row>
    <row r="287" spans="1:47" s="2" customFormat="1" ht="12">
      <c r="A287" s="38"/>
      <c r="B287" s="39"/>
      <c r="C287" s="40"/>
      <c r="D287" s="225" t="s">
        <v>196</v>
      </c>
      <c r="E287" s="40"/>
      <c r="F287" s="226" t="s">
        <v>1314</v>
      </c>
      <c r="G287" s="40"/>
      <c r="H287" s="40"/>
      <c r="I287" s="227"/>
      <c r="J287" s="40"/>
      <c r="K287" s="40"/>
      <c r="L287" s="44"/>
      <c r="M287" s="228"/>
      <c r="N287" s="229"/>
      <c r="O287" s="84"/>
      <c r="P287" s="84"/>
      <c r="Q287" s="84"/>
      <c r="R287" s="84"/>
      <c r="S287" s="84"/>
      <c r="T287" s="85"/>
      <c r="U287" s="38"/>
      <c r="V287" s="38"/>
      <c r="W287" s="38"/>
      <c r="X287" s="38"/>
      <c r="Y287" s="38"/>
      <c r="Z287" s="38"/>
      <c r="AA287" s="38"/>
      <c r="AB287" s="38"/>
      <c r="AC287" s="38"/>
      <c r="AD287" s="38"/>
      <c r="AE287" s="38"/>
      <c r="AT287" s="17" t="s">
        <v>196</v>
      </c>
      <c r="AU287" s="17" t="s">
        <v>84</v>
      </c>
    </row>
    <row r="288" spans="1:47" s="2" customFormat="1" ht="12">
      <c r="A288" s="38"/>
      <c r="B288" s="39"/>
      <c r="C288" s="40"/>
      <c r="D288" s="225" t="s">
        <v>216</v>
      </c>
      <c r="E288" s="40"/>
      <c r="F288" s="251" t="s">
        <v>1316</v>
      </c>
      <c r="G288" s="40"/>
      <c r="H288" s="40"/>
      <c r="I288" s="227"/>
      <c r="J288" s="40"/>
      <c r="K288" s="40"/>
      <c r="L288" s="44"/>
      <c r="M288" s="228"/>
      <c r="N288" s="229"/>
      <c r="O288" s="84"/>
      <c r="P288" s="84"/>
      <c r="Q288" s="84"/>
      <c r="R288" s="84"/>
      <c r="S288" s="84"/>
      <c r="T288" s="85"/>
      <c r="U288" s="38"/>
      <c r="V288" s="38"/>
      <c r="W288" s="38"/>
      <c r="X288" s="38"/>
      <c r="Y288" s="38"/>
      <c r="Z288" s="38"/>
      <c r="AA288" s="38"/>
      <c r="AB288" s="38"/>
      <c r="AC288" s="38"/>
      <c r="AD288" s="38"/>
      <c r="AE288" s="38"/>
      <c r="AT288" s="17" t="s">
        <v>216</v>
      </c>
      <c r="AU288" s="17" t="s">
        <v>84</v>
      </c>
    </row>
    <row r="289" spans="1:51" s="13" customFormat="1" ht="12">
      <c r="A289" s="13"/>
      <c r="B289" s="230"/>
      <c r="C289" s="231"/>
      <c r="D289" s="225" t="s">
        <v>198</v>
      </c>
      <c r="E289" s="232" t="s">
        <v>20</v>
      </c>
      <c r="F289" s="233" t="s">
        <v>362</v>
      </c>
      <c r="G289" s="231"/>
      <c r="H289" s="232" t="s">
        <v>20</v>
      </c>
      <c r="I289" s="234"/>
      <c r="J289" s="231"/>
      <c r="K289" s="231"/>
      <c r="L289" s="235"/>
      <c r="M289" s="236"/>
      <c r="N289" s="237"/>
      <c r="O289" s="237"/>
      <c r="P289" s="237"/>
      <c r="Q289" s="237"/>
      <c r="R289" s="237"/>
      <c r="S289" s="237"/>
      <c r="T289" s="238"/>
      <c r="U289" s="13"/>
      <c r="V289" s="13"/>
      <c r="W289" s="13"/>
      <c r="X289" s="13"/>
      <c r="Y289" s="13"/>
      <c r="Z289" s="13"/>
      <c r="AA289" s="13"/>
      <c r="AB289" s="13"/>
      <c r="AC289" s="13"/>
      <c r="AD289" s="13"/>
      <c r="AE289" s="13"/>
      <c r="AT289" s="239" t="s">
        <v>198</v>
      </c>
      <c r="AU289" s="239" t="s">
        <v>84</v>
      </c>
      <c r="AV289" s="13" t="s">
        <v>22</v>
      </c>
      <c r="AW289" s="13" t="s">
        <v>37</v>
      </c>
      <c r="AX289" s="13" t="s">
        <v>76</v>
      </c>
      <c r="AY289" s="239" t="s">
        <v>186</v>
      </c>
    </row>
    <row r="290" spans="1:51" s="14" customFormat="1" ht="12">
      <c r="A290" s="14"/>
      <c r="B290" s="240"/>
      <c r="C290" s="241"/>
      <c r="D290" s="225" t="s">
        <v>198</v>
      </c>
      <c r="E290" s="242" t="s">
        <v>20</v>
      </c>
      <c r="F290" s="243" t="s">
        <v>1317</v>
      </c>
      <c r="G290" s="241"/>
      <c r="H290" s="244">
        <v>35</v>
      </c>
      <c r="I290" s="245"/>
      <c r="J290" s="241"/>
      <c r="K290" s="241"/>
      <c r="L290" s="246"/>
      <c r="M290" s="247"/>
      <c r="N290" s="248"/>
      <c r="O290" s="248"/>
      <c r="P290" s="248"/>
      <c r="Q290" s="248"/>
      <c r="R290" s="248"/>
      <c r="S290" s="248"/>
      <c r="T290" s="249"/>
      <c r="U290" s="14"/>
      <c r="V290" s="14"/>
      <c r="W290" s="14"/>
      <c r="X290" s="14"/>
      <c r="Y290" s="14"/>
      <c r="Z290" s="14"/>
      <c r="AA290" s="14"/>
      <c r="AB290" s="14"/>
      <c r="AC290" s="14"/>
      <c r="AD290" s="14"/>
      <c r="AE290" s="14"/>
      <c r="AT290" s="250" t="s">
        <v>198</v>
      </c>
      <c r="AU290" s="250" t="s">
        <v>84</v>
      </c>
      <c r="AV290" s="14" t="s">
        <v>84</v>
      </c>
      <c r="AW290" s="14" t="s">
        <v>37</v>
      </c>
      <c r="AX290" s="14" t="s">
        <v>76</v>
      </c>
      <c r="AY290" s="250" t="s">
        <v>186</v>
      </c>
    </row>
    <row r="291" spans="1:63" s="12" customFormat="1" ht="22.8" customHeight="1">
      <c r="A291" s="12"/>
      <c r="B291" s="196"/>
      <c r="C291" s="197"/>
      <c r="D291" s="198" t="s">
        <v>75</v>
      </c>
      <c r="E291" s="210" t="s">
        <v>208</v>
      </c>
      <c r="F291" s="210" t="s">
        <v>209</v>
      </c>
      <c r="G291" s="197"/>
      <c r="H291" s="197"/>
      <c r="I291" s="200"/>
      <c r="J291" s="211">
        <f>BK291</f>
        <v>0</v>
      </c>
      <c r="K291" s="197"/>
      <c r="L291" s="202"/>
      <c r="M291" s="203"/>
      <c r="N291" s="204"/>
      <c r="O291" s="204"/>
      <c r="P291" s="205">
        <f>SUM(P292:P305)</f>
        <v>0</v>
      </c>
      <c r="Q291" s="204"/>
      <c r="R291" s="205">
        <f>SUM(R292:R305)</f>
        <v>0</v>
      </c>
      <c r="S291" s="204"/>
      <c r="T291" s="206">
        <f>SUM(T292:T305)</f>
        <v>0</v>
      </c>
      <c r="U291" s="12"/>
      <c r="V291" s="12"/>
      <c r="W291" s="12"/>
      <c r="X291" s="12"/>
      <c r="Y291" s="12"/>
      <c r="Z291" s="12"/>
      <c r="AA291" s="12"/>
      <c r="AB291" s="12"/>
      <c r="AC291" s="12"/>
      <c r="AD291" s="12"/>
      <c r="AE291" s="12"/>
      <c r="AR291" s="207" t="s">
        <v>22</v>
      </c>
      <c r="AT291" s="208" t="s">
        <v>75</v>
      </c>
      <c r="AU291" s="208" t="s">
        <v>22</v>
      </c>
      <c r="AY291" s="207" t="s">
        <v>186</v>
      </c>
      <c r="BK291" s="209">
        <f>SUM(BK292:BK305)</f>
        <v>0</v>
      </c>
    </row>
    <row r="292" spans="1:65" s="2" customFormat="1" ht="37.8" customHeight="1">
      <c r="A292" s="38"/>
      <c r="B292" s="39"/>
      <c r="C292" s="212" t="s">
        <v>783</v>
      </c>
      <c r="D292" s="212" t="s">
        <v>189</v>
      </c>
      <c r="E292" s="213" t="s">
        <v>418</v>
      </c>
      <c r="F292" s="214" t="s">
        <v>419</v>
      </c>
      <c r="G292" s="215" t="s">
        <v>213</v>
      </c>
      <c r="H292" s="216">
        <v>0.32</v>
      </c>
      <c r="I292" s="217"/>
      <c r="J292" s="218">
        <f>ROUND(I292*H292,2)</f>
        <v>0</v>
      </c>
      <c r="K292" s="214" t="s">
        <v>20</v>
      </c>
      <c r="L292" s="44"/>
      <c r="M292" s="219" t="s">
        <v>20</v>
      </c>
      <c r="N292" s="220" t="s">
        <v>47</v>
      </c>
      <c r="O292" s="84"/>
      <c r="P292" s="221">
        <f>O292*H292</f>
        <v>0</v>
      </c>
      <c r="Q292" s="221">
        <v>0</v>
      </c>
      <c r="R292" s="221">
        <f>Q292*H292</f>
        <v>0</v>
      </c>
      <c r="S292" s="221">
        <v>0</v>
      </c>
      <c r="T292" s="222">
        <f>S292*H292</f>
        <v>0</v>
      </c>
      <c r="U292" s="38"/>
      <c r="V292" s="38"/>
      <c r="W292" s="38"/>
      <c r="X292" s="38"/>
      <c r="Y292" s="38"/>
      <c r="Z292" s="38"/>
      <c r="AA292" s="38"/>
      <c r="AB292" s="38"/>
      <c r="AC292" s="38"/>
      <c r="AD292" s="38"/>
      <c r="AE292" s="38"/>
      <c r="AR292" s="223" t="s">
        <v>194</v>
      </c>
      <c r="AT292" s="223" t="s">
        <v>189</v>
      </c>
      <c r="AU292" s="223" t="s">
        <v>84</v>
      </c>
      <c r="AY292" s="17" t="s">
        <v>186</v>
      </c>
      <c r="BE292" s="224">
        <f>IF(N292="základní",J292,0)</f>
        <v>0</v>
      </c>
      <c r="BF292" s="224">
        <f>IF(N292="snížená",J292,0)</f>
        <v>0</v>
      </c>
      <c r="BG292" s="224">
        <f>IF(N292="zákl. přenesená",J292,0)</f>
        <v>0</v>
      </c>
      <c r="BH292" s="224">
        <f>IF(N292="sníž. přenesená",J292,0)</f>
        <v>0</v>
      </c>
      <c r="BI292" s="224">
        <f>IF(N292="nulová",J292,0)</f>
        <v>0</v>
      </c>
      <c r="BJ292" s="17" t="s">
        <v>22</v>
      </c>
      <c r="BK292" s="224">
        <f>ROUND(I292*H292,2)</f>
        <v>0</v>
      </c>
      <c r="BL292" s="17" t="s">
        <v>194</v>
      </c>
      <c r="BM292" s="223" t="s">
        <v>1168</v>
      </c>
    </row>
    <row r="293" spans="1:47" s="2" customFormat="1" ht="12">
      <c r="A293" s="38"/>
      <c r="B293" s="39"/>
      <c r="C293" s="40"/>
      <c r="D293" s="225" t="s">
        <v>196</v>
      </c>
      <c r="E293" s="40"/>
      <c r="F293" s="226" t="s">
        <v>421</v>
      </c>
      <c r="G293" s="40"/>
      <c r="H293" s="40"/>
      <c r="I293" s="227"/>
      <c r="J293" s="40"/>
      <c r="K293" s="40"/>
      <c r="L293" s="44"/>
      <c r="M293" s="228"/>
      <c r="N293" s="229"/>
      <c r="O293" s="84"/>
      <c r="P293" s="84"/>
      <c r="Q293" s="84"/>
      <c r="R293" s="84"/>
      <c r="S293" s="84"/>
      <c r="T293" s="85"/>
      <c r="U293" s="38"/>
      <c r="V293" s="38"/>
      <c r="W293" s="38"/>
      <c r="X293" s="38"/>
      <c r="Y293" s="38"/>
      <c r="Z293" s="38"/>
      <c r="AA293" s="38"/>
      <c r="AB293" s="38"/>
      <c r="AC293" s="38"/>
      <c r="AD293" s="38"/>
      <c r="AE293" s="38"/>
      <c r="AT293" s="17" t="s">
        <v>196</v>
      </c>
      <c r="AU293" s="17" t="s">
        <v>84</v>
      </c>
    </row>
    <row r="294" spans="1:51" s="13" customFormat="1" ht="12">
      <c r="A294" s="13"/>
      <c r="B294" s="230"/>
      <c r="C294" s="231"/>
      <c r="D294" s="225" t="s">
        <v>198</v>
      </c>
      <c r="E294" s="232" t="s">
        <v>20</v>
      </c>
      <c r="F294" s="233" t="s">
        <v>899</v>
      </c>
      <c r="G294" s="231"/>
      <c r="H294" s="232" t="s">
        <v>20</v>
      </c>
      <c r="I294" s="234"/>
      <c r="J294" s="231"/>
      <c r="K294" s="231"/>
      <c r="L294" s="235"/>
      <c r="M294" s="236"/>
      <c r="N294" s="237"/>
      <c r="O294" s="237"/>
      <c r="P294" s="237"/>
      <c r="Q294" s="237"/>
      <c r="R294" s="237"/>
      <c r="S294" s="237"/>
      <c r="T294" s="238"/>
      <c r="U294" s="13"/>
      <c r="V294" s="13"/>
      <c r="W294" s="13"/>
      <c r="X294" s="13"/>
      <c r="Y294" s="13"/>
      <c r="Z294" s="13"/>
      <c r="AA294" s="13"/>
      <c r="AB294" s="13"/>
      <c r="AC294" s="13"/>
      <c r="AD294" s="13"/>
      <c r="AE294" s="13"/>
      <c r="AT294" s="239" t="s">
        <v>198</v>
      </c>
      <c r="AU294" s="239" t="s">
        <v>84</v>
      </c>
      <c r="AV294" s="13" t="s">
        <v>22</v>
      </c>
      <c r="AW294" s="13" t="s">
        <v>37</v>
      </c>
      <c r="AX294" s="13" t="s">
        <v>76</v>
      </c>
      <c r="AY294" s="239" t="s">
        <v>186</v>
      </c>
    </row>
    <row r="295" spans="1:51" s="14" customFormat="1" ht="12">
      <c r="A295" s="14"/>
      <c r="B295" s="240"/>
      <c r="C295" s="241"/>
      <c r="D295" s="225" t="s">
        <v>198</v>
      </c>
      <c r="E295" s="242" t="s">
        <v>20</v>
      </c>
      <c r="F295" s="243" t="s">
        <v>1318</v>
      </c>
      <c r="G295" s="241"/>
      <c r="H295" s="244">
        <v>0.32</v>
      </c>
      <c r="I295" s="245"/>
      <c r="J295" s="241"/>
      <c r="K295" s="241"/>
      <c r="L295" s="246"/>
      <c r="M295" s="247"/>
      <c r="N295" s="248"/>
      <c r="O295" s="248"/>
      <c r="P295" s="248"/>
      <c r="Q295" s="248"/>
      <c r="R295" s="248"/>
      <c r="S295" s="248"/>
      <c r="T295" s="249"/>
      <c r="U295" s="14"/>
      <c r="V295" s="14"/>
      <c r="W295" s="14"/>
      <c r="X295" s="14"/>
      <c r="Y295" s="14"/>
      <c r="Z295" s="14"/>
      <c r="AA295" s="14"/>
      <c r="AB295" s="14"/>
      <c r="AC295" s="14"/>
      <c r="AD295" s="14"/>
      <c r="AE295" s="14"/>
      <c r="AT295" s="250" t="s">
        <v>198</v>
      </c>
      <c r="AU295" s="250" t="s">
        <v>84</v>
      </c>
      <c r="AV295" s="14" t="s">
        <v>84</v>
      </c>
      <c r="AW295" s="14" t="s">
        <v>37</v>
      </c>
      <c r="AX295" s="14" t="s">
        <v>76</v>
      </c>
      <c r="AY295" s="250" t="s">
        <v>186</v>
      </c>
    </row>
    <row r="296" spans="1:65" s="2" customFormat="1" ht="37.8" customHeight="1">
      <c r="A296" s="38"/>
      <c r="B296" s="39"/>
      <c r="C296" s="212" t="s">
        <v>788</v>
      </c>
      <c r="D296" s="212" t="s">
        <v>189</v>
      </c>
      <c r="E296" s="213" t="s">
        <v>426</v>
      </c>
      <c r="F296" s="214" t="s">
        <v>427</v>
      </c>
      <c r="G296" s="215" t="s">
        <v>213</v>
      </c>
      <c r="H296" s="216">
        <v>2.75</v>
      </c>
      <c r="I296" s="217"/>
      <c r="J296" s="218">
        <f>ROUND(I296*H296,2)</f>
        <v>0</v>
      </c>
      <c r="K296" s="214" t="s">
        <v>20</v>
      </c>
      <c r="L296" s="44"/>
      <c r="M296" s="219" t="s">
        <v>20</v>
      </c>
      <c r="N296" s="220" t="s">
        <v>47</v>
      </c>
      <c r="O296" s="84"/>
      <c r="P296" s="221">
        <f>O296*H296</f>
        <v>0</v>
      </c>
      <c r="Q296" s="221">
        <v>0</v>
      </c>
      <c r="R296" s="221">
        <f>Q296*H296</f>
        <v>0</v>
      </c>
      <c r="S296" s="221">
        <v>0</v>
      </c>
      <c r="T296" s="222">
        <f>S296*H296</f>
        <v>0</v>
      </c>
      <c r="U296" s="38"/>
      <c r="V296" s="38"/>
      <c r="W296" s="38"/>
      <c r="X296" s="38"/>
      <c r="Y296" s="38"/>
      <c r="Z296" s="38"/>
      <c r="AA296" s="38"/>
      <c r="AB296" s="38"/>
      <c r="AC296" s="38"/>
      <c r="AD296" s="38"/>
      <c r="AE296" s="38"/>
      <c r="AR296" s="223" t="s">
        <v>194</v>
      </c>
      <c r="AT296" s="223" t="s">
        <v>189</v>
      </c>
      <c r="AU296" s="223" t="s">
        <v>84</v>
      </c>
      <c r="AY296" s="17" t="s">
        <v>186</v>
      </c>
      <c r="BE296" s="224">
        <f>IF(N296="základní",J296,0)</f>
        <v>0</v>
      </c>
      <c r="BF296" s="224">
        <f>IF(N296="snížená",J296,0)</f>
        <v>0</v>
      </c>
      <c r="BG296" s="224">
        <f>IF(N296="zákl. přenesená",J296,0)</f>
        <v>0</v>
      </c>
      <c r="BH296" s="224">
        <f>IF(N296="sníž. přenesená",J296,0)</f>
        <v>0</v>
      </c>
      <c r="BI296" s="224">
        <f>IF(N296="nulová",J296,0)</f>
        <v>0</v>
      </c>
      <c r="BJ296" s="17" t="s">
        <v>22</v>
      </c>
      <c r="BK296" s="224">
        <f>ROUND(I296*H296,2)</f>
        <v>0</v>
      </c>
      <c r="BL296" s="17" t="s">
        <v>194</v>
      </c>
      <c r="BM296" s="223" t="s">
        <v>1319</v>
      </c>
    </row>
    <row r="297" spans="1:47" s="2" customFormat="1" ht="12">
      <c r="A297" s="38"/>
      <c r="B297" s="39"/>
      <c r="C297" s="40"/>
      <c r="D297" s="225" t="s">
        <v>196</v>
      </c>
      <c r="E297" s="40"/>
      <c r="F297" s="226" t="s">
        <v>429</v>
      </c>
      <c r="G297" s="40"/>
      <c r="H297" s="40"/>
      <c r="I297" s="227"/>
      <c r="J297" s="40"/>
      <c r="K297" s="40"/>
      <c r="L297" s="44"/>
      <c r="M297" s="228"/>
      <c r="N297" s="229"/>
      <c r="O297" s="84"/>
      <c r="P297" s="84"/>
      <c r="Q297" s="84"/>
      <c r="R297" s="84"/>
      <c r="S297" s="84"/>
      <c r="T297" s="85"/>
      <c r="U297" s="38"/>
      <c r="V297" s="38"/>
      <c r="W297" s="38"/>
      <c r="X297" s="38"/>
      <c r="Y297" s="38"/>
      <c r="Z297" s="38"/>
      <c r="AA297" s="38"/>
      <c r="AB297" s="38"/>
      <c r="AC297" s="38"/>
      <c r="AD297" s="38"/>
      <c r="AE297" s="38"/>
      <c r="AT297" s="17" t="s">
        <v>196</v>
      </c>
      <c r="AU297" s="17" t="s">
        <v>84</v>
      </c>
    </row>
    <row r="298" spans="1:51" s="14" customFormat="1" ht="12">
      <c r="A298" s="14"/>
      <c r="B298" s="240"/>
      <c r="C298" s="241"/>
      <c r="D298" s="225" t="s">
        <v>198</v>
      </c>
      <c r="E298" s="242" t="s">
        <v>20</v>
      </c>
      <c r="F298" s="243" t="s">
        <v>1320</v>
      </c>
      <c r="G298" s="241"/>
      <c r="H298" s="244">
        <v>2.75</v>
      </c>
      <c r="I298" s="245"/>
      <c r="J298" s="241"/>
      <c r="K298" s="241"/>
      <c r="L298" s="246"/>
      <c r="M298" s="247"/>
      <c r="N298" s="248"/>
      <c r="O298" s="248"/>
      <c r="P298" s="248"/>
      <c r="Q298" s="248"/>
      <c r="R298" s="248"/>
      <c r="S298" s="248"/>
      <c r="T298" s="249"/>
      <c r="U298" s="14"/>
      <c r="V298" s="14"/>
      <c r="W298" s="14"/>
      <c r="X298" s="14"/>
      <c r="Y298" s="14"/>
      <c r="Z298" s="14"/>
      <c r="AA298" s="14"/>
      <c r="AB298" s="14"/>
      <c r="AC298" s="14"/>
      <c r="AD298" s="14"/>
      <c r="AE298" s="14"/>
      <c r="AT298" s="250" t="s">
        <v>198</v>
      </c>
      <c r="AU298" s="250" t="s">
        <v>84</v>
      </c>
      <c r="AV298" s="14" t="s">
        <v>84</v>
      </c>
      <c r="AW298" s="14" t="s">
        <v>37</v>
      </c>
      <c r="AX298" s="14" t="s">
        <v>76</v>
      </c>
      <c r="AY298" s="250" t="s">
        <v>186</v>
      </c>
    </row>
    <row r="299" spans="1:65" s="2" customFormat="1" ht="24.15" customHeight="1">
      <c r="A299" s="38"/>
      <c r="B299" s="39"/>
      <c r="C299" s="212" t="s">
        <v>794</v>
      </c>
      <c r="D299" s="212" t="s">
        <v>189</v>
      </c>
      <c r="E299" s="213" t="s">
        <v>1172</v>
      </c>
      <c r="F299" s="214" t="s">
        <v>1173</v>
      </c>
      <c r="G299" s="215" t="s">
        <v>213</v>
      </c>
      <c r="H299" s="216">
        <v>0.32</v>
      </c>
      <c r="I299" s="217"/>
      <c r="J299" s="218">
        <f>ROUND(I299*H299,2)</f>
        <v>0</v>
      </c>
      <c r="K299" s="214" t="s">
        <v>193</v>
      </c>
      <c r="L299" s="44"/>
      <c r="M299" s="219" t="s">
        <v>20</v>
      </c>
      <c r="N299" s="220" t="s">
        <v>47</v>
      </c>
      <c r="O299" s="84"/>
      <c r="P299" s="221">
        <f>O299*H299</f>
        <v>0</v>
      </c>
      <c r="Q299" s="221">
        <v>0</v>
      </c>
      <c r="R299" s="221">
        <f>Q299*H299</f>
        <v>0</v>
      </c>
      <c r="S299" s="221">
        <v>0</v>
      </c>
      <c r="T299" s="222">
        <f>S299*H299</f>
        <v>0</v>
      </c>
      <c r="U299" s="38"/>
      <c r="V299" s="38"/>
      <c r="W299" s="38"/>
      <c r="X299" s="38"/>
      <c r="Y299" s="38"/>
      <c r="Z299" s="38"/>
      <c r="AA299" s="38"/>
      <c r="AB299" s="38"/>
      <c r="AC299" s="38"/>
      <c r="AD299" s="38"/>
      <c r="AE299" s="38"/>
      <c r="AR299" s="223" t="s">
        <v>194</v>
      </c>
      <c r="AT299" s="223" t="s">
        <v>189</v>
      </c>
      <c r="AU299" s="223" t="s">
        <v>84</v>
      </c>
      <c r="AY299" s="17" t="s">
        <v>186</v>
      </c>
      <c r="BE299" s="224">
        <f>IF(N299="základní",J299,0)</f>
        <v>0</v>
      </c>
      <c r="BF299" s="224">
        <f>IF(N299="snížená",J299,0)</f>
        <v>0</v>
      </c>
      <c r="BG299" s="224">
        <f>IF(N299="zákl. přenesená",J299,0)</f>
        <v>0</v>
      </c>
      <c r="BH299" s="224">
        <f>IF(N299="sníž. přenesená",J299,0)</f>
        <v>0</v>
      </c>
      <c r="BI299" s="224">
        <f>IF(N299="nulová",J299,0)</f>
        <v>0</v>
      </c>
      <c r="BJ299" s="17" t="s">
        <v>22</v>
      </c>
      <c r="BK299" s="224">
        <f>ROUND(I299*H299,2)</f>
        <v>0</v>
      </c>
      <c r="BL299" s="17" t="s">
        <v>194</v>
      </c>
      <c r="BM299" s="223" t="s">
        <v>1174</v>
      </c>
    </row>
    <row r="300" spans="1:47" s="2" customFormat="1" ht="12">
      <c r="A300" s="38"/>
      <c r="B300" s="39"/>
      <c r="C300" s="40"/>
      <c r="D300" s="225" t="s">
        <v>196</v>
      </c>
      <c r="E300" s="40"/>
      <c r="F300" s="226" t="s">
        <v>1175</v>
      </c>
      <c r="G300" s="40"/>
      <c r="H300" s="40"/>
      <c r="I300" s="227"/>
      <c r="J300" s="40"/>
      <c r="K300" s="40"/>
      <c r="L300" s="44"/>
      <c r="M300" s="228"/>
      <c r="N300" s="229"/>
      <c r="O300" s="84"/>
      <c r="P300" s="84"/>
      <c r="Q300" s="84"/>
      <c r="R300" s="84"/>
      <c r="S300" s="84"/>
      <c r="T300" s="85"/>
      <c r="U300" s="38"/>
      <c r="V300" s="38"/>
      <c r="W300" s="38"/>
      <c r="X300" s="38"/>
      <c r="Y300" s="38"/>
      <c r="Z300" s="38"/>
      <c r="AA300" s="38"/>
      <c r="AB300" s="38"/>
      <c r="AC300" s="38"/>
      <c r="AD300" s="38"/>
      <c r="AE300" s="38"/>
      <c r="AT300" s="17" t="s">
        <v>196</v>
      </c>
      <c r="AU300" s="17" t="s">
        <v>84</v>
      </c>
    </row>
    <row r="301" spans="1:51" s="13" customFormat="1" ht="12">
      <c r="A301" s="13"/>
      <c r="B301" s="230"/>
      <c r="C301" s="231"/>
      <c r="D301" s="225" t="s">
        <v>198</v>
      </c>
      <c r="E301" s="232" t="s">
        <v>20</v>
      </c>
      <c r="F301" s="233" t="s">
        <v>899</v>
      </c>
      <c r="G301" s="231"/>
      <c r="H301" s="232" t="s">
        <v>20</v>
      </c>
      <c r="I301" s="234"/>
      <c r="J301" s="231"/>
      <c r="K301" s="231"/>
      <c r="L301" s="235"/>
      <c r="M301" s="236"/>
      <c r="N301" s="237"/>
      <c r="O301" s="237"/>
      <c r="P301" s="237"/>
      <c r="Q301" s="237"/>
      <c r="R301" s="237"/>
      <c r="S301" s="237"/>
      <c r="T301" s="238"/>
      <c r="U301" s="13"/>
      <c r="V301" s="13"/>
      <c r="W301" s="13"/>
      <c r="X301" s="13"/>
      <c r="Y301" s="13"/>
      <c r="Z301" s="13"/>
      <c r="AA301" s="13"/>
      <c r="AB301" s="13"/>
      <c r="AC301" s="13"/>
      <c r="AD301" s="13"/>
      <c r="AE301" s="13"/>
      <c r="AT301" s="239" t="s">
        <v>198</v>
      </c>
      <c r="AU301" s="239" t="s">
        <v>84</v>
      </c>
      <c r="AV301" s="13" t="s">
        <v>22</v>
      </c>
      <c r="AW301" s="13" t="s">
        <v>37</v>
      </c>
      <c r="AX301" s="13" t="s">
        <v>76</v>
      </c>
      <c r="AY301" s="239" t="s">
        <v>186</v>
      </c>
    </row>
    <row r="302" spans="1:51" s="14" customFormat="1" ht="12">
      <c r="A302" s="14"/>
      <c r="B302" s="240"/>
      <c r="C302" s="241"/>
      <c r="D302" s="225" t="s">
        <v>198</v>
      </c>
      <c r="E302" s="242" t="s">
        <v>20</v>
      </c>
      <c r="F302" s="243" t="s">
        <v>1318</v>
      </c>
      <c r="G302" s="241"/>
      <c r="H302" s="244">
        <v>0.32</v>
      </c>
      <c r="I302" s="245"/>
      <c r="J302" s="241"/>
      <c r="K302" s="241"/>
      <c r="L302" s="246"/>
      <c r="M302" s="247"/>
      <c r="N302" s="248"/>
      <c r="O302" s="248"/>
      <c r="P302" s="248"/>
      <c r="Q302" s="248"/>
      <c r="R302" s="248"/>
      <c r="S302" s="248"/>
      <c r="T302" s="249"/>
      <c r="U302" s="14"/>
      <c r="V302" s="14"/>
      <c r="W302" s="14"/>
      <c r="X302" s="14"/>
      <c r="Y302" s="14"/>
      <c r="Z302" s="14"/>
      <c r="AA302" s="14"/>
      <c r="AB302" s="14"/>
      <c r="AC302" s="14"/>
      <c r="AD302" s="14"/>
      <c r="AE302" s="14"/>
      <c r="AT302" s="250" t="s">
        <v>198</v>
      </c>
      <c r="AU302" s="250" t="s">
        <v>84</v>
      </c>
      <c r="AV302" s="14" t="s">
        <v>84</v>
      </c>
      <c r="AW302" s="14" t="s">
        <v>37</v>
      </c>
      <c r="AX302" s="14" t="s">
        <v>76</v>
      </c>
      <c r="AY302" s="250" t="s">
        <v>186</v>
      </c>
    </row>
    <row r="303" spans="1:65" s="2" customFormat="1" ht="24.15" customHeight="1">
      <c r="A303" s="38"/>
      <c r="B303" s="39"/>
      <c r="C303" s="212" t="s">
        <v>799</v>
      </c>
      <c r="D303" s="212" t="s">
        <v>189</v>
      </c>
      <c r="E303" s="213" t="s">
        <v>224</v>
      </c>
      <c r="F303" s="214" t="s">
        <v>225</v>
      </c>
      <c r="G303" s="215" t="s">
        <v>213</v>
      </c>
      <c r="H303" s="216">
        <v>2.75</v>
      </c>
      <c r="I303" s="217"/>
      <c r="J303" s="218">
        <f>ROUND(I303*H303,2)</f>
        <v>0</v>
      </c>
      <c r="K303" s="214" t="s">
        <v>193</v>
      </c>
      <c r="L303" s="44"/>
      <c r="M303" s="219" t="s">
        <v>20</v>
      </c>
      <c r="N303" s="220" t="s">
        <v>47</v>
      </c>
      <c r="O303" s="84"/>
      <c r="P303" s="221">
        <f>O303*H303</f>
        <v>0</v>
      </c>
      <c r="Q303" s="221">
        <v>0</v>
      </c>
      <c r="R303" s="221">
        <f>Q303*H303</f>
        <v>0</v>
      </c>
      <c r="S303" s="221">
        <v>0</v>
      </c>
      <c r="T303" s="222">
        <f>S303*H303</f>
        <v>0</v>
      </c>
      <c r="U303" s="38"/>
      <c r="V303" s="38"/>
      <c r="W303" s="38"/>
      <c r="X303" s="38"/>
      <c r="Y303" s="38"/>
      <c r="Z303" s="38"/>
      <c r="AA303" s="38"/>
      <c r="AB303" s="38"/>
      <c r="AC303" s="38"/>
      <c r="AD303" s="38"/>
      <c r="AE303" s="38"/>
      <c r="AR303" s="223" t="s">
        <v>194</v>
      </c>
      <c r="AT303" s="223" t="s">
        <v>189</v>
      </c>
      <c r="AU303" s="223" t="s">
        <v>84</v>
      </c>
      <c r="AY303" s="17" t="s">
        <v>186</v>
      </c>
      <c r="BE303" s="224">
        <f>IF(N303="základní",J303,0)</f>
        <v>0</v>
      </c>
      <c r="BF303" s="224">
        <f>IF(N303="snížená",J303,0)</f>
        <v>0</v>
      </c>
      <c r="BG303" s="224">
        <f>IF(N303="zákl. přenesená",J303,0)</f>
        <v>0</v>
      </c>
      <c r="BH303" s="224">
        <f>IF(N303="sníž. přenesená",J303,0)</f>
        <v>0</v>
      </c>
      <c r="BI303" s="224">
        <f>IF(N303="nulová",J303,0)</f>
        <v>0</v>
      </c>
      <c r="BJ303" s="17" t="s">
        <v>22</v>
      </c>
      <c r="BK303" s="224">
        <f>ROUND(I303*H303,2)</f>
        <v>0</v>
      </c>
      <c r="BL303" s="17" t="s">
        <v>194</v>
      </c>
      <c r="BM303" s="223" t="s">
        <v>1321</v>
      </c>
    </row>
    <row r="304" spans="1:47" s="2" customFormat="1" ht="12">
      <c r="A304" s="38"/>
      <c r="B304" s="39"/>
      <c r="C304" s="40"/>
      <c r="D304" s="225" t="s">
        <v>196</v>
      </c>
      <c r="E304" s="40"/>
      <c r="F304" s="226" t="s">
        <v>227</v>
      </c>
      <c r="G304" s="40"/>
      <c r="H304" s="40"/>
      <c r="I304" s="227"/>
      <c r="J304" s="40"/>
      <c r="K304" s="40"/>
      <c r="L304" s="44"/>
      <c r="M304" s="228"/>
      <c r="N304" s="229"/>
      <c r="O304" s="84"/>
      <c r="P304" s="84"/>
      <c r="Q304" s="84"/>
      <c r="R304" s="84"/>
      <c r="S304" s="84"/>
      <c r="T304" s="85"/>
      <c r="U304" s="38"/>
      <c r="V304" s="38"/>
      <c r="W304" s="38"/>
      <c r="X304" s="38"/>
      <c r="Y304" s="38"/>
      <c r="Z304" s="38"/>
      <c r="AA304" s="38"/>
      <c r="AB304" s="38"/>
      <c r="AC304" s="38"/>
      <c r="AD304" s="38"/>
      <c r="AE304" s="38"/>
      <c r="AT304" s="17" t="s">
        <v>196</v>
      </c>
      <c r="AU304" s="17" t="s">
        <v>84</v>
      </c>
    </row>
    <row r="305" spans="1:51" s="14" customFormat="1" ht="12">
      <c r="A305" s="14"/>
      <c r="B305" s="240"/>
      <c r="C305" s="241"/>
      <c r="D305" s="225" t="s">
        <v>198</v>
      </c>
      <c r="E305" s="242" t="s">
        <v>20</v>
      </c>
      <c r="F305" s="243" t="s">
        <v>1320</v>
      </c>
      <c r="G305" s="241"/>
      <c r="H305" s="244">
        <v>2.75</v>
      </c>
      <c r="I305" s="245"/>
      <c r="J305" s="241"/>
      <c r="K305" s="241"/>
      <c r="L305" s="246"/>
      <c r="M305" s="247"/>
      <c r="N305" s="248"/>
      <c r="O305" s="248"/>
      <c r="P305" s="248"/>
      <c r="Q305" s="248"/>
      <c r="R305" s="248"/>
      <c r="S305" s="248"/>
      <c r="T305" s="249"/>
      <c r="U305" s="14"/>
      <c r="V305" s="14"/>
      <c r="W305" s="14"/>
      <c r="X305" s="14"/>
      <c r="Y305" s="14"/>
      <c r="Z305" s="14"/>
      <c r="AA305" s="14"/>
      <c r="AB305" s="14"/>
      <c r="AC305" s="14"/>
      <c r="AD305" s="14"/>
      <c r="AE305" s="14"/>
      <c r="AT305" s="250" t="s">
        <v>198</v>
      </c>
      <c r="AU305" s="250" t="s">
        <v>84</v>
      </c>
      <c r="AV305" s="14" t="s">
        <v>84</v>
      </c>
      <c r="AW305" s="14" t="s">
        <v>37</v>
      </c>
      <c r="AX305" s="14" t="s">
        <v>76</v>
      </c>
      <c r="AY305" s="250" t="s">
        <v>186</v>
      </c>
    </row>
    <row r="306" spans="1:63" s="12" customFormat="1" ht="22.8" customHeight="1">
      <c r="A306" s="12"/>
      <c r="B306" s="196"/>
      <c r="C306" s="197"/>
      <c r="D306" s="198" t="s">
        <v>75</v>
      </c>
      <c r="E306" s="210" t="s">
        <v>467</v>
      </c>
      <c r="F306" s="210" t="s">
        <v>468</v>
      </c>
      <c r="G306" s="197"/>
      <c r="H306" s="197"/>
      <c r="I306" s="200"/>
      <c r="J306" s="211">
        <f>BK306</f>
        <v>0</v>
      </c>
      <c r="K306" s="197"/>
      <c r="L306" s="202"/>
      <c r="M306" s="203"/>
      <c r="N306" s="204"/>
      <c r="O306" s="204"/>
      <c r="P306" s="205">
        <f>SUM(P307:P310)</f>
        <v>0</v>
      </c>
      <c r="Q306" s="204"/>
      <c r="R306" s="205">
        <f>SUM(R307:R310)</f>
        <v>0</v>
      </c>
      <c r="S306" s="204"/>
      <c r="T306" s="206">
        <f>SUM(T307:T310)</f>
        <v>0</v>
      </c>
      <c r="U306" s="12"/>
      <c r="V306" s="12"/>
      <c r="W306" s="12"/>
      <c r="X306" s="12"/>
      <c r="Y306" s="12"/>
      <c r="Z306" s="12"/>
      <c r="AA306" s="12"/>
      <c r="AB306" s="12"/>
      <c r="AC306" s="12"/>
      <c r="AD306" s="12"/>
      <c r="AE306" s="12"/>
      <c r="AR306" s="207" t="s">
        <v>22</v>
      </c>
      <c r="AT306" s="208" t="s">
        <v>75</v>
      </c>
      <c r="AU306" s="208" t="s">
        <v>22</v>
      </c>
      <c r="AY306" s="207" t="s">
        <v>186</v>
      </c>
      <c r="BK306" s="209">
        <f>SUM(BK307:BK310)</f>
        <v>0</v>
      </c>
    </row>
    <row r="307" spans="1:65" s="2" customFormat="1" ht="24.15" customHeight="1">
      <c r="A307" s="38"/>
      <c r="B307" s="39"/>
      <c r="C307" s="212" t="s">
        <v>805</v>
      </c>
      <c r="D307" s="212" t="s">
        <v>189</v>
      </c>
      <c r="E307" s="213" t="s">
        <v>553</v>
      </c>
      <c r="F307" s="214" t="s">
        <v>554</v>
      </c>
      <c r="G307" s="215" t="s">
        <v>213</v>
      </c>
      <c r="H307" s="216">
        <v>358.127</v>
      </c>
      <c r="I307" s="217"/>
      <c r="J307" s="218">
        <f>ROUND(I307*H307,2)</f>
        <v>0</v>
      </c>
      <c r="K307" s="214" t="s">
        <v>193</v>
      </c>
      <c r="L307" s="44"/>
      <c r="M307" s="219" t="s">
        <v>20</v>
      </c>
      <c r="N307" s="220" t="s">
        <v>47</v>
      </c>
      <c r="O307" s="84"/>
      <c r="P307" s="221">
        <f>O307*H307</f>
        <v>0</v>
      </c>
      <c r="Q307" s="221">
        <v>0</v>
      </c>
      <c r="R307" s="221">
        <f>Q307*H307</f>
        <v>0</v>
      </c>
      <c r="S307" s="221">
        <v>0</v>
      </c>
      <c r="T307" s="222">
        <f>S307*H307</f>
        <v>0</v>
      </c>
      <c r="U307" s="38"/>
      <c r="V307" s="38"/>
      <c r="W307" s="38"/>
      <c r="X307" s="38"/>
      <c r="Y307" s="38"/>
      <c r="Z307" s="38"/>
      <c r="AA307" s="38"/>
      <c r="AB307" s="38"/>
      <c r="AC307" s="38"/>
      <c r="AD307" s="38"/>
      <c r="AE307" s="38"/>
      <c r="AR307" s="223" t="s">
        <v>194</v>
      </c>
      <c r="AT307" s="223" t="s">
        <v>189</v>
      </c>
      <c r="AU307" s="223" t="s">
        <v>84</v>
      </c>
      <c r="AY307" s="17" t="s">
        <v>186</v>
      </c>
      <c r="BE307" s="224">
        <f>IF(N307="základní",J307,0)</f>
        <v>0</v>
      </c>
      <c r="BF307" s="224">
        <f>IF(N307="snížená",J307,0)</f>
        <v>0</v>
      </c>
      <c r="BG307" s="224">
        <f>IF(N307="zákl. přenesená",J307,0)</f>
        <v>0</v>
      </c>
      <c r="BH307" s="224">
        <f>IF(N307="sníž. přenesená",J307,0)</f>
        <v>0</v>
      </c>
      <c r="BI307" s="224">
        <f>IF(N307="nulová",J307,0)</f>
        <v>0</v>
      </c>
      <c r="BJ307" s="17" t="s">
        <v>22</v>
      </c>
      <c r="BK307" s="224">
        <f>ROUND(I307*H307,2)</f>
        <v>0</v>
      </c>
      <c r="BL307" s="17" t="s">
        <v>194</v>
      </c>
      <c r="BM307" s="223" t="s">
        <v>1178</v>
      </c>
    </row>
    <row r="308" spans="1:47" s="2" customFormat="1" ht="12">
      <c r="A308" s="38"/>
      <c r="B308" s="39"/>
      <c r="C308" s="40"/>
      <c r="D308" s="225" t="s">
        <v>196</v>
      </c>
      <c r="E308" s="40"/>
      <c r="F308" s="226" t="s">
        <v>556</v>
      </c>
      <c r="G308" s="40"/>
      <c r="H308" s="40"/>
      <c r="I308" s="227"/>
      <c r="J308" s="40"/>
      <c r="K308" s="40"/>
      <c r="L308" s="44"/>
      <c r="M308" s="228"/>
      <c r="N308" s="229"/>
      <c r="O308" s="84"/>
      <c r="P308" s="84"/>
      <c r="Q308" s="84"/>
      <c r="R308" s="84"/>
      <c r="S308" s="84"/>
      <c r="T308" s="85"/>
      <c r="U308" s="38"/>
      <c r="V308" s="38"/>
      <c r="W308" s="38"/>
      <c r="X308" s="38"/>
      <c r="Y308" s="38"/>
      <c r="Z308" s="38"/>
      <c r="AA308" s="38"/>
      <c r="AB308" s="38"/>
      <c r="AC308" s="38"/>
      <c r="AD308" s="38"/>
      <c r="AE308" s="38"/>
      <c r="AT308" s="17" t="s">
        <v>196</v>
      </c>
      <c r="AU308" s="17" t="s">
        <v>84</v>
      </c>
    </row>
    <row r="309" spans="1:65" s="2" customFormat="1" ht="24.15" customHeight="1">
      <c r="A309" s="38"/>
      <c r="B309" s="39"/>
      <c r="C309" s="212" t="s">
        <v>811</v>
      </c>
      <c r="D309" s="212" t="s">
        <v>189</v>
      </c>
      <c r="E309" s="213" t="s">
        <v>1322</v>
      </c>
      <c r="F309" s="214" t="s">
        <v>1323</v>
      </c>
      <c r="G309" s="215" t="s">
        <v>213</v>
      </c>
      <c r="H309" s="216">
        <v>358.127</v>
      </c>
      <c r="I309" s="217"/>
      <c r="J309" s="218">
        <f>ROUND(I309*H309,2)</f>
        <v>0</v>
      </c>
      <c r="K309" s="214" t="s">
        <v>193</v>
      </c>
      <c r="L309" s="44"/>
      <c r="M309" s="219" t="s">
        <v>20</v>
      </c>
      <c r="N309" s="220" t="s">
        <v>47</v>
      </c>
      <c r="O309" s="84"/>
      <c r="P309" s="221">
        <f>O309*H309</f>
        <v>0</v>
      </c>
      <c r="Q309" s="221">
        <v>0</v>
      </c>
      <c r="R309" s="221">
        <f>Q309*H309</f>
        <v>0</v>
      </c>
      <c r="S309" s="221">
        <v>0</v>
      </c>
      <c r="T309" s="222">
        <f>S309*H309</f>
        <v>0</v>
      </c>
      <c r="U309" s="38"/>
      <c r="V309" s="38"/>
      <c r="W309" s="38"/>
      <c r="X309" s="38"/>
      <c r="Y309" s="38"/>
      <c r="Z309" s="38"/>
      <c r="AA309" s="38"/>
      <c r="AB309" s="38"/>
      <c r="AC309" s="38"/>
      <c r="AD309" s="38"/>
      <c r="AE309" s="38"/>
      <c r="AR309" s="223" t="s">
        <v>194</v>
      </c>
      <c r="AT309" s="223" t="s">
        <v>189</v>
      </c>
      <c r="AU309" s="223" t="s">
        <v>84</v>
      </c>
      <c r="AY309" s="17" t="s">
        <v>186</v>
      </c>
      <c r="BE309" s="224">
        <f>IF(N309="základní",J309,0)</f>
        <v>0</v>
      </c>
      <c r="BF309" s="224">
        <f>IF(N309="snížená",J309,0)</f>
        <v>0</v>
      </c>
      <c r="BG309" s="224">
        <f>IF(N309="zákl. přenesená",J309,0)</f>
        <v>0</v>
      </c>
      <c r="BH309" s="224">
        <f>IF(N309="sníž. přenesená",J309,0)</f>
        <v>0</v>
      </c>
      <c r="BI309" s="224">
        <f>IF(N309="nulová",J309,0)</f>
        <v>0</v>
      </c>
      <c r="BJ309" s="17" t="s">
        <v>22</v>
      </c>
      <c r="BK309" s="224">
        <f>ROUND(I309*H309,2)</f>
        <v>0</v>
      </c>
      <c r="BL309" s="17" t="s">
        <v>194</v>
      </c>
      <c r="BM309" s="223" t="s">
        <v>1182</v>
      </c>
    </row>
    <row r="310" spans="1:47" s="2" customFormat="1" ht="12">
      <c r="A310" s="38"/>
      <c r="B310" s="39"/>
      <c r="C310" s="40"/>
      <c r="D310" s="225" t="s">
        <v>196</v>
      </c>
      <c r="E310" s="40"/>
      <c r="F310" s="226" t="s">
        <v>1324</v>
      </c>
      <c r="G310" s="40"/>
      <c r="H310" s="40"/>
      <c r="I310" s="227"/>
      <c r="J310" s="40"/>
      <c r="K310" s="40"/>
      <c r="L310" s="44"/>
      <c r="M310" s="228"/>
      <c r="N310" s="229"/>
      <c r="O310" s="84"/>
      <c r="P310" s="84"/>
      <c r="Q310" s="84"/>
      <c r="R310" s="84"/>
      <c r="S310" s="84"/>
      <c r="T310" s="85"/>
      <c r="U310" s="38"/>
      <c r="V310" s="38"/>
      <c r="W310" s="38"/>
      <c r="X310" s="38"/>
      <c r="Y310" s="38"/>
      <c r="Z310" s="38"/>
      <c r="AA310" s="38"/>
      <c r="AB310" s="38"/>
      <c r="AC310" s="38"/>
      <c r="AD310" s="38"/>
      <c r="AE310" s="38"/>
      <c r="AT310" s="17" t="s">
        <v>196</v>
      </c>
      <c r="AU310" s="17" t="s">
        <v>84</v>
      </c>
    </row>
    <row r="311" spans="1:63" s="12" customFormat="1" ht="25.9" customHeight="1">
      <c r="A311" s="12"/>
      <c r="B311" s="196"/>
      <c r="C311" s="197"/>
      <c r="D311" s="198" t="s">
        <v>75</v>
      </c>
      <c r="E311" s="199" t="s">
        <v>921</v>
      </c>
      <c r="F311" s="199" t="s">
        <v>1204</v>
      </c>
      <c r="G311" s="197"/>
      <c r="H311" s="197"/>
      <c r="I311" s="200"/>
      <c r="J311" s="201">
        <f>BK311</f>
        <v>0</v>
      </c>
      <c r="K311" s="197"/>
      <c r="L311" s="202"/>
      <c r="M311" s="203"/>
      <c r="N311" s="204"/>
      <c r="O311" s="204"/>
      <c r="P311" s="205">
        <f>P312</f>
        <v>0</v>
      </c>
      <c r="Q311" s="204"/>
      <c r="R311" s="205">
        <f>R312</f>
        <v>0.182442</v>
      </c>
      <c r="S311" s="204"/>
      <c r="T311" s="206">
        <f>T312</f>
        <v>0</v>
      </c>
      <c r="U311" s="12"/>
      <c r="V311" s="12"/>
      <c r="W311" s="12"/>
      <c r="X311" s="12"/>
      <c r="Y311" s="12"/>
      <c r="Z311" s="12"/>
      <c r="AA311" s="12"/>
      <c r="AB311" s="12"/>
      <c r="AC311" s="12"/>
      <c r="AD311" s="12"/>
      <c r="AE311" s="12"/>
      <c r="AR311" s="207" t="s">
        <v>210</v>
      </c>
      <c r="AT311" s="208" t="s">
        <v>75</v>
      </c>
      <c r="AU311" s="208" t="s">
        <v>76</v>
      </c>
      <c r="AY311" s="207" t="s">
        <v>186</v>
      </c>
      <c r="BK311" s="209">
        <f>BK312</f>
        <v>0</v>
      </c>
    </row>
    <row r="312" spans="1:63" s="12" customFormat="1" ht="22.8" customHeight="1">
      <c r="A312" s="12"/>
      <c r="B312" s="196"/>
      <c r="C312" s="197"/>
      <c r="D312" s="198" t="s">
        <v>75</v>
      </c>
      <c r="E312" s="210" t="s">
        <v>1205</v>
      </c>
      <c r="F312" s="210" t="s">
        <v>1206</v>
      </c>
      <c r="G312" s="197"/>
      <c r="H312" s="197"/>
      <c r="I312" s="200"/>
      <c r="J312" s="211">
        <f>BK312</f>
        <v>0</v>
      </c>
      <c r="K312" s="197"/>
      <c r="L312" s="202"/>
      <c r="M312" s="203"/>
      <c r="N312" s="204"/>
      <c r="O312" s="204"/>
      <c r="P312" s="205">
        <f>SUM(P313:P318)</f>
        <v>0</v>
      </c>
      <c r="Q312" s="204"/>
      <c r="R312" s="205">
        <f>SUM(R313:R318)</f>
        <v>0.182442</v>
      </c>
      <c r="S312" s="204"/>
      <c r="T312" s="206">
        <f>SUM(T313:T318)</f>
        <v>0</v>
      </c>
      <c r="U312" s="12"/>
      <c r="V312" s="12"/>
      <c r="W312" s="12"/>
      <c r="X312" s="12"/>
      <c r="Y312" s="12"/>
      <c r="Z312" s="12"/>
      <c r="AA312" s="12"/>
      <c r="AB312" s="12"/>
      <c r="AC312" s="12"/>
      <c r="AD312" s="12"/>
      <c r="AE312" s="12"/>
      <c r="AR312" s="207" t="s">
        <v>210</v>
      </c>
      <c r="AT312" s="208" t="s">
        <v>75</v>
      </c>
      <c r="AU312" s="208" t="s">
        <v>22</v>
      </c>
      <c r="AY312" s="207" t="s">
        <v>186</v>
      </c>
      <c r="BK312" s="209">
        <f>SUM(BK313:BK318)</f>
        <v>0</v>
      </c>
    </row>
    <row r="313" spans="1:65" s="2" customFormat="1" ht="24.15" customHeight="1">
      <c r="A313" s="38"/>
      <c r="B313" s="39"/>
      <c r="C313" s="212" t="s">
        <v>813</v>
      </c>
      <c r="D313" s="212" t="s">
        <v>189</v>
      </c>
      <c r="E313" s="213" t="s">
        <v>1325</v>
      </c>
      <c r="F313" s="214" t="s">
        <v>1326</v>
      </c>
      <c r="G313" s="215" t="s">
        <v>312</v>
      </c>
      <c r="H313" s="216">
        <v>233.9</v>
      </c>
      <c r="I313" s="217"/>
      <c r="J313" s="218">
        <f>ROUND(I313*H313,2)</f>
        <v>0</v>
      </c>
      <c r="K313" s="214" t="s">
        <v>193</v>
      </c>
      <c r="L313" s="44"/>
      <c r="M313" s="219" t="s">
        <v>20</v>
      </c>
      <c r="N313" s="220" t="s">
        <v>47</v>
      </c>
      <c r="O313" s="84"/>
      <c r="P313" s="221">
        <f>O313*H313</f>
        <v>0</v>
      </c>
      <c r="Q313" s="221">
        <v>0</v>
      </c>
      <c r="R313" s="221">
        <f>Q313*H313</f>
        <v>0</v>
      </c>
      <c r="S313" s="221">
        <v>0</v>
      </c>
      <c r="T313" s="222">
        <f>S313*H313</f>
        <v>0</v>
      </c>
      <c r="U313" s="38"/>
      <c r="V313" s="38"/>
      <c r="W313" s="38"/>
      <c r="X313" s="38"/>
      <c r="Y313" s="38"/>
      <c r="Z313" s="38"/>
      <c r="AA313" s="38"/>
      <c r="AB313" s="38"/>
      <c r="AC313" s="38"/>
      <c r="AD313" s="38"/>
      <c r="AE313" s="38"/>
      <c r="AR313" s="223" t="s">
        <v>1199</v>
      </c>
      <c r="AT313" s="223" t="s">
        <v>189</v>
      </c>
      <c r="AU313" s="223" t="s">
        <v>84</v>
      </c>
      <c r="AY313" s="17" t="s">
        <v>186</v>
      </c>
      <c r="BE313" s="224">
        <f>IF(N313="základní",J313,0)</f>
        <v>0</v>
      </c>
      <c r="BF313" s="224">
        <f>IF(N313="snížená",J313,0)</f>
        <v>0</v>
      </c>
      <c r="BG313" s="224">
        <f>IF(N313="zákl. přenesená",J313,0)</f>
        <v>0</v>
      </c>
      <c r="BH313" s="224">
        <f>IF(N313="sníž. přenesená",J313,0)</f>
        <v>0</v>
      </c>
      <c r="BI313" s="224">
        <f>IF(N313="nulová",J313,0)</f>
        <v>0</v>
      </c>
      <c r="BJ313" s="17" t="s">
        <v>22</v>
      </c>
      <c r="BK313" s="224">
        <f>ROUND(I313*H313,2)</f>
        <v>0</v>
      </c>
      <c r="BL313" s="17" t="s">
        <v>1199</v>
      </c>
      <c r="BM313" s="223" t="s">
        <v>1327</v>
      </c>
    </row>
    <row r="314" spans="1:47" s="2" customFormat="1" ht="12">
      <c r="A314" s="38"/>
      <c r="B314" s="39"/>
      <c r="C314" s="40"/>
      <c r="D314" s="225" t="s">
        <v>196</v>
      </c>
      <c r="E314" s="40"/>
      <c r="F314" s="226" t="s">
        <v>1328</v>
      </c>
      <c r="G314" s="40"/>
      <c r="H314" s="40"/>
      <c r="I314" s="227"/>
      <c r="J314" s="40"/>
      <c r="K314" s="40"/>
      <c r="L314" s="44"/>
      <c r="M314" s="228"/>
      <c r="N314" s="229"/>
      <c r="O314" s="84"/>
      <c r="P314" s="84"/>
      <c r="Q314" s="84"/>
      <c r="R314" s="84"/>
      <c r="S314" s="84"/>
      <c r="T314" s="85"/>
      <c r="U314" s="38"/>
      <c r="V314" s="38"/>
      <c r="W314" s="38"/>
      <c r="X314" s="38"/>
      <c r="Y314" s="38"/>
      <c r="Z314" s="38"/>
      <c r="AA314" s="38"/>
      <c r="AB314" s="38"/>
      <c r="AC314" s="38"/>
      <c r="AD314" s="38"/>
      <c r="AE314" s="38"/>
      <c r="AT314" s="17" t="s">
        <v>196</v>
      </c>
      <c r="AU314" s="17" t="s">
        <v>84</v>
      </c>
    </row>
    <row r="315" spans="1:51" s="13" customFormat="1" ht="12">
      <c r="A315" s="13"/>
      <c r="B315" s="230"/>
      <c r="C315" s="231"/>
      <c r="D315" s="225" t="s">
        <v>198</v>
      </c>
      <c r="E315" s="232" t="s">
        <v>20</v>
      </c>
      <c r="F315" s="233" t="s">
        <v>362</v>
      </c>
      <c r="G315" s="231"/>
      <c r="H315" s="232" t="s">
        <v>20</v>
      </c>
      <c r="I315" s="234"/>
      <c r="J315" s="231"/>
      <c r="K315" s="231"/>
      <c r="L315" s="235"/>
      <c r="M315" s="236"/>
      <c r="N315" s="237"/>
      <c r="O315" s="237"/>
      <c r="P315" s="237"/>
      <c r="Q315" s="237"/>
      <c r="R315" s="237"/>
      <c r="S315" s="237"/>
      <c r="T315" s="238"/>
      <c r="U315" s="13"/>
      <c r="V315" s="13"/>
      <c r="W315" s="13"/>
      <c r="X315" s="13"/>
      <c r="Y315" s="13"/>
      <c r="Z315" s="13"/>
      <c r="AA315" s="13"/>
      <c r="AB315" s="13"/>
      <c r="AC315" s="13"/>
      <c r="AD315" s="13"/>
      <c r="AE315" s="13"/>
      <c r="AT315" s="239" t="s">
        <v>198</v>
      </c>
      <c r="AU315" s="239" t="s">
        <v>84</v>
      </c>
      <c r="AV315" s="13" t="s">
        <v>22</v>
      </c>
      <c r="AW315" s="13" t="s">
        <v>37</v>
      </c>
      <c r="AX315" s="13" t="s">
        <v>76</v>
      </c>
      <c r="AY315" s="239" t="s">
        <v>186</v>
      </c>
    </row>
    <row r="316" spans="1:51" s="14" customFormat="1" ht="12">
      <c r="A316" s="14"/>
      <c r="B316" s="240"/>
      <c r="C316" s="241"/>
      <c r="D316" s="225" t="s">
        <v>198</v>
      </c>
      <c r="E316" s="242" t="s">
        <v>20</v>
      </c>
      <c r="F316" s="243" t="s">
        <v>1329</v>
      </c>
      <c r="G316" s="241"/>
      <c r="H316" s="244">
        <v>233.9</v>
      </c>
      <c r="I316" s="245"/>
      <c r="J316" s="241"/>
      <c r="K316" s="241"/>
      <c r="L316" s="246"/>
      <c r="M316" s="247"/>
      <c r="N316" s="248"/>
      <c r="O316" s="248"/>
      <c r="P316" s="248"/>
      <c r="Q316" s="248"/>
      <c r="R316" s="248"/>
      <c r="S316" s="248"/>
      <c r="T316" s="249"/>
      <c r="U316" s="14"/>
      <c r="V316" s="14"/>
      <c r="W316" s="14"/>
      <c r="X316" s="14"/>
      <c r="Y316" s="14"/>
      <c r="Z316" s="14"/>
      <c r="AA316" s="14"/>
      <c r="AB316" s="14"/>
      <c r="AC316" s="14"/>
      <c r="AD316" s="14"/>
      <c r="AE316" s="14"/>
      <c r="AT316" s="250" t="s">
        <v>198</v>
      </c>
      <c r="AU316" s="250" t="s">
        <v>84</v>
      </c>
      <c r="AV316" s="14" t="s">
        <v>84</v>
      </c>
      <c r="AW316" s="14" t="s">
        <v>37</v>
      </c>
      <c r="AX316" s="14" t="s">
        <v>76</v>
      </c>
      <c r="AY316" s="250" t="s">
        <v>186</v>
      </c>
    </row>
    <row r="317" spans="1:65" s="2" customFormat="1" ht="24.15" customHeight="1">
      <c r="A317" s="38"/>
      <c r="B317" s="39"/>
      <c r="C317" s="260" t="s">
        <v>818</v>
      </c>
      <c r="D317" s="260" t="s">
        <v>921</v>
      </c>
      <c r="E317" s="261" t="s">
        <v>1330</v>
      </c>
      <c r="F317" s="262" t="s">
        <v>1331</v>
      </c>
      <c r="G317" s="263" t="s">
        <v>312</v>
      </c>
      <c r="H317" s="264">
        <v>233.9</v>
      </c>
      <c r="I317" s="265"/>
      <c r="J317" s="266">
        <f>ROUND(I317*H317,2)</f>
        <v>0</v>
      </c>
      <c r="K317" s="262" t="s">
        <v>193</v>
      </c>
      <c r="L317" s="267"/>
      <c r="M317" s="268" t="s">
        <v>20</v>
      </c>
      <c r="N317" s="269" t="s">
        <v>47</v>
      </c>
      <c r="O317" s="84"/>
      <c r="P317" s="221">
        <f>O317*H317</f>
        <v>0</v>
      </c>
      <c r="Q317" s="221">
        <v>0.00078</v>
      </c>
      <c r="R317" s="221">
        <f>Q317*H317</f>
        <v>0.182442</v>
      </c>
      <c r="S317" s="221">
        <v>0</v>
      </c>
      <c r="T317" s="222">
        <f>S317*H317</f>
        <v>0</v>
      </c>
      <c r="U317" s="38"/>
      <c r="V317" s="38"/>
      <c r="W317" s="38"/>
      <c r="X317" s="38"/>
      <c r="Y317" s="38"/>
      <c r="Z317" s="38"/>
      <c r="AA317" s="38"/>
      <c r="AB317" s="38"/>
      <c r="AC317" s="38"/>
      <c r="AD317" s="38"/>
      <c r="AE317" s="38"/>
      <c r="AR317" s="223" t="s">
        <v>1332</v>
      </c>
      <c r="AT317" s="223" t="s">
        <v>921</v>
      </c>
      <c r="AU317" s="223" t="s">
        <v>84</v>
      </c>
      <c r="AY317" s="17" t="s">
        <v>186</v>
      </c>
      <c r="BE317" s="224">
        <f>IF(N317="základní",J317,0)</f>
        <v>0</v>
      </c>
      <c r="BF317" s="224">
        <f>IF(N317="snížená",J317,0)</f>
        <v>0</v>
      </c>
      <c r="BG317" s="224">
        <f>IF(N317="zákl. přenesená",J317,0)</f>
        <v>0</v>
      </c>
      <c r="BH317" s="224">
        <f>IF(N317="sníž. přenesená",J317,0)</f>
        <v>0</v>
      </c>
      <c r="BI317" s="224">
        <f>IF(N317="nulová",J317,0)</f>
        <v>0</v>
      </c>
      <c r="BJ317" s="17" t="s">
        <v>22</v>
      </c>
      <c r="BK317" s="224">
        <f>ROUND(I317*H317,2)</f>
        <v>0</v>
      </c>
      <c r="BL317" s="17" t="s">
        <v>1332</v>
      </c>
      <c r="BM317" s="223" t="s">
        <v>1333</v>
      </c>
    </row>
    <row r="318" spans="1:47" s="2" customFormat="1" ht="12">
      <c r="A318" s="38"/>
      <c r="B318" s="39"/>
      <c r="C318" s="40"/>
      <c r="D318" s="225" t="s">
        <v>196</v>
      </c>
      <c r="E318" s="40"/>
      <c r="F318" s="226" t="s">
        <v>1331</v>
      </c>
      <c r="G318" s="40"/>
      <c r="H318" s="40"/>
      <c r="I318" s="227"/>
      <c r="J318" s="40"/>
      <c r="K318" s="40"/>
      <c r="L318" s="44"/>
      <c r="M318" s="255"/>
      <c r="N318" s="256"/>
      <c r="O318" s="257"/>
      <c r="P318" s="257"/>
      <c r="Q318" s="257"/>
      <c r="R318" s="257"/>
      <c r="S318" s="257"/>
      <c r="T318" s="258"/>
      <c r="U318" s="38"/>
      <c r="V318" s="38"/>
      <c r="W318" s="38"/>
      <c r="X318" s="38"/>
      <c r="Y318" s="38"/>
      <c r="Z318" s="38"/>
      <c r="AA318" s="38"/>
      <c r="AB318" s="38"/>
      <c r="AC318" s="38"/>
      <c r="AD318" s="38"/>
      <c r="AE318" s="38"/>
      <c r="AT318" s="17" t="s">
        <v>196</v>
      </c>
      <c r="AU318" s="17" t="s">
        <v>84</v>
      </c>
    </row>
    <row r="319" spans="1:31" s="2" customFormat="1" ht="6.95" customHeight="1">
      <c r="A319" s="38"/>
      <c r="B319" s="59"/>
      <c r="C319" s="60"/>
      <c r="D319" s="60"/>
      <c r="E319" s="60"/>
      <c r="F319" s="60"/>
      <c r="G319" s="60"/>
      <c r="H319" s="60"/>
      <c r="I319" s="60"/>
      <c r="J319" s="60"/>
      <c r="K319" s="60"/>
      <c r="L319" s="44"/>
      <c r="M319" s="38"/>
      <c r="O319" s="38"/>
      <c r="P319" s="38"/>
      <c r="Q319" s="38"/>
      <c r="R319" s="38"/>
      <c r="S319" s="38"/>
      <c r="T319" s="38"/>
      <c r="U319" s="38"/>
      <c r="V319" s="38"/>
      <c r="W319" s="38"/>
      <c r="X319" s="38"/>
      <c r="Y319" s="38"/>
      <c r="Z319" s="38"/>
      <c r="AA319" s="38"/>
      <c r="AB319" s="38"/>
      <c r="AC319" s="38"/>
      <c r="AD319" s="38"/>
      <c r="AE319" s="38"/>
    </row>
  </sheetData>
  <sheetProtection password="CC35" sheet="1" objects="1" scenarios="1" formatColumns="0" formatRows="0" autoFilter="0"/>
  <autoFilter ref="C93:K318"/>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113</v>
      </c>
    </row>
    <row r="3" spans="2:46" s="1" customFormat="1" ht="6.95" customHeight="1">
      <c r="B3" s="138"/>
      <c r="C3" s="139"/>
      <c r="D3" s="139"/>
      <c r="E3" s="139"/>
      <c r="F3" s="139"/>
      <c r="G3" s="139"/>
      <c r="H3" s="139"/>
      <c r="I3" s="139"/>
      <c r="J3" s="139"/>
      <c r="K3" s="139"/>
      <c r="L3" s="20"/>
      <c r="AT3" s="17" t="s">
        <v>84</v>
      </c>
    </row>
    <row r="4" spans="2:46" s="1" customFormat="1" ht="24.95" customHeight="1">
      <c r="B4" s="20"/>
      <c r="D4" s="140" t="s">
        <v>160</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Úprava bezmotorové komunikace A2 a A26</v>
      </c>
      <c r="F7" s="142"/>
      <c r="G7" s="142"/>
      <c r="H7" s="142"/>
      <c r="L7" s="20"/>
    </row>
    <row r="8" spans="2:12" s="1" customFormat="1" ht="12" customHeight="1">
      <c r="B8" s="20"/>
      <c r="D8" s="142" t="s">
        <v>161</v>
      </c>
      <c r="L8" s="20"/>
    </row>
    <row r="9" spans="1:31" s="2" customFormat="1" ht="16.5" customHeight="1">
      <c r="A9" s="38"/>
      <c r="B9" s="44"/>
      <c r="C9" s="38"/>
      <c r="D9" s="38"/>
      <c r="E9" s="143" t="s">
        <v>1214</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163</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30" customHeight="1">
      <c r="A11" s="38"/>
      <c r="B11" s="44"/>
      <c r="C11" s="38"/>
      <c r="D11" s="38"/>
      <c r="E11" s="145" t="s">
        <v>1334</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19</v>
      </c>
      <c r="E13" s="38"/>
      <c r="F13" s="133" t="s">
        <v>20</v>
      </c>
      <c r="G13" s="38"/>
      <c r="H13" s="38"/>
      <c r="I13" s="142" t="s">
        <v>21</v>
      </c>
      <c r="J13" s="133" t="s">
        <v>20</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23</v>
      </c>
      <c r="E14" s="38"/>
      <c r="F14" s="133" t="s">
        <v>24</v>
      </c>
      <c r="G14" s="38"/>
      <c r="H14" s="38"/>
      <c r="I14" s="142" t="s">
        <v>25</v>
      </c>
      <c r="J14" s="146" t="str">
        <f>'Rekapitulace stavby'!AN8</f>
        <v>27. 8. 2020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29</v>
      </c>
      <c r="E16" s="38"/>
      <c r="F16" s="38"/>
      <c r="G16" s="38"/>
      <c r="H16" s="38"/>
      <c r="I16" s="142" t="s">
        <v>30</v>
      </c>
      <c r="J16" s="133" t="s">
        <v>20</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31</v>
      </c>
      <c r="F17" s="38"/>
      <c r="G17" s="38"/>
      <c r="H17" s="38"/>
      <c r="I17" s="142" t="s">
        <v>32</v>
      </c>
      <c r="J17" s="133" t="s">
        <v>20</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33</v>
      </c>
      <c r="E19" s="38"/>
      <c r="F19" s="38"/>
      <c r="G19" s="38"/>
      <c r="H19" s="38"/>
      <c r="I19" s="142" t="s">
        <v>30</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32</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35</v>
      </c>
      <c r="E22" s="38"/>
      <c r="F22" s="38"/>
      <c r="G22" s="38"/>
      <c r="H22" s="38"/>
      <c r="I22" s="142" t="s">
        <v>30</v>
      </c>
      <c r="J22" s="133" t="s">
        <v>20</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36</v>
      </c>
      <c r="F23" s="38"/>
      <c r="G23" s="38"/>
      <c r="H23" s="38"/>
      <c r="I23" s="142" t="s">
        <v>32</v>
      </c>
      <c r="J23" s="133" t="s">
        <v>20</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38</v>
      </c>
      <c r="E25" s="38"/>
      <c r="F25" s="38"/>
      <c r="G25" s="38"/>
      <c r="H25" s="38"/>
      <c r="I25" s="142" t="s">
        <v>30</v>
      </c>
      <c r="J25" s="133" t="str">
        <f>IF('Rekapitulace stavby'!AN19="","",'Rekapitulace stavby'!AN19)</f>
        <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tr">
        <f>IF('Rekapitulace stavby'!E20="","",'Rekapitulace stavby'!E20)</f>
        <v xml:space="preserve"> </v>
      </c>
      <c r="F26" s="38"/>
      <c r="G26" s="38"/>
      <c r="H26" s="38"/>
      <c r="I26" s="142" t="s">
        <v>32</v>
      </c>
      <c r="J26" s="133" t="str">
        <f>IF('Rekapitulace stavby'!AN20="","",'Rekapitulace stavby'!AN20)</f>
        <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40</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20</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42</v>
      </c>
      <c r="E32" s="38"/>
      <c r="F32" s="38"/>
      <c r="G32" s="38"/>
      <c r="H32" s="38"/>
      <c r="I32" s="38"/>
      <c r="J32" s="153">
        <f>ROUND(J94,2)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44</v>
      </c>
      <c r="G34" s="38"/>
      <c r="H34" s="38"/>
      <c r="I34" s="154" t="s">
        <v>43</v>
      </c>
      <c r="J34" s="154" t="s">
        <v>45</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46</v>
      </c>
      <c r="E35" s="142" t="s">
        <v>47</v>
      </c>
      <c r="F35" s="156">
        <f>ROUND((SUM(BE94:BE339)),2)</f>
        <v>0</v>
      </c>
      <c r="G35" s="38"/>
      <c r="H35" s="38"/>
      <c r="I35" s="157">
        <v>0.21</v>
      </c>
      <c r="J35" s="156">
        <f>ROUND(((SUM(BE94:BE339))*I35),2)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48</v>
      </c>
      <c r="F36" s="156">
        <f>ROUND((SUM(BF94:BF339)),2)</f>
        <v>0</v>
      </c>
      <c r="G36" s="38"/>
      <c r="H36" s="38"/>
      <c r="I36" s="157">
        <v>0.15</v>
      </c>
      <c r="J36" s="156">
        <f>ROUND(((SUM(BF94:BF339))*I36),2)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49</v>
      </c>
      <c r="F37" s="156">
        <f>ROUND((SUM(BG94:BG339)),2)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50</v>
      </c>
      <c r="F38" s="156">
        <f>ROUND((SUM(BH94:BH339)),2)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51</v>
      </c>
      <c r="F39" s="156">
        <f>ROUND((SUM(BI94:BI339)),2)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52</v>
      </c>
      <c r="E41" s="160"/>
      <c r="F41" s="160"/>
      <c r="G41" s="161" t="s">
        <v>53</v>
      </c>
      <c r="H41" s="162" t="s">
        <v>54</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165</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Úprava bezmotorové komunikace A2 a A26</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161</v>
      </c>
      <c r="D51" s="22"/>
      <c r="E51" s="22"/>
      <c r="F51" s="22"/>
      <c r="G51" s="22"/>
      <c r="H51" s="22"/>
      <c r="I51" s="22"/>
      <c r="J51" s="22"/>
      <c r="K51" s="22"/>
      <c r="L51" s="20"/>
    </row>
    <row r="52" spans="1:31" s="2" customFormat="1" ht="16.5" customHeight="1">
      <c r="A52" s="38"/>
      <c r="B52" s="39"/>
      <c r="C52" s="40"/>
      <c r="D52" s="40"/>
      <c r="E52" s="169" t="s">
        <v>1214</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163</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30" customHeight="1">
      <c r="A54" s="38"/>
      <c r="B54" s="39"/>
      <c r="C54" s="40"/>
      <c r="D54" s="40"/>
      <c r="E54" s="69" t="str">
        <f>E11</f>
        <v>SO 102.2 - Rekonstrukce bezmotorové komunikace A2 a A26, úsek km 0,932 - KÚ</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23</v>
      </c>
      <c r="D56" s="40"/>
      <c r="E56" s="40"/>
      <c r="F56" s="27" t="str">
        <f>F14</f>
        <v>k. ú. Libeň [730891]</v>
      </c>
      <c r="G56" s="40"/>
      <c r="H56" s="40"/>
      <c r="I56" s="32" t="s">
        <v>25</v>
      </c>
      <c r="J56" s="72" t="str">
        <f>IF(J14="","",J14)</f>
        <v>27. 8. 2020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29</v>
      </c>
      <c r="D58" s="40"/>
      <c r="E58" s="40"/>
      <c r="F58" s="27" t="str">
        <f>E17</f>
        <v>Městská část Praha 8</v>
      </c>
      <c r="G58" s="40"/>
      <c r="H58" s="40"/>
      <c r="I58" s="32" t="s">
        <v>35</v>
      </c>
      <c r="J58" s="36" t="str">
        <f>E23</f>
        <v>Atelier PROMIKA s.r.o.</v>
      </c>
      <c r="K58" s="40"/>
      <c r="L58" s="144"/>
      <c r="S58" s="38"/>
      <c r="T58" s="38"/>
      <c r="U58" s="38"/>
      <c r="V58" s="38"/>
      <c r="W58" s="38"/>
      <c r="X58" s="38"/>
      <c r="Y58" s="38"/>
      <c r="Z58" s="38"/>
      <c r="AA58" s="38"/>
      <c r="AB58" s="38"/>
      <c r="AC58" s="38"/>
      <c r="AD58" s="38"/>
      <c r="AE58" s="38"/>
    </row>
    <row r="59" spans="1:31" s="2" customFormat="1" ht="15.15" customHeight="1">
      <c r="A59" s="38"/>
      <c r="B59" s="39"/>
      <c r="C59" s="32" t="s">
        <v>33</v>
      </c>
      <c r="D59" s="40"/>
      <c r="E59" s="40"/>
      <c r="F59" s="27" t="str">
        <f>IF(E20="","",E20)</f>
        <v>Vyplň údaj</v>
      </c>
      <c r="G59" s="40"/>
      <c r="H59" s="40"/>
      <c r="I59" s="32" t="s">
        <v>38</v>
      </c>
      <c r="J59" s="36" t="str">
        <f>E26</f>
        <v xml:space="preserve"> </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166</v>
      </c>
      <c r="D61" s="171"/>
      <c r="E61" s="171"/>
      <c r="F61" s="171"/>
      <c r="G61" s="171"/>
      <c r="H61" s="171"/>
      <c r="I61" s="171"/>
      <c r="J61" s="172" t="s">
        <v>167</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74</v>
      </c>
      <c r="D63" s="40"/>
      <c r="E63" s="40"/>
      <c r="F63" s="40"/>
      <c r="G63" s="40"/>
      <c r="H63" s="40"/>
      <c r="I63" s="40"/>
      <c r="J63" s="102">
        <f>J94</f>
        <v>0</v>
      </c>
      <c r="K63" s="40"/>
      <c r="L63" s="144"/>
      <c r="S63" s="38"/>
      <c r="T63" s="38"/>
      <c r="U63" s="38"/>
      <c r="V63" s="38"/>
      <c r="W63" s="38"/>
      <c r="X63" s="38"/>
      <c r="Y63" s="38"/>
      <c r="Z63" s="38"/>
      <c r="AA63" s="38"/>
      <c r="AB63" s="38"/>
      <c r="AC63" s="38"/>
      <c r="AD63" s="38"/>
      <c r="AE63" s="38"/>
      <c r="AU63" s="17" t="s">
        <v>144</v>
      </c>
    </row>
    <row r="64" spans="1:31" s="9" customFormat="1" ht="24.95" customHeight="1">
      <c r="A64" s="9"/>
      <c r="B64" s="174"/>
      <c r="C64" s="175"/>
      <c r="D64" s="176" t="s">
        <v>168</v>
      </c>
      <c r="E64" s="177"/>
      <c r="F64" s="177"/>
      <c r="G64" s="177"/>
      <c r="H64" s="177"/>
      <c r="I64" s="177"/>
      <c r="J64" s="178">
        <f>J95</f>
        <v>0</v>
      </c>
      <c r="K64" s="175"/>
      <c r="L64" s="179"/>
      <c r="S64" s="9"/>
      <c r="T64" s="9"/>
      <c r="U64" s="9"/>
      <c r="V64" s="9"/>
      <c r="W64" s="9"/>
      <c r="X64" s="9"/>
      <c r="Y64" s="9"/>
      <c r="Z64" s="9"/>
      <c r="AA64" s="9"/>
      <c r="AB64" s="9"/>
      <c r="AC64" s="9"/>
      <c r="AD64" s="9"/>
      <c r="AE64" s="9"/>
    </row>
    <row r="65" spans="1:31" s="10" customFormat="1" ht="19.9" customHeight="1">
      <c r="A65" s="10"/>
      <c r="B65" s="180"/>
      <c r="C65" s="125"/>
      <c r="D65" s="181" t="s">
        <v>231</v>
      </c>
      <c r="E65" s="182"/>
      <c r="F65" s="182"/>
      <c r="G65" s="182"/>
      <c r="H65" s="182"/>
      <c r="I65" s="182"/>
      <c r="J65" s="183">
        <f>J96</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871</v>
      </c>
      <c r="E66" s="182"/>
      <c r="F66" s="182"/>
      <c r="G66" s="182"/>
      <c r="H66" s="182"/>
      <c r="I66" s="182"/>
      <c r="J66" s="183">
        <f>J174</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872</v>
      </c>
      <c r="E67" s="182"/>
      <c r="F67" s="182"/>
      <c r="G67" s="182"/>
      <c r="H67" s="182"/>
      <c r="I67" s="182"/>
      <c r="J67" s="183">
        <f>J245</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169</v>
      </c>
      <c r="E68" s="182"/>
      <c r="F68" s="182"/>
      <c r="G68" s="182"/>
      <c r="H68" s="182"/>
      <c r="I68" s="182"/>
      <c r="J68" s="183">
        <f>J260</f>
        <v>0</v>
      </c>
      <c r="K68" s="125"/>
      <c r="L68" s="184"/>
      <c r="S68" s="10"/>
      <c r="T68" s="10"/>
      <c r="U68" s="10"/>
      <c r="V68" s="10"/>
      <c r="W68" s="10"/>
      <c r="X68" s="10"/>
      <c r="Y68" s="10"/>
      <c r="Z68" s="10"/>
      <c r="AA68" s="10"/>
      <c r="AB68" s="10"/>
      <c r="AC68" s="10"/>
      <c r="AD68" s="10"/>
      <c r="AE68" s="10"/>
    </row>
    <row r="69" spans="1:31" s="10" customFormat="1" ht="19.9" customHeight="1">
      <c r="A69" s="10"/>
      <c r="B69" s="180"/>
      <c r="C69" s="125"/>
      <c r="D69" s="181" t="s">
        <v>170</v>
      </c>
      <c r="E69" s="182"/>
      <c r="F69" s="182"/>
      <c r="G69" s="182"/>
      <c r="H69" s="182"/>
      <c r="I69" s="182"/>
      <c r="J69" s="183">
        <f>J312</f>
        <v>0</v>
      </c>
      <c r="K69" s="125"/>
      <c r="L69" s="184"/>
      <c r="S69" s="10"/>
      <c r="T69" s="10"/>
      <c r="U69" s="10"/>
      <c r="V69" s="10"/>
      <c r="W69" s="10"/>
      <c r="X69" s="10"/>
      <c r="Y69" s="10"/>
      <c r="Z69" s="10"/>
      <c r="AA69" s="10"/>
      <c r="AB69" s="10"/>
      <c r="AC69" s="10"/>
      <c r="AD69" s="10"/>
      <c r="AE69" s="10"/>
    </row>
    <row r="70" spans="1:31" s="10" customFormat="1" ht="19.9" customHeight="1">
      <c r="A70" s="10"/>
      <c r="B70" s="180"/>
      <c r="C70" s="125"/>
      <c r="D70" s="181" t="s">
        <v>232</v>
      </c>
      <c r="E70" s="182"/>
      <c r="F70" s="182"/>
      <c r="G70" s="182"/>
      <c r="H70" s="182"/>
      <c r="I70" s="182"/>
      <c r="J70" s="183">
        <f>J327</f>
        <v>0</v>
      </c>
      <c r="K70" s="125"/>
      <c r="L70" s="184"/>
      <c r="S70" s="10"/>
      <c r="T70" s="10"/>
      <c r="U70" s="10"/>
      <c r="V70" s="10"/>
      <c r="W70" s="10"/>
      <c r="X70" s="10"/>
      <c r="Y70" s="10"/>
      <c r="Z70" s="10"/>
      <c r="AA70" s="10"/>
      <c r="AB70" s="10"/>
      <c r="AC70" s="10"/>
      <c r="AD70" s="10"/>
      <c r="AE70" s="10"/>
    </row>
    <row r="71" spans="1:31" s="9" customFormat="1" ht="24.95" customHeight="1">
      <c r="A71" s="9"/>
      <c r="B71" s="174"/>
      <c r="C71" s="175"/>
      <c r="D71" s="176" t="s">
        <v>875</v>
      </c>
      <c r="E71" s="177"/>
      <c r="F71" s="177"/>
      <c r="G71" s="177"/>
      <c r="H71" s="177"/>
      <c r="I71" s="177"/>
      <c r="J71" s="178">
        <f>J332</f>
        <v>0</v>
      </c>
      <c r="K71" s="175"/>
      <c r="L71" s="179"/>
      <c r="S71" s="9"/>
      <c r="T71" s="9"/>
      <c r="U71" s="9"/>
      <c r="V71" s="9"/>
      <c r="W71" s="9"/>
      <c r="X71" s="9"/>
      <c r="Y71" s="9"/>
      <c r="Z71" s="9"/>
      <c r="AA71" s="9"/>
      <c r="AB71" s="9"/>
      <c r="AC71" s="9"/>
      <c r="AD71" s="9"/>
      <c r="AE71" s="9"/>
    </row>
    <row r="72" spans="1:31" s="10" customFormat="1" ht="19.9" customHeight="1">
      <c r="A72" s="10"/>
      <c r="B72" s="180"/>
      <c r="C72" s="125"/>
      <c r="D72" s="181" t="s">
        <v>876</v>
      </c>
      <c r="E72" s="182"/>
      <c r="F72" s="182"/>
      <c r="G72" s="182"/>
      <c r="H72" s="182"/>
      <c r="I72" s="182"/>
      <c r="J72" s="183">
        <f>J333</f>
        <v>0</v>
      </c>
      <c r="K72" s="125"/>
      <c r="L72" s="184"/>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60"/>
      <c r="J74" s="60"/>
      <c r="K74" s="60"/>
      <c r="L74" s="144"/>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62"/>
      <c r="J78" s="62"/>
      <c r="K78" s="62"/>
      <c r="L78" s="144"/>
      <c r="S78" s="38"/>
      <c r="T78" s="38"/>
      <c r="U78" s="38"/>
      <c r="V78" s="38"/>
      <c r="W78" s="38"/>
      <c r="X78" s="38"/>
      <c r="Y78" s="38"/>
      <c r="Z78" s="38"/>
      <c r="AA78" s="38"/>
      <c r="AB78" s="38"/>
      <c r="AC78" s="38"/>
      <c r="AD78" s="38"/>
      <c r="AE78" s="38"/>
    </row>
    <row r="79" spans="1:31" s="2" customFormat="1" ht="24.95" customHeight="1">
      <c r="A79" s="38"/>
      <c r="B79" s="39"/>
      <c r="C79" s="23" t="s">
        <v>171</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6.5" customHeight="1">
      <c r="A82" s="38"/>
      <c r="B82" s="39"/>
      <c r="C82" s="40"/>
      <c r="D82" s="40"/>
      <c r="E82" s="169" t="str">
        <f>E7</f>
        <v>Úprava bezmotorové komunikace A2 a A26</v>
      </c>
      <c r="F82" s="32"/>
      <c r="G82" s="32"/>
      <c r="H82" s="32"/>
      <c r="I82" s="40"/>
      <c r="J82" s="40"/>
      <c r="K82" s="40"/>
      <c r="L82" s="144"/>
      <c r="S82" s="38"/>
      <c r="T82" s="38"/>
      <c r="U82" s="38"/>
      <c r="V82" s="38"/>
      <c r="W82" s="38"/>
      <c r="X82" s="38"/>
      <c r="Y82" s="38"/>
      <c r="Z82" s="38"/>
      <c r="AA82" s="38"/>
      <c r="AB82" s="38"/>
      <c r="AC82" s="38"/>
      <c r="AD82" s="38"/>
      <c r="AE82" s="38"/>
    </row>
    <row r="83" spans="2:12" s="1" customFormat="1" ht="12" customHeight="1">
      <c r="B83" s="21"/>
      <c r="C83" s="32" t="s">
        <v>161</v>
      </c>
      <c r="D83" s="22"/>
      <c r="E83" s="22"/>
      <c r="F83" s="22"/>
      <c r="G83" s="22"/>
      <c r="H83" s="22"/>
      <c r="I83" s="22"/>
      <c r="J83" s="22"/>
      <c r="K83" s="22"/>
      <c r="L83" s="20"/>
    </row>
    <row r="84" spans="1:31" s="2" customFormat="1" ht="16.5" customHeight="1">
      <c r="A84" s="38"/>
      <c r="B84" s="39"/>
      <c r="C84" s="40"/>
      <c r="D84" s="40"/>
      <c r="E84" s="169" t="s">
        <v>1214</v>
      </c>
      <c r="F84" s="40"/>
      <c r="G84" s="40"/>
      <c r="H84" s="40"/>
      <c r="I84" s="40"/>
      <c r="J84" s="40"/>
      <c r="K84" s="40"/>
      <c r="L84" s="144"/>
      <c r="S84" s="38"/>
      <c r="T84" s="38"/>
      <c r="U84" s="38"/>
      <c r="V84" s="38"/>
      <c r="W84" s="38"/>
      <c r="X84" s="38"/>
      <c r="Y84" s="38"/>
      <c r="Z84" s="38"/>
      <c r="AA84" s="38"/>
      <c r="AB84" s="38"/>
      <c r="AC84" s="38"/>
      <c r="AD84" s="38"/>
      <c r="AE84" s="38"/>
    </row>
    <row r="85" spans="1:31" s="2" customFormat="1" ht="12" customHeight="1">
      <c r="A85" s="38"/>
      <c r="B85" s="39"/>
      <c r="C85" s="32" t="s">
        <v>163</v>
      </c>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30" customHeight="1">
      <c r="A86" s="38"/>
      <c r="B86" s="39"/>
      <c r="C86" s="40"/>
      <c r="D86" s="40"/>
      <c r="E86" s="69" t="str">
        <f>E11</f>
        <v>SO 102.2 - Rekonstrukce bezmotorové komunikace A2 a A26, úsek km 0,932 - KÚ</v>
      </c>
      <c r="F86" s="40"/>
      <c r="G86" s="40"/>
      <c r="H86" s="40"/>
      <c r="I86" s="40"/>
      <c r="J86" s="40"/>
      <c r="K86" s="40"/>
      <c r="L86" s="144"/>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2" customFormat="1" ht="12" customHeight="1">
      <c r="A88" s="38"/>
      <c r="B88" s="39"/>
      <c r="C88" s="32" t="s">
        <v>23</v>
      </c>
      <c r="D88" s="40"/>
      <c r="E88" s="40"/>
      <c r="F88" s="27" t="str">
        <f>F14</f>
        <v>k. ú. Libeň [730891]</v>
      </c>
      <c r="G88" s="40"/>
      <c r="H88" s="40"/>
      <c r="I88" s="32" t="s">
        <v>25</v>
      </c>
      <c r="J88" s="72" t="str">
        <f>IF(J14="","",J14)</f>
        <v>27. 8. 2020</v>
      </c>
      <c r="K88" s="40"/>
      <c r="L88" s="144"/>
      <c r="S88" s="38"/>
      <c r="T88" s="38"/>
      <c r="U88" s="38"/>
      <c r="V88" s="38"/>
      <c r="W88" s="38"/>
      <c r="X88" s="38"/>
      <c r="Y88" s="38"/>
      <c r="Z88" s="38"/>
      <c r="AA88" s="38"/>
      <c r="AB88" s="38"/>
      <c r="AC88" s="38"/>
      <c r="AD88" s="38"/>
      <c r="AE88" s="38"/>
    </row>
    <row r="89" spans="1:31" s="2" customFormat="1" ht="6.95" customHeight="1">
      <c r="A89" s="38"/>
      <c r="B89" s="39"/>
      <c r="C89" s="40"/>
      <c r="D89" s="40"/>
      <c r="E89" s="40"/>
      <c r="F89" s="40"/>
      <c r="G89" s="40"/>
      <c r="H89" s="40"/>
      <c r="I89" s="40"/>
      <c r="J89" s="40"/>
      <c r="K89" s="40"/>
      <c r="L89" s="144"/>
      <c r="S89" s="38"/>
      <c r="T89" s="38"/>
      <c r="U89" s="38"/>
      <c r="V89" s="38"/>
      <c r="W89" s="38"/>
      <c r="X89" s="38"/>
      <c r="Y89" s="38"/>
      <c r="Z89" s="38"/>
      <c r="AA89" s="38"/>
      <c r="AB89" s="38"/>
      <c r="AC89" s="38"/>
      <c r="AD89" s="38"/>
      <c r="AE89" s="38"/>
    </row>
    <row r="90" spans="1:31" s="2" customFormat="1" ht="25.65" customHeight="1">
      <c r="A90" s="38"/>
      <c r="B90" s="39"/>
      <c r="C90" s="32" t="s">
        <v>29</v>
      </c>
      <c r="D90" s="40"/>
      <c r="E90" s="40"/>
      <c r="F90" s="27" t="str">
        <f>E17</f>
        <v>Městská část Praha 8</v>
      </c>
      <c r="G90" s="40"/>
      <c r="H90" s="40"/>
      <c r="I90" s="32" t="s">
        <v>35</v>
      </c>
      <c r="J90" s="36" t="str">
        <f>E23</f>
        <v>Atelier PROMIKA s.r.o.</v>
      </c>
      <c r="K90" s="40"/>
      <c r="L90" s="144"/>
      <c r="S90" s="38"/>
      <c r="T90" s="38"/>
      <c r="U90" s="38"/>
      <c r="V90" s="38"/>
      <c r="W90" s="38"/>
      <c r="X90" s="38"/>
      <c r="Y90" s="38"/>
      <c r="Z90" s="38"/>
      <c r="AA90" s="38"/>
      <c r="AB90" s="38"/>
      <c r="AC90" s="38"/>
      <c r="AD90" s="38"/>
      <c r="AE90" s="38"/>
    </row>
    <row r="91" spans="1:31" s="2" customFormat="1" ht="15.15" customHeight="1">
      <c r="A91" s="38"/>
      <c r="B91" s="39"/>
      <c r="C91" s="32" t="s">
        <v>33</v>
      </c>
      <c r="D91" s="40"/>
      <c r="E91" s="40"/>
      <c r="F91" s="27" t="str">
        <f>IF(E20="","",E20)</f>
        <v>Vyplň údaj</v>
      </c>
      <c r="G91" s="40"/>
      <c r="H91" s="40"/>
      <c r="I91" s="32" t="s">
        <v>38</v>
      </c>
      <c r="J91" s="36" t="str">
        <f>E26</f>
        <v xml:space="preserve"> </v>
      </c>
      <c r="K91" s="40"/>
      <c r="L91" s="144"/>
      <c r="S91" s="38"/>
      <c r="T91" s="38"/>
      <c r="U91" s="38"/>
      <c r="V91" s="38"/>
      <c r="W91" s="38"/>
      <c r="X91" s="38"/>
      <c r="Y91" s="38"/>
      <c r="Z91" s="38"/>
      <c r="AA91" s="38"/>
      <c r="AB91" s="38"/>
      <c r="AC91" s="38"/>
      <c r="AD91" s="38"/>
      <c r="AE91" s="38"/>
    </row>
    <row r="92" spans="1:31" s="2" customFormat="1" ht="10.3" customHeight="1">
      <c r="A92" s="38"/>
      <c r="B92" s="39"/>
      <c r="C92" s="40"/>
      <c r="D92" s="40"/>
      <c r="E92" s="40"/>
      <c r="F92" s="40"/>
      <c r="G92" s="40"/>
      <c r="H92" s="40"/>
      <c r="I92" s="40"/>
      <c r="J92" s="40"/>
      <c r="K92" s="40"/>
      <c r="L92" s="144"/>
      <c r="S92" s="38"/>
      <c r="T92" s="38"/>
      <c r="U92" s="38"/>
      <c r="V92" s="38"/>
      <c r="W92" s="38"/>
      <c r="X92" s="38"/>
      <c r="Y92" s="38"/>
      <c r="Z92" s="38"/>
      <c r="AA92" s="38"/>
      <c r="AB92" s="38"/>
      <c r="AC92" s="38"/>
      <c r="AD92" s="38"/>
      <c r="AE92" s="38"/>
    </row>
    <row r="93" spans="1:31" s="11" customFormat="1" ht="29.25" customHeight="1">
      <c r="A93" s="185"/>
      <c r="B93" s="186"/>
      <c r="C93" s="187" t="s">
        <v>172</v>
      </c>
      <c r="D93" s="188" t="s">
        <v>61</v>
      </c>
      <c r="E93" s="188" t="s">
        <v>57</v>
      </c>
      <c r="F93" s="188" t="s">
        <v>58</v>
      </c>
      <c r="G93" s="188" t="s">
        <v>173</v>
      </c>
      <c r="H93" s="188" t="s">
        <v>174</v>
      </c>
      <c r="I93" s="188" t="s">
        <v>175</v>
      </c>
      <c r="J93" s="188" t="s">
        <v>167</v>
      </c>
      <c r="K93" s="189" t="s">
        <v>176</v>
      </c>
      <c r="L93" s="190"/>
      <c r="M93" s="92" t="s">
        <v>20</v>
      </c>
      <c r="N93" s="93" t="s">
        <v>46</v>
      </c>
      <c r="O93" s="93" t="s">
        <v>177</v>
      </c>
      <c r="P93" s="93" t="s">
        <v>178</v>
      </c>
      <c r="Q93" s="93" t="s">
        <v>179</v>
      </c>
      <c r="R93" s="93" t="s">
        <v>180</v>
      </c>
      <c r="S93" s="93" t="s">
        <v>181</v>
      </c>
      <c r="T93" s="94" t="s">
        <v>182</v>
      </c>
      <c r="U93" s="185"/>
      <c r="V93" s="185"/>
      <c r="W93" s="185"/>
      <c r="X93" s="185"/>
      <c r="Y93" s="185"/>
      <c r="Z93" s="185"/>
      <c r="AA93" s="185"/>
      <c r="AB93" s="185"/>
      <c r="AC93" s="185"/>
      <c r="AD93" s="185"/>
      <c r="AE93" s="185"/>
    </row>
    <row r="94" spans="1:63" s="2" customFormat="1" ht="22.8" customHeight="1">
      <c r="A94" s="38"/>
      <c r="B94" s="39"/>
      <c r="C94" s="99" t="s">
        <v>183</v>
      </c>
      <c r="D94" s="40"/>
      <c r="E94" s="40"/>
      <c r="F94" s="40"/>
      <c r="G94" s="40"/>
      <c r="H94" s="40"/>
      <c r="I94" s="40"/>
      <c r="J94" s="191">
        <f>BK94</f>
        <v>0</v>
      </c>
      <c r="K94" s="40"/>
      <c r="L94" s="44"/>
      <c r="M94" s="95"/>
      <c r="N94" s="192"/>
      <c r="O94" s="96"/>
      <c r="P94" s="193">
        <f>P95+P332</f>
        <v>0</v>
      </c>
      <c r="Q94" s="96"/>
      <c r="R94" s="193">
        <f>R95+R332</f>
        <v>169.740843</v>
      </c>
      <c r="S94" s="96"/>
      <c r="T94" s="194">
        <f>T95+T332</f>
        <v>1.25</v>
      </c>
      <c r="U94" s="38"/>
      <c r="V94" s="38"/>
      <c r="W94" s="38"/>
      <c r="X94" s="38"/>
      <c r="Y94" s="38"/>
      <c r="Z94" s="38"/>
      <c r="AA94" s="38"/>
      <c r="AB94" s="38"/>
      <c r="AC94" s="38"/>
      <c r="AD94" s="38"/>
      <c r="AE94" s="38"/>
      <c r="AT94" s="17" t="s">
        <v>75</v>
      </c>
      <c r="AU94" s="17" t="s">
        <v>144</v>
      </c>
      <c r="BK94" s="195">
        <f>BK95+BK332</f>
        <v>0</v>
      </c>
    </row>
    <row r="95" spans="1:63" s="12" customFormat="1" ht="25.9" customHeight="1">
      <c r="A95" s="12"/>
      <c r="B95" s="196"/>
      <c r="C95" s="197"/>
      <c r="D95" s="198" t="s">
        <v>75</v>
      </c>
      <c r="E95" s="199" t="s">
        <v>184</v>
      </c>
      <c r="F95" s="199" t="s">
        <v>185</v>
      </c>
      <c r="G95" s="197"/>
      <c r="H95" s="197"/>
      <c r="I95" s="200"/>
      <c r="J95" s="201">
        <f>BK95</f>
        <v>0</v>
      </c>
      <c r="K95" s="197"/>
      <c r="L95" s="202"/>
      <c r="M95" s="203"/>
      <c r="N95" s="204"/>
      <c r="O95" s="204"/>
      <c r="P95" s="205">
        <f>P96+P174+P245+P260+P312+P327</f>
        <v>0</v>
      </c>
      <c r="Q95" s="204"/>
      <c r="R95" s="205">
        <f>R96+R174+R245+R260+R312+R327</f>
        <v>169.599975</v>
      </c>
      <c r="S95" s="204"/>
      <c r="T95" s="206">
        <f>T96+T174+T245+T260+T312+T327</f>
        <v>1.25</v>
      </c>
      <c r="U95" s="12"/>
      <c r="V95" s="12"/>
      <c r="W95" s="12"/>
      <c r="X95" s="12"/>
      <c r="Y95" s="12"/>
      <c r="Z95" s="12"/>
      <c r="AA95" s="12"/>
      <c r="AB95" s="12"/>
      <c r="AC95" s="12"/>
      <c r="AD95" s="12"/>
      <c r="AE95" s="12"/>
      <c r="AR95" s="207" t="s">
        <v>22</v>
      </c>
      <c r="AT95" s="208" t="s">
        <v>75</v>
      </c>
      <c r="AU95" s="208" t="s">
        <v>76</v>
      </c>
      <c r="AY95" s="207" t="s">
        <v>186</v>
      </c>
      <c r="BK95" s="209">
        <f>BK96+BK174+BK245+BK260+BK312+BK327</f>
        <v>0</v>
      </c>
    </row>
    <row r="96" spans="1:63" s="12" customFormat="1" ht="22.8" customHeight="1">
      <c r="A96" s="12"/>
      <c r="B96" s="196"/>
      <c r="C96" s="197"/>
      <c r="D96" s="198" t="s">
        <v>75</v>
      </c>
      <c r="E96" s="210" t="s">
        <v>22</v>
      </c>
      <c r="F96" s="210" t="s">
        <v>233</v>
      </c>
      <c r="G96" s="197"/>
      <c r="H96" s="197"/>
      <c r="I96" s="200"/>
      <c r="J96" s="211">
        <f>BK96</f>
        <v>0</v>
      </c>
      <c r="K96" s="197"/>
      <c r="L96" s="202"/>
      <c r="M96" s="203"/>
      <c r="N96" s="204"/>
      <c r="O96" s="204"/>
      <c r="P96" s="205">
        <f>SUM(P97:P173)</f>
        <v>0</v>
      </c>
      <c r="Q96" s="204"/>
      <c r="R96" s="205">
        <f>SUM(R97:R173)</f>
        <v>0.009788</v>
      </c>
      <c r="S96" s="204"/>
      <c r="T96" s="206">
        <f>SUM(T97:T173)</f>
        <v>0</v>
      </c>
      <c r="U96" s="12"/>
      <c r="V96" s="12"/>
      <c r="W96" s="12"/>
      <c r="X96" s="12"/>
      <c r="Y96" s="12"/>
      <c r="Z96" s="12"/>
      <c r="AA96" s="12"/>
      <c r="AB96" s="12"/>
      <c r="AC96" s="12"/>
      <c r="AD96" s="12"/>
      <c r="AE96" s="12"/>
      <c r="AR96" s="207" t="s">
        <v>22</v>
      </c>
      <c r="AT96" s="208" t="s">
        <v>75</v>
      </c>
      <c r="AU96" s="208" t="s">
        <v>22</v>
      </c>
      <c r="AY96" s="207" t="s">
        <v>186</v>
      </c>
      <c r="BK96" s="209">
        <f>SUM(BK97:BK173)</f>
        <v>0</v>
      </c>
    </row>
    <row r="97" spans="1:65" s="2" customFormat="1" ht="24.15" customHeight="1">
      <c r="A97" s="38"/>
      <c r="B97" s="39"/>
      <c r="C97" s="212" t="s">
        <v>22</v>
      </c>
      <c r="D97" s="212" t="s">
        <v>189</v>
      </c>
      <c r="E97" s="213" t="s">
        <v>877</v>
      </c>
      <c r="F97" s="214" t="s">
        <v>878</v>
      </c>
      <c r="G97" s="215" t="s">
        <v>244</v>
      </c>
      <c r="H97" s="216">
        <v>235.4</v>
      </c>
      <c r="I97" s="217"/>
      <c r="J97" s="218">
        <f>ROUND(I97*H97,2)</f>
        <v>0</v>
      </c>
      <c r="K97" s="214" t="s">
        <v>193</v>
      </c>
      <c r="L97" s="44"/>
      <c r="M97" s="219" t="s">
        <v>20</v>
      </c>
      <c r="N97" s="220" t="s">
        <v>47</v>
      </c>
      <c r="O97" s="84"/>
      <c r="P97" s="221">
        <f>O97*H97</f>
        <v>0</v>
      </c>
      <c r="Q97" s="221">
        <v>0</v>
      </c>
      <c r="R97" s="221">
        <f>Q97*H97</f>
        <v>0</v>
      </c>
      <c r="S97" s="221">
        <v>0</v>
      </c>
      <c r="T97" s="222">
        <f>S97*H97</f>
        <v>0</v>
      </c>
      <c r="U97" s="38"/>
      <c r="V97" s="38"/>
      <c r="W97" s="38"/>
      <c r="X97" s="38"/>
      <c r="Y97" s="38"/>
      <c r="Z97" s="38"/>
      <c r="AA97" s="38"/>
      <c r="AB97" s="38"/>
      <c r="AC97" s="38"/>
      <c r="AD97" s="38"/>
      <c r="AE97" s="38"/>
      <c r="AR97" s="223" t="s">
        <v>194</v>
      </c>
      <c r="AT97" s="223" t="s">
        <v>189</v>
      </c>
      <c r="AU97" s="223" t="s">
        <v>84</v>
      </c>
      <c r="AY97" s="17" t="s">
        <v>186</v>
      </c>
      <c r="BE97" s="224">
        <f>IF(N97="základní",J97,0)</f>
        <v>0</v>
      </c>
      <c r="BF97" s="224">
        <f>IF(N97="snížená",J97,0)</f>
        <v>0</v>
      </c>
      <c r="BG97" s="224">
        <f>IF(N97="zákl. přenesená",J97,0)</f>
        <v>0</v>
      </c>
      <c r="BH97" s="224">
        <f>IF(N97="sníž. přenesená",J97,0)</f>
        <v>0</v>
      </c>
      <c r="BI97" s="224">
        <f>IF(N97="nulová",J97,0)</f>
        <v>0</v>
      </c>
      <c r="BJ97" s="17" t="s">
        <v>22</v>
      </c>
      <c r="BK97" s="224">
        <f>ROUND(I97*H97,2)</f>
        <v>0</v>
      </c>
      <c r="BL97" s="17" t="s">
        <v>194</v>
      </c>
      <c r="BM97" s="223" t="s">
        <v>879</v>
      </c>
    </row>
    <row r="98" spans="1:47" s="2" customFormat="1" ht="12">
      <c r="A98" s="38"/>
      <c r="B98" s="39"/>
      <c r="C98" s="40"/>
      <c r="D98" s="225" t="s">
        <v>196</v>
      </c>
      <c r="E98" s="40"/>
      <c r="F98" s="226" t="s">
        <v>880</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196</v>
      </c>
      <c r="AU98" s="17" t="s">
        <v>84</v>
      </c>
    </row>
    <row r="99" spans="1:51" s="13" customFormat="1" ht="12">
      <c r="A99" s="13"/>
      <c r="B99" s="230"/>
      <c r="C99" s="231"/>
      <c r="D99" s="225" t="s">
        <v>198</v>
      </c>
      <c r="E99" s="232" t="s">
        <v>20</v>
      </c>
      <c r="F99" s="233" t="s">
        <v>881</v>
      </c>
      <c r="G99" s="231"/>
      <c r="H99" s="232" t="s">
        <v>20</v>
      </c>
      <c r="I99" s="234"/>
      <c r="J99" s="231"/>
      <c r="K99" s="231"/>
      <c r="L99" s="235"/>
      <c r="M99" s="236"/>
      <c r="N99" s="237"/>
      <c r="O99" s="237"/>
      <c r="P99" s="237"/>
      <c r="Q99" s="237"/>
      <c r="R99" s="237"/>
      <c r="S99" s="237"/>
      <c r="T99" s="238"/>
      <c r="U99" s="13"/>
      <c r="V99" s="13"/>
      <c r="W99" s="13"/>
      <c r="X99" s="13"/>
      <c r="Y99" s="13"/>
      <c r="Z99" s="13"/>
      <c r="AA99" s="13"/>
      <c r="AB99" s="13"/>
      <c r="AC99" s="13"/>
      <c r="AD99" s="13"/>
      <c r="AE99" s="13"/>
      <c r="AT99" s="239" t="s">
        <v>198</v>
      </c>
      <c r="AU99" s="239" t="s">
        <v>84</v>
      </c>
      <c r="AV99" s="13" t="s">
        <v>22</v>
      </c>
      <c r="AW99" s="13" t="s">
        <v>37</v>
      </c>
      <c r="AX99" s="13" t="s">
        <v>76</v>
      </c>
      <c r="AY99" s="239" t="s">
        <v>186</v>
      </c>
    </row>
    <row r="100" spans="1:51" s="14" customFormat="1" ht="12">
      <c r="A100" s="14"/>
      <c r="B100" s="240"/>
      <c r="C100" s="241"/>
      <c r="D100" s="225" t="s">
        <v>198</v>
      </c>
      <c r="E100" s="242" t="s">
        <v>20</v>
      </c>
      <c r="F100" s="243" t="s">
        <v>1335</v>
      </c>
      <c r="G100" s="241"/>
      <c r="H100" s="244">
        <v>235.4</v>
      </c>
      <c r="I100" s="245"/>
      <c r="J100" s="241"/>
      <c r="K100" s="241"/>
      <c r="L100" s="246"/>
      <c r="M100" s="247"/>
      <c r="N100" s="248"/>
      <c r="O100" s="248"/>
      <c r="P100" s="248"/>
      <c r="Q100" s="248"/>
      <c r="R100" s="248"/>
      <c r="S100" s="248"/>
      <c r="T100" s="249"/>
      <c r="U100" s="14"/>
      <c r="V100" s="14"/>
      <c r="W100" s="14"/>
      <c r="X100" s="14"/>
      <c r="Y100" s="14"/>
      <c r="Z100" s="14"/>
      <c r="AA100" s="14"/>
      <c r="AB100" s="14"/>
      <c r="AC100" s="14"/>
      <c r="AD100" s="14"/>
      <c r="AE100" s="14"/>
      <c r="AT100" s="250" t="s">
        <v>198</v>
      </c>
      <c r="AU100" s="250" t="s">
        <v>84</v>
      </c>
      <c r="AV100" s="14" t="s">
        <v>84</v>
      </c>
      <c r="AW100" s="14" t="s">
        <v>37</v>
      </c>
      <c r="AX100" s="14" t="s">
        <v>76</v>
      </c>
      <c r="AY100" s="250" t="s">
        <v>186</v>
      </c>
    </row>
    <row r="101" spans="1:65" s="2" customFormat="1" ht="24.15" customHeight="1">
      <c r="A101" s="38"/>
      <c r="B101" s="39"/>
      <c r="C101" s="212" t="s">
        <v>84</v>
      </c>
      <c r="D101" s="212" t="s">
        <v>189</v>
      </c>
      <c r="E101" s="213" t="s">
        <v>1336</v>
      </c>
      <c r="F101" s="214" t="s">
        <v>1337</v>
      </c>
      <c r="G101" s="215" t="s">
        <v>192</v>
      </c>
      <c r="H101" s="216">
        <v>91</v>
      </c>
      <c r="I101" s="217"/>
      <c r="J101" s="218">
        <f>ROUND(I101*H101,2)</f>
        <v>0</v>
      </c>
      <c r="K101" s="214" t="s">
        <v>193</v>
      </c>
      <c r="L101" s="44"/>
      <c r="M101" s="219" t="s">
        <v>20</v>
      </c>
      <c r="N101" s="220" t="s">
        <v>47</v>
      </c>
      <c r="O101" s="84"/>
      <c r="P101" s="221">
        <f>O101*H101</f>
        <v>0</v>
      </c>
      <c r="Q101" s="221">
        <v>0</v>
      </c>
      <c r="R101" s="221">
        <f>Q101*H101</f>
        <v>0</v>
      </c>
      <c r="S101" s="221">
        <v>0</v>
      </c>
      <c r="T101" s="222">
        <f>S101*H101</f>
        <v>0</v>
      </c>
      <c r="U101" s="38"/>
      <c r="V101" s="38"/>
      <c r="W101" s="38"/>
      <c r="X101" s="38"/>
      <c r="Y101" s="38"/>
      <c r="Z101" s="38"/>
      <c r="AA101" s="38"/>
      <c r="AB101" s="38"/>
      <c r="AC101" s="38"/>
      <c r="AD101" s="38"/>
      <c r="AE101" s="38"/>
      <c r="AR101" s="223" t="s">
        <v>194</v>
      </c>
      <c r="AT101" s="223" t="s">
        <v>189</v>
      </c>
      <c r="AU101" s="223" t="s">
        <v>84</v>
      </c>
      <c r="AY101" s="17" t="s">
        <v>186</v>
      </c>
      <c r="BE101" s="224">
        <f>IF(N101="základní",J101,0)</f>
        <v>0</v>
      </c>
      <c r="BF101" s="224">
        <f>IF(N101="snížená",J101,0)</f>
        <v>0</v>
      </c>
      <c r="BG101" s="224">
        <f>IF(N101="zákl. přenesená",J101,0)</f>
        <v>0</v>
      </c>
      <c r="BH101" s="224">
        <f>IF(N101="sníž. přenesená",J101,0)</f>
        <v>0</v>
      </c>
      <c r="BI101" s="224">
        <f>IF(N101="nulová",J101,0)</f>
        <v>0</v>
      </c>
      <c r="BJ101" s="17" t="s">
        <v>22</v>
      </c>
      <c r="BK101" s="224">
        <f>ROUND(I101*H101,2)</f>
        <v>0</v>
      </c>
      <c r="BL101" s="17" t="s">
        <v>194</v>
      </c>
      <c r="BM101" s="223" t="s">
        <v>885</v>
      </c>
    </row>
    <row r="102" spans="1:47" s="2" customFormat="1" ht="12">
      <c r="A102" s="38"/>
      <c r="B102" s="39"/>
      <c r="C102" s="40"/>
      <c r="D102" s="225" t="s">
        <v>196</v>
      </c>
      <c r="E102" s="40"/>
      <c r="F102" s="226" t="s">
        <v>1338</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196</v>
      </c>
      <c r="AU102" s="17" t="s">
        <v>84</v>
      </c>
    </row>
    <row r="103" spans="1:51" s="13" customFormat="1" ht="12">
      <c r="A103" s="13"/>
      <c r="B103" s="230"/>
      <c r="C103" s="231"/>
      <c r="D103" s="225" t="s">
        <v>198</v>
      </c>
      <c r="E103" s="232" t="s">
        <v>20</v>
      </c>
      <c r="F103" s="233" t="s">
        <v>881</v>
      </c>
      <c r="G103" s="231"/>
      <c r="H103" s="232" t="s">
        <v>20</v>
      </c>
      <c r="I103" s="234"/>
      <c r="J103" s="231"/>
      <c r="K103" s="231"/>
      <c r="L103" s="235"/>
      <c r="M103" s="236"/>
      <c r="N103" s="237"/>
      <c r="O103" s="237"/>
      <c r="P103" s="237"/>
      <c r="Q103" s="237"/>
      <c r="R103" s="237"/>
      <c r="S103" s="237"/>
      <c r="T103" s="238"/>
      <c r="U103" s="13"/>
      <c r="V103" s="13"/>
      <c r="W103" s="13"/>
      <c r="X103" s="13"/>
      <c r="Y103" s="13"/>
      <c r="Z103" s="13"/>
      <c r="AA103" s="13"/>
      <c r="AB103" s="13"/>
      <c r="AC103" s="13"/>
      <c r="AD103" s="13"/>
      <c r="AE103" s="13"/>
      <c r="AT103" s="239" t="s">
        <v>198</v>
      </c>
      <c r="AU103" s="239" t="s">
        <v>84</v>
      </c>
      <c r="AV103" s="13" t="s">
        <v>22</v>
      </c>
      <c r="AW103" s="13" t="s">
        <v>37</v>
      </c>
      <c r="AX103" s="13" t="s">
        <v>76</v>
      </c>
      <c r="AY103" s="239" t="s">
        <v>186</v>
      </c>
    </row>
    <row r="104" spans="1:51" s="14" customFormat="1" ht="12">
      <c r="A104" s="14"/>
      <c r="B104" s="240"/>
      <c r="C104" s="241"/>
      <c r="D104" s="225" t="s">
        <v>198</v>
      </c>
      <c r="E104" s="242" t="s">
        <v>20</v>
      </c>
      <c r="F104" s="243" t="s">
        <v>1339</v>
      </c>
      <c r="G104" s="241"/>
      <c r="H104" s="244">
        <v>91</v>
      </c>
      <c r="I104" s="245"/>
      <c r="J104" s="241"/>
      <c r="K104" s="241"/>
      <c r="L104" s="246"/>
      <c r="M104" s="247"/>
      <c r="N104" s="248"/>
      <c r="O104" s="248"/>
      <c r="P104" s="248"/>
      <c r="Q104" s="248"/>
      <c r="R104" s="248"/>
      <c r="S104" s="248"/>
      <c r="T104" s="249"/>
      <c r="U104" s="14"/>
      <c r="V104" s="14"/>
      <c r="W104" s="14"/>
      <c r="X104" s="14"/>
      <c r="Y104" s="14"/>
      <c r="Z104" s="14"/>
      <c r="AA104" s="14"/>
      <c r="AB104" s="14"/>
      <c r="AC104" s="14"/>
      <c r="AD104" s="14"/>
      <c r="AE104" s="14"/>
      <c r="AT104" s="250" t="s">
        <v>198</v>
      </c>
      <c r="AU104" s="250" t="s">
        <v>84</v>
      </c>
      <c r="AV104" s="14" t="s">
        <v>84</v>
      </c>
      <c r="AW104" s="14" t="s">
        <v>37</v>
      </c>
      <c r="AX104" s="14" t="s">
        <v>76</v>
      </c>
      <c r="AY104" s="250" t="s">
        <v>186</v>
      </c>
    </row>
    <row r="105" spans="1:65" s="2" customFormat="1" ht="24.15" customHeight="1">
      <c r="A105" s="38"/>
      <c r="B105" s="39"/>
      <c r="C105" s="212" t="s">
        <v>210</v>
      </c>
      <c r="D105" s="212" t="s">
        <v>189</v>
      </c>
      <c r="E105" s="213" t="s">
        <v>1217</v>
      </c>
      <c r="F105" s="214" t="s">
        <v>1218</v>
      </c>
      <c r="G105" s="215" t="s">
        <v>192</v>
      </c>
      <c r="H105" s="216">
        <v>75</v>
      </c>
      <c r="I105" s="217"/>
      <c r="J105" s="218">
        <f>ROUND(I105*H105,2)</f>
        <v>0</v>
      </c>
      <c r="K105" s="214" t="s">
        <v>193</v>
      </c>
      <c r="L105" s="44"/>
      <c r="M105" s="219" t="s">
        <v>20</v>
      </c>
      <c r="N105" s="220" t="s">
        <v>47</v>
      </c>
      <c r="O105" s="84"/>
      <c r="P105" s="221">
        <f>O105*H105</f>
        <v>0</v>
      </c>
      <c r="Q105" s="221">
        <v>0</v>
      </c>
      <c r="R105" s="221">
        <f>Q105*H105</f>
        <v>0</v>
      </c>
      <c r="S105" s="221">
        <v>0</v>
      </c>
      <c r="T105" s="222">
        <f>S105*H105</f>
        <v>0</v>
      </c>
      <c r="U105" s="38"/>
      <c r="V105" s="38"/>
      <c r="W105" s="38"/>
      <c r="X105" s="38"/>
      <c r="Y105" s="38"/>
      <c r="Z105" s="38"/>
      <c r="AA105" s="38"/>
      <c r="AB105" s="38"/>
      <c r="AC105" s="38"/>
      <c r="AD105" s="38"/>
      <c r="AE105" s="38"/>
      <c r="AR105" s="223" t="s">
        <v>194</v>
      </c>
      <c r="AT105" s="223" t="s">
        <v>189</v>
      </c>
      <c r="AU105" s="223" t="s">
        <v>84</v>
      </c>
      <c r="AY105" s="17" t="s">
        <v>186</v>
      </c>
      <c r="BE105" s="224">
        <f>IF(N105="základní",J105,0)</f>
        <v>0</v>
      </c>
      <c r="BF105" s="224">
        <f>IF(N105="snížená",J105,0)</f>
        <v>0</v>
      </c>
      <c r="BG105" s="224">
        <f>IF(N105="zákl. přenesená",J105,0)</f>
        <v>0</v>
      </c>
      <c r="BH105" s="224">
        <f>IF(N105="sníž. přenesená",J105,0)</f>
        <v>0</v>
      </c>
      <c r="BI105" s="224">
        <f>IF(N105="nulová",J105,0)</f>
        <v>0</v>
      </c>
      <c r="BJ105" s="17" t="s">
        <v>22</v>
      </c>
      <c r="BK105" s="224">
        <f>ROUND(I105*H105,2)</f>
        <v>0</v>
      </c>
      <c r="BL105" s="17" t="s">
        <v>194</v>
      </c>
      <c r="BM105" s="223" t="s">
        <v>890</v>
      </c>
    </row>
    <row r="106" spans="1:47" s="2" customFormat="1" ht="12">
      <c r="A106" s="38"/>
      <c r="B106" s="39"/>
      <c r="C106" s="40"/>
      <c r="D106" s="225" t="s">
        <v>196</v>
      </c>
      <c r="E106" s="40"/>
      <c r="F106" s="226" t="s">
        <v>1219</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196</v>
      </c>
      <c r="AU106" s="17" t="s">
        <v>84</v>
      </c>
    </row>
    <row r="107" spans="1:47" s="2" customFormat="1" ht="12">
      <c r="A107" s="38"/>
      <c r="B107" s="39"/>
      <c r="C107" s="40"/>
      <c r="D107" s="225" t="s">
        <v>216</v>
      </c>
      <c r="E107" s="40"/>
      <c r="F107" s="251" t="s">
        <v>565</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216</v>
      </c>
      <c r="AU107" s="17" t="s">
        <v>84</v>
      </c>
    </row>
    <row r="108" spans="1:51" s="13" customFormat="1" ht="12">
      <c r="A108" s="13"/>
      <c r="B108" s="230"/>
      <c r="C108" s="231"/>
      <c r="D108" s="225" t="s">
        <v>198</v>
      </c>
      <c r="E108" s="232" t="s">
        <v>20</v>
      </c>
      <c r="F108" s="233" t="s">
        <v>881</v>
      </c>
      <c r="G108" s="231"/>
      <c r="H108" s="232" t="s">
        <v>20</v>
      </c>
      <c r="I108" s="234"/>
      <c r="J108" s="231"/>
      <c r="K108" s="231"/>
      <c r="L108" s="235"/>
      <c r="M108" s="236"/>
      <c r="N108" s="237"/>
      <c r="O108" s="237"/>
      <c r="P108" s="237"/>
      <c r="Q108" s="237"/>
      <c r="R108" s="237"/>
      <c r="S108" s="237"/>
      <c r="T108" s="238"/>
      <c r="U108" s="13"/>
      <c r="V108" s="13"/>
      <c r="W108" s="13"/>
      <c r="X108" s="13"/>
      <c r="Y108" s="13"/>
      <c r="Z108" s="13"/>
      <c r="AA108" s="13"/>
      <c r="AB108" s="13"/>
      <c r="AC108" s="13"/>
      <c r="AD108" s="13"/>
      <c r="AE108" s="13"/>
      <c r="AT108" s="239" t="s">
        <v>198</v>
      </c>
      <c r="AU108" s="239" t="s">
        <v>84</v>
      </c>
      <c r="AV108" s="13" t="s">
        <v>22</v>
      </c>
      <c r="AW108" s="13" t="s">
        <v>37</v>
      </c>
      <c r="AX108" s="13" t="s">
        <v>76</v>
      </c>
      <c r="AY108" s="239" t="s">
        <v>186</v>
      </c>
    </row>
    <row r="109" spans="1:51" s="14" customFormat="1" ht="12">
      <c r="A109" s="14"/>
      <c r="B109" s="240"/>
      <c r="C109" s="241"/>
      <c r="D109" s="225" t="s">
        <v>198</v>
      </c>
      <c r="E109" s="242" t="s">
        <v>20</v>
      </c>
      <c r="F109" s="243" t="s">
        <v>1340</v>
      </c>
      <c r="G109" s="241"/>
      <c r="H109" s="244">
        <v>75</v>
      </c>
      <c r="I109" s="245"/>
      <c r="J109" s="241"/>
      <c r="K109" s="241"/>
      <c r="L109" s="246"/>
      <c r="M109" s="247"/>
      <c r="N109" s="248"/>
      <c r="O109" s="248"/>
      <c r="P109" s="248"/>
      <c r="Q109" s="248"/>
      <c r="R109" s="248"/>
      <c r="S109" s="248"/>
      <c r="T109" s="249"/>
      <c r="U109" s="14"/>
      <c r="V109" s="14"/>
      <c r="W109" s="14"/>
      <c r="X109" s="14"/>
      <c r="Y109" s="14"/>
      <c r="Z109" s="14"/>
      <c r="AA109" s="14"/>
      <c r="AB109" s="14"/>
      <c r="AC109" s="14"/>
      <c r="AD109" s="14"/>
      <c r="AE109" s="14"/>
      <c r="AT109" s="250" t="s">
        <v>198</v>
      </c>
      <c r="AU109" s="250" t="s">
        <v>84</v>
      </c>
      <c r="AV109" s="14" t="s">
        <v>84</v>
      </c>
      <c r="AW109" s="14" t="s">
        <v>37</v>
      </c>
      <c r="AX109" s="14" t="s">
        <v>76</v>
      </c>
      <c r="AY109" s="250" t="s">
        <v>186</v>
      </c>
    </row>
    <row r="110" spans="1:65" s="2" customFormat="1" ht="37.8" customHeight="1">
      <c r="A110" s="38"/>
      <c r="B110" s="39"/>
      <c r="C110" s="212" t="s">
        <v>194</v>
      </c>
      <c r="D110" s="212" t="s">
        <v>189</v>
      </c>
      <c r="E110" s="213" t="s">
        <v>893</v>
      </c>
      <c r="F110" s="214" t="s">
        <v>894</v>
      </c>
      <c r="G110" s="215" t="s">
        <v>192</v>
      </c>
      <c r="H110" s="216">
        <v>168</v>
      </c>
      <c r="I110" s="217"/>
      <c r="J110" s="218">
        <f>ROUND(I110*H110,2)</f>
        <v>0</v>
      </c>
      <c r="K110" s="214" t="s">
        <v>20</v>
      </c>
      <c r="L110" s="44"/>
      <c r="M110" s="219" t="s">
        <v>20</v>
      </c>
      <c r="N110" s="220" t="s">
        <v>47</v>
      </c>
      <c r="O110" s="84"/>
      <c r="P110" s="221">
        <f>O110*H110</f>
        <v>0</v>
      </c>
      <c r="Q110" s="221">
        <v>0</v>
      </c>
      <c r="R110" s="221">
        <f>Q110*H110</f>
        <v>0</v>
      </c>
      <c r="S110" s="221">
        <v>0</v>
      </c>
      <c r="T110" s="222">
        <f>S110*H110</f>
        <v>0</v>
      </c>
      <c r="U110" s="38"/>
      <c r="V110" s="38"/>
      <c r="W110" s="38"/>
      <c r="X110" s="38"/>
      <c r="Y110" s="38"/>
      <c r="Z110" s="38"/>
      <c r="AA110" s="38"/>
      <c r="AB110" s="38"/>
      <c r="AC110" s="38"/>
      <c r="AD110" s="38"/>
      <c r="AE110" s="38"/>
      <c r="AR110" s="223" t="s">
        <v>194</v>
      </c>
      <c r="AT110" s="223" t="s">
        <v>189</v>
      </c>
      <c r="AU110" s="223" t="s">
        <v>84</v>
      </c>
      <c r="AY110" s="17" t="s">
        <v>186</v>
      </c>
      <c r="BE110" s="224">
        <f>IF(N110="základní",J110,0)</f>
        <v>0</v>
      </c>
      <c r="BF110" s="224">
        <f>IF(N110="snížená",J110,0)</f>
        <v>0</v>
      </c>
      <c r="BG110" s="224">
        <f>IF(N110="zákl. přenesená",J110,0)</f>
        <v>0</v>
      </c>
      <c r="BH110" s="224">
        <f>IF(N110="sníž. přenesená",J110,0)</f>
        <v>0</v>
      </c>
      <c r="BI110" s="224">
        <f>IF(N110="nulová",J110,0)</f>
        <v>0</v>
      </c>
      <c r="BJ110" s="17" t="s">
        <v>22</v>
      </c>
      <c r="BK110" s="224">
        <f>ROUND(I110*H110,2)</f>
        <v>0</v>
      </c>
      <c r="BL110" s="17" t="s">
        <v>194</v>
      </c>
      <c r="BM110" s="223" t="s">
        <v>1222</v>
      </c>
    </row>
    <row r="111" spans="1:47" s="2" customFormat="1" ht="12">
      <c r="A111" s="38"/>
      <c r="B111" s="39"/>
      <c r="C111" s="40"/>
      <c r="D111" s="225" t="s">
        <v>196</v>
      </c>
      <c r="E111" s="40"/>
      <c r="F111" s="226" t="s">
        <v>896</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196</v>
      </c>
      <c r="AU111" s="17" t="s">
        <v>84</v>
      </c>
    </row>
    <row r="112" spans="1:47" s="2" customFormat="1" ht="12">
      <c r="A112" s="38"/>
      <c r="B112" s="39"/>
      <c r="C112" s="40"/>
      <c r="D112" s="225" t="s">
        <v>216</v>
      </c>
      <c r="E112" s="40"/>
      <c r="F112" s="251" t="s">
        <v>897</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216</v>
      </c>
      <c r="AU112" s="17" t="s">
        <v>84</v>
      </c>
    </row>
    <row r="113" spans="1:51" s="13" customFormat="1" ht="12">
      <c r="A113" s="13"/>
      <c r="B113" s="230"/>
      <c r="C113" s="231"/>
      <c r="D113" s="225" t="s">
        <v>198</v>
      </c>
      <c r="E113" s="232" t="s">
        <v>20</v>
      </c>
      <c r="F113" s="233" t="s">
        <v>422</v>
      </c>
      <c r="G113" s="231"/>
      <c r="H113" s="232" t="s">
        <v>20</v>
      </c>
      <c r="I113" s="234"/>
      <c r="J113" s="231"/>
      <c r="K113" s="231"/>
      <c r="L113" s="235"/>
      <c r="M113" s="236"/>
      <c r="N113" s="237"/>
      <c r="O113" s="237"/>
      <c r="P113" s="237"/>
      <c r="Q113" s="237"/>
      <c r="R113" s="237"/>
      <c r="S113" s="237"/>
      <c r="T113" s="238"/>
      <c r="U113" s="13"/>
      <c r="V113" s="13"/>
      <c r="W113" s="13"/>
      <c r="X113" s="13"/>
      <c r="Y113" s="13"/>
      <c r="Z113" s="13"/>
      <c r="AA113" s="13"/>
      <c r="AB113" s="13"/>
      <c r="AC113" s="13"/>
      <c r="AD113" s="13"/>
      <c r="AE113" s="13"/>
      <c r="AT113" s="239" t="s">
        <v>198</v>
      </c>
      <c r="AU113" s="239" t="s">
        <v>84</v>
      </c>
      <c r="AV113" s="13" t="s">
        <v>22</v>
      </c>
      <c r="AW113" s="13" t="s">
        <v>37</v>
      </c>
      <c r="AX113" s="13" t="s">
        <v>76</v>
      </c>
      <c r="AY113" s="239" t="s">
        <v>186</v>
      </c>
    </row>
    <row r="114" spans="1:51" s="14" customFormat="1" ht="12">
      <c r="A114" s="14"/>
      <c r="B114" s="240"/>
      <c r="C114" s="241"/>
      <c r="D114" s="225" t="s">
        <v>198</v>
      </c>
      <c r="E114" s="242" t="s">
        <v>20</v>
      </c>
      <c r="F114" s="243" t="s">
        <v>1341</v>
      </c>
      <c r="G114" s="241"/>
      <c r="H114" s="244">
        <v>84</v>
      </c>
      <c r="I114" s="245"/>
      <c r="J114" s="241"/>
      <c r="K114" s="241"/>
      <c r="L114" s="246"/>
      <c r="M114" s="247"/>
      <c r="N114" s="248"/>
      <c r="O114" s="248"/>
      <c r="P114" s="248"/>
      <c r="Q114" s="248"/>
      <c r="R114" s="248"/>
      <c r="S114" s="248"/>
      <c r="T114" s="249"/>
      <c r="U114" s="14"/>
      <c r="V114" s="14"/>
      <c r="W114" s="14"/>
      <c r="X114" s="14"/>
      <c r="Y114" s="14"/>
      <c r="Z114" s="14"/>
      <c r="AA114" s="14"/>
      <c r="AB114" s="14"/>
      <c r="AC114" s="14"/>
      <c r="AD114" s="14"/>
      <c r="AE114" s="14"/>
      <c r="AT114" s="250" t="s">
        <v>198</v>
      </c>
      <c r="AU114" s="250" t="s">
        <v>84</v>
      </c>
      <c r="AV114" s="14" t="s">
        <v>84</v>
      </c>
      <c r="AW114" s="14" t="s">
        <v>37</v>
      </c>
      <c r="AX114" s="14" t="s">
        <v>76</v>
      </c>
      <c r="AY114" s="250" t="s">
        <v>186</v>
      </c>
    </row>
    <row r="115" spans="1:51" s="13" customFormat="1" ht="12">
      <c r="A115" s="13"/>
      <c r="B115" s="230"/>
      <c r="C115" s="231"/>
      <c r="D115" s="225" t="s">
        <v>198</v>
      </c>
      <c r="E115" s="232" t="s">
        <v>20</v>
      </c>
      <c r="F115" s="233" t="s">
        <v>899</v>
      </c>
      <c r="G115" s="231"/>
      <c r="H115" s="232" t="s">
        <v>20</v>
      </c>
      <c r="I115" s="234"/>
      <c r="J115" s="231"/>
      <c r="K115" s="231"/>
      <c r="L115" s="235"/>
      <c r="M115" s="236"/>
      <c r="N115" s="237"/>
      <c r="O115" s="237"/>
      <c r="P115" s="237"/>
      <c r="Q115" s="237"/>
      <c r="R115" s="237"/>
      <c r="S115" s="237"/>
      <c r="T115" s="238"/>
      <c r="U115" s="13"/>
      <c r="V115" s="13"/>
      <c r="W115" s="13"/>
      <c r="X115" s="13"/>
      <c r="Y115" s="13"/>
      <c r="Z115" s="13"/>
      <c r="AA115" s="13"/>
      <c r="AB115" s="13"/>
      <c r="AC115" s="13"/>
      <c r="AD115" s="13"/>
      <c r="AE115" s="13"/>
      <c r="AT115" s="239" t="s">
        <v>198</v>
      </c>
      <c r="AU115" s="239" t="s">
        <v>84</v>
      </c>
      <c r="AV115" s="13" t="s">
        <v>22</v>
      </c>
      <c r="AW115" s="13" t="s">
        <v>37</v>
      </c>
      <c r="AX115" s="13" t="s">
        <v>76</v>
      </c>
      <c r="AY115" s="239" t="s">
        <v>186</v>
      </c>
    </row>
    <row r="116" spans="1:51" s="14" customFormat="1" ht="12">
      <c r="A116" s="14"/>
      <c r="B116" s="240"/>
      <c r="C116" s="241"/>
      <c r="D116" s="225" t="s">
        <v>198</v>
      </c>
      <c r="E116" s="242" t="s">
        <v>20</v>
      </c>
      <c r="F116" s="243" t="s">
        <v>1341</v>
      </c>
      <c r="G116" s="241"/>
      <c r="H116" s="244">
        <v>84</v>
      </c>
      <c r="I116" s="245"/>
      <c r="J116" s="241"/>
      <c r="K116" s="241"/>
      <c r="L116" s="246"/>
      <c r="M116" s="247"/>
      <c r="N116" s="248"/>
      <c r="O116" s="248"/>
      <c r="P116" s="248"/>
      <c r="Q116" s="248"/>
      <c r="R116" s="248"/>
      <c r="S116" s="248"/>
      <c r="T116" s="249"/>
      <c r="U116" s="14"/>
      <c r="V116" s="14"/>
      <c r="W116" s="14"/>
      <c r="X116" s="14"/>
      <c r="Y116" s="14"/>
      <c r="Z116" s="14"/>
      <c r="AA116" s="14"/>
      <c r="AB116" s="14"/>
      <c r="AC116" s="14"/>
      <c r="AD116" s="14"/>
      <c r="AE116" s="14"/>
      <c r="AT116" s="250" t="s">
        <v>198</v>
      </c>
      <c r="AU116" s="250" t="s">
        <v>84</v>
      </c>
      <c r="AV116" s="14" t="s">
        <v>84</v>
      </c>
      <c r="AW116" s="14" t="s">
        <v>37</v>
      </c>
      <c r="AX116" s="14" t="s">
        <v>76</v>
      </c>
      <c r="AY116" s="250" t="s">
        <v>186</v>
      </c>
    </row>
    <row r="117" spans="1:65" s="2" customFormat="1" ht="37.8" customHeight="1">
      <c r="A117" s="38"/>
      <c r="B117" s="39"/>
      <c r="C117" s="212" t="s">
        <v>223</v>
      </c>
      <c r="D117" s="212" t="s">
        <v>189</v>
      </c>
      <c r="E117" s="213" t="s">
        <v>900</v>
      </c>
      <c r="F117" s="214" t="s">
        <v>901</v>
      </c>
      <c r="G117" s="215" t="s">
        <v>192</v>
      </c>
      <c r="H117" s="216">
        <v>105.54</v>
      </c>
      <c r="I117" s="217"/>
      <c r="J117" s="218">
        <f>ROUND(I117*H117,2)</f>
        <v>0</v>
      </c>
      <c r="K117" s="214" t="s">
        <v>20</v>
      </c>
      <c r="L117" s="44"/>
      <c r="M117" s="219" t="s">
        <v>20</v>
      </c>
      <c r="N117" s="220" t="s">
        <v>47</v>
      </c>
      <c r="O117" s="84"/>
      <c r="P117" s="221">
        <f>O117*H117</f>
        <v>0</v>
      </c>
      <c r="Q117" s="221">
        <v>0</v>
      </c>
      <c r="R117" s="221">
        <f>Q117*H117</f>
        <v>0</v>
      </c>
      <c r="S117" s="221">
        <v>0</v>
      </c>
      <c r="T117" s="222">
        <f>S117*H117</f>
        <v>0</v>
      </c>
      <c r="U117" s="38"/>
      <c r="V117" s="38"/>
      <c r="W117" s="38"/>
      <c r="X117" s="38"/>
      <c r="Y117" s="38"/>
      <c r="Z117" s="38"/>
      <c r="AA117" s="38"/>
      <c r="AB117" s="38"/>
      <c r="AC117" s="38"/>
      <c r="AD117" s="38"/>
      <c r="AE117" s="38"/>
      <c r="AR117" s="223" t="s">
        <v>194</v>
      </c>
      <c r="AT117" s="223" t="s">
        <v>189</v>
      </c>
      <c r="AU117" s="223" t="s">
        <v>84</v>
      </c>
      <c r="AY117" s="17" t="s">
        <v>186</v>
      </c>
      <c r="BE117" s="224">
        <f>IF(N117="základní",J117,0)</f>
        <v>0</v>
      </c>
      <c r="BF117" s="224">
        <f>IF(N117="snížená",J117,0)</f>
        <v>0</v>
      </c>
      <c r="BG117" s="224">
        <f>IF(N117="zákl. přenesená",J117,0)</f>
        <v>0</v>
      </c>
      <c r="BH117" s="224">
        <f>IF(N117="sníž. přenesená",J117,0)</f>
        <v>0</v>
      </c>
      <c r="BI117" s="224">
        <f>IF(N117="nulová",J117,0)</f>
        <v>0</v>
      </c>
      <c r="BJ117" s="17" t="s">
        <v>22</v>
      </c>
      <c r="BK117" s="224">
        <f>ROUND(I117*H117,2)</f>
        <v>0</v>
      </c>
      <c r="BL117" s="17" t="s">
        <v>194</v>
      </c>
      <c r="BM117" s="223" t="s">
        <v>1224</v>
      </c>
    </row>
    <row r="118" spans="1:47" s="2" customFormat="1" ht="12">
      <c r="A118" s="38"/>
      <c r="B118" s="39"/>
      <c r="C118" s="40"/>
      <c r="D118" s="225" t="s">
        <v>196</v>
      </c>
      <c r="E118" s="40"/>
      <c r="F118" s="226" t="s">
        <v>903</v>
      </c>
      <c r="G118" s="40"/>
      <c r="H118" s="40"/>
      <c r="I118" s="227"/>
      <c r="J118" s="40"/>
      <c r="K118" s="40"/>
      <c r="L118" s="44"/>
      <c r="M118" s="228"/>
      <c r="N118" s="229"/>
      <c r="O118" s="84"/>
      <c r="P118" s="84"/>
      <c r="Q118" s="84"/>
      <c r="R118" s="84"/>
      <c r="S118" s="84"/>
      <c r="T118" s="85"/>
      <c r="U118" s="38"/>
      <c r="V118" s="38"/>
      <c r="W118" s="38"/>
      <c r="X118" s="38"/>
      <c r="Y118" s="38"/>
      <c r="Z118" s="38"/>
      <c r="AA118" s="38"/>
      <c r="AB118" s="38"/>
      <c r="AC118" s="38"/>
      <c r="AD118" s="38"/>
      <c r="AE118" s="38"/>
      <c r="AT118" s="17" t="s">
        <v>196</v>
      </c>
      <c r="AU118" s="17" t="s">
        <v>84</v>
      </c>
    </row>
    <row r="119" spans="1:51" s="14" customFormat="1" ht="12">
      <c r="A119" s="14"/>
      <c r="B119" s="240"/>
      <c r="C119" s="241"/>
      <c r="D119" s="225" t="s">
        <v>198</v>
      </c>
      <c r="E119" s="242" t="s">
        <v>20</v>
      </c>
      <c r="F119" s="243" t="s">
        <v>1342</v>
      </c>
      <c r="G119" s="241"/>
      <c r="H119" s="244">
        <v>91</v>
      </c>
      <c r="I119" s="245"/>
      <c r="J119" s="241"/>
      <c r="K119" s="241"/>
      <c r="L119" s="246"/>
      <c r="M119" s="247"/>
      <c r="N119" s="248"/>
      <c r="O119" s="248"/>
      <c r="P119" s="248"/>
      <c r="Q119" s="248"/>
      <c r="R119" s="248"/>
      <c r="S119" s="248"/>
      <c r="T119" s="249"/>
      <c r="U119" s="14"/>
      <c r="V119" s="14"/>
      <c r="W119" s="14"/>
      <c r="X119" s="14"/>
      <c r="Y119" s="14"/>
      <c r="Z119" s="14"/>
      <c r="AA119" s="14"/>
      <c r="AB119" s="14"/>
      <c r="AC119" s="14"/>
      <c r="AD119" s="14"/>
      <c r="AE119" s="14"/>
      <c r="AT119" s="250" t="s">
        <v>198</v>
      </c>
      <c r="AU119" s="250" t="s">
        <v>84</v>
      </c>
      <c r="AV119" s="14" t="s">
        <v>84</v>
      </c>
      <c r="AW119" s="14" t="s">
        <v>37</v>
      </c>
      <c r="AX119" s="14" t="s">
        <v>76</v>
      </c>
      <c r="AY119" s="250" t="s">
        <v>186</v>
      </c>
    </row>
    <row r="120" spans="1:51" s="14" customFormat="1" ht="12">
      <c r="A120" s="14"/>
      <c r="B120" s="240"/>
      <c r="C120" s="241"/>
      <c r="D120" s="225" t="s">
        <v>198</v>
      </c>
      <c r="E120" s="242" t="s">
        <v>20</v>
      </c>
      <c r="F120" s="243" t="s">
        <v>1343</v>
      </c>
      <c r="G120" s="241"/>
      <c r="H120" s="244">
        <v>-84</v>
      </c>
      <c r="I120" s="245"/>
      <c r="J120" s="241"/>
      <c r="K120" s="241"/>
      <c r="L120" s="246"/>
      <c r="M120" s="247"/>
      <c r="N120" s="248"/>
      <c r="O120" s="248"/>
      <c r="P120" s="248"/>
      <c r="Q120" s="248"/>
      <c r="R120" s="248"/>
      <c r="S120" s="248"/>
      <c r="T120" s="249"/>
      <c r="U120" s="14"/>
      <c r="V120" s="14"/>
      <c r="W120" s="14"/>
      <c r="X120" s="14"/>
      <c r="Y120" s="14"/>
      <c r="Z120" s="14"/>
      <c r="AA120" s="14"/>
      <c r="AB120" s="14"/>
      <c r="AC120" s="14"/>
      <c r="AD120" s="14"/>
      <c r="AE120" s="14"/>
      <c r="AT120" s="250" t="s">
        <v>198</v>
      </c>
      <c r="AU120" s="250" t="s">
        <v>84</v>
      </c>
      <c r="AV120" s="14" t="s">
        <v>84</v>
      </c>
      <c r="AW120" s="14" t="s">
        <v>37</v>
      </c>
      <c r="AX120" s="14" t="s">
        <v>76</v>
      </c>
      <c r="AY120" s="250" t="s">
        <v>186</v>
      </c>
    </row>
    <row r="121" spans="1:51" s="14" customFormat="1" ht="12">
      <c r="A121" s="14"/>
      <c r="B121" s="240"/>
      <c r="C121" s="241"/>
      <c r="D121" s="225" t="s">
        <v>198</v>
      </c>
      <c r="E121" s="242" t="s">
        <v>20</v>
      </c>
      <c r="F121" s="243" t="s">
        <v>1344</v>
      </c>
      <c r="G121" s="241"/>
      <c r="H121" s="244">
        <v>23.54</v>
      </c>
      <c r="I121" s="245"/>
      <c r="J121" s="241"/>
      <c r="K121" s="241"/>
      <c r="L121" s="246"/>
      <c r="M121" s="247"/>
      <c r="N121" s="248"/>
      <c r="O121" s="248"/>
      <c r="P121" s="248"/>
      <c r="Q121" s="248"/>
      <c r="R121" s="248"/>
      <c r="S121" s="248"/>
      <c r="T121" s="249"/>
      <c r="U121" s="14"/>
      <c r="V121" s="14"/>
      <c r="W121" s="14"/>
      <c r="X121" s="14"/>
      <c r="Y121" s="14"/>
      <c r="Z121" s="14"/>
      <c r="AA121" s="14"/>
      <c r="AB121" s="14"/>
      <c r="AC121" s="14"/>
      <c r="AD121" s="14"/>
      <c r="AE121" s="14"/>
      <c r="AT121" s="250" t="s">
        <v>198</v>
      </c>
      <c r="AU121" s="250" t="s">
        <v>84</v>
      </c>
      <c r="AV121" s="14" t="s">
        <v>84</v>
      </c>
      <c r="AW121" s="14" t="s">
        <v>37</v>
      </c>
      <c r="AX121" s="14" t="s">
        <v>76</v>
      </c>
      <c r="AY121" s="250" t="s">
        <v>186</v>
      </c>
    </row>
    <row r="122" spans="1:51" s="14" customFormat="1" ht="12">
      <c r="A122" s="14"/>
      <c r="B122" s="240"/>
      <c r="C122" s="241"/>
      <c r="D122" s="225" t="s">
        <v>198</v>
      </c>
      <c r="E122" s="242" t="s">
        <v>20</v>
      </c>
      <c r="F122" s="243" t="s">
        <v>1340</v>
      </c>
      <c r="G122" s="241"/>
      <c r="H122" s="244">
        <v>75</v>
      </c>
      <c r="I122" s="245"/>
      <c r="J122" s="241"/>
      <c r="K122" s="241"/>
      <c r="L122" s="246"/>
      <c r="M122" s="247"/>
      <c r="N122" s="248"/>
      <c r="O122" s="248"/>
      <c r="P122" s="248"/>
      <c r="Q122" s="248"/>
      <c r="R122" s="248"/>
      <c r="S122" s="248"/>
      <c r="T122" s="249"/>
      <c r="U122" s="14"/>
      <c r="V122" s="14"/>
      <c r="W122" s="14"/>
      <c r="X122" s="14"/>
      <c r="Y122" s="14"/>
      <c r="Z122" s="14"/>
      <c r="AA122" s="14"/>
      <c r="AB122" s="14"/>
      <c r="AC122" s="14"/>
      <c r="AD122" s="14"/>
      <c r="AE122" s="14"/>
      <c r="AT122" s="250" t="s">
        <v>198</v>
      </c>
      <c r="AU122" s="250" t="s">
        <v>84</v>
      </c>
      <c r="AV122" s="14" t="s">
        <v>84</v>
      </c>
      <c r="AW122" s="14" t="s">
        <v>37</v>
      </c>
      <c r="AX122" s="14" t="s">
        <v>76</v>
      </c>
      <c r="AY122" s="250" t="s">
        <v>186</v>
      </c>
    </row>
    <row r="123" spans="1:65" s="2" customFormat="1" ht="24.15" customHeight="1">
      <c r="A123" s="38"/>
      <c r="B123" s="39"/>
      <c r="C123" s="212" t="s">
        <v>267</v>
      </c>
      <c r="D123" s="212" t="s">
        <v>189</v>
      </c>
      <c r="E123" s="213" t="s">
        <v>906</v>
      </c>
      <c r="F123" s="214" t="s">
        <v>907</v>
      </c>
      <c r="G123" s="215" t="s">
        <v>192</v>
      </c>
      <c r="H123" s="216">
        <v>84</v>
      </c>
      <c r="I123" s="217"/>
      <c r="J123" s="218">
        <f>ROUND(I123*H123,2)</f>
        <v>0</v>
      </c>
      <c r="K123" s="214" t="s">
        <v>193</v>
      </c>
      <c r="L123" s="44"/>
      <c r="M123" s="219" t="s">
        <v>20</v>
      </c>
      <c r="N123" s="220" t="s">
        <v>47</v>
      </c>
      <c r="O123" s="84"/>
      <c r="P123" s="221">
        <f>O123*H123</f>
        <v>0</v>
      </c>
      <c r="Q123" s="221">
        <v>0</v>
      </c>
      <c r="R123" s="221">
        <f>Q123*H123</f>
        <v>0</v>
      </c>
      <c r="S123" s="221">
        <v>0</v>
      </c>
      <c r="T123" s="222">
        <f>S123*H123</f>
        <v>0</v>
      </c>
      <c r="U123" s="38"/>
      <c r="V123" s="38"/>
      <c r="W123" s="38"/>
      <c r="X123" s="38"/>
      <c r="Y123" s="38"/>
      <c r="Z123" s="38"/>
      <c r="AA123" s="38"/>
      <c r="AB123" s="38"/>
      <c r="AC123" s="38"/>
      <c r="AD123" s="38"/>
      <c r="AE123" s="38"/>
      <c r="AR123" s="223" t="s">
        <v>194</v>
      </c>
      <c r="AT123" s="223" t="s">
        <v>189</v>
      </c>
      <c r="AU123" s="223" t="s">
        <v>84</v>
      </c>
      <c r="AY123" s="17" t="s">
        <v>186</v>
      </c>
      <c r="BE123" s="224">
        <f>IF(N123="základní",J123,0)</f>
        <v>0</v>
      </c>
      <c r="BF123" s="224">
        <f>IF(N123="snížená",J123,0)</f>
        <v>0</v>
      </c>
      <c r="BG123" s="224">
        <f>IF(N123="zákl. přenesená",J123,0)</f>
        <v>0</v>
      </c>
      <c r="BH123" s="224">
        <f>IF(N123="sníž. přenesená",J123,0)</f>
        <v>0</v>
      </c>
      <c r="BI123" s="224">
        <f>IF(N123="nulová",J123,0)</f>
        <v>0</v>
      </c>
      <c r="BJ123" s="17" t="s">
        <v>22</v>
      </c>
      <c r="BK123" s="224">
        <f>ROUND(I123*H123,2)</f>
        <v>0</v>
      </c>
      <c r="BL123" s="17" t="s">
        <v>194</v>
      </c>
      <c r="BM123" s="223" t="s">
        <v>1227</v>
      </c>
    </row>
    <row r="124" spans="1:47" s="2" customFormat="1" ht="12">
      <c r="A124" s="38"/>
      <c r="B124" s="39"/>
      <c r="C124" s="40"/>
      <c r="D124" s="225" t="s">
        <v>196</v>
      </c>
      <c r="E124" s="40"/>
      <c r="F124" s="226" t="s">
        <v>909</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196</v>
      </c>
      <c r="AU124" s="17" t="s">
        <v>84</v>
      </c>
    </row>
    <row r="125" spans="1:51" s="13" customFormat="1" ht="12">
      <c r="A125" s="13"/>
      <c r="B125" s="230"/>
      <c r="C125" s="231"/>
      <c r="D125" s="225" t="s">
        <v>198</v>
      </c>
      <c r="E125" s="232" t="s">
        <v>20</v>
      </c>
      <c r="F125" s="233" t="s">
        <v>899</v>
      </c>
      <c r="G125" s="231"/>
      <c r="H125" s="232" t="s">
        <v>20</v>
      </c>
      <c r="I125" s="234"/>
      <c r="J125" s="231"/>
      <c r="K125" s="231"/>
      <c r="L125" s="235"/>
      <c r="M125" s="236"/>
      <c r="N125" s="237"/>
      <c r="O125" s="237"/>
      <c r="P125" s="237"/>
      <c r="Q125" s="237"/>
      <c r="R125" s="237"/>
      <c r="S125" s="237"/>
      <c r="T125" s="238"/>
      <c r="U125" s="13"/>
      <c r="V125" s="13"/>
      <c r="W125" s="13"/>
      <c r="X125" s="13"/>
      <c r="Y125" s="13"/>
      <c r="Z125" s="13"/>
      <c r="AA125" s="13"/>
      <c r="AB125" s="13"/>
      <c r="AC125" s="13"/>
      <c r="AD125" s="13"/>
      <c r="AE125" s="13"/>
      <c r="AT125" s="239" t="s">
        <v>198</v>
      </c>
      <c r="AU125" s="239" t="s">
        <v>84</v>
      </c>
      <c r="AV125" s="13" t="s">
        <v>22</v>
      </c>
      <c r="AW125" s="13" t="s">
        <v>37</v>
      </c>
      <c r="AX125" s="13" t="s">
        <v>76</v>
      </c>
      <c r="AY125" s="239" t="s">
        <v>186</v>
      </c>
    </row>
    <row r="126" spans="1:51" s="14" customFormat="1" ht="12">
      <c r="A126" s="14"/>
      <c r="B126" s="240"/>
      <c r="C126" s="241"/>
      <c r="D126" s="225" t="s">
        <v>198</v>
      </c>
      <c r="E126" s="242" t="s">
        <v>20</v>
      </c>
      <c r="F126" s="243" t="s">
        <v>1341</v>
      </c>
      <c r="G126" s="241"/>
      <c r="H126" s="244">
        <v>84</v>
      </c>
      <c r="I126" s="245"/>
      <c r="J126" s="241"/>
      <c r="K126" s="241"/>
      <c r="L126" s="246"/>
      <c r="M126" s="247"/>
      <c r="N126" s="248"/>
      <c r="O126" s="248"/>
      <c r="P126" s="248"/>
      <c r="Q126" s="248"/>
      <c r="R126" s="248"/>
      <c r="S126" s="248"/>
      <c r="T126" s="249"/>
      <c r="U126" s="14"/>
      <c r="V126" s="14"/>
      <c r="W126" s="14"/>
      <c r="X126" s="14"/>
      <c r="Y126" s="14"/>
      <c r="Z126" s="14"/>
      <c r="AA126" s="14"/>
      <c r="AB126" s="14"/>
      <c r="AC126" s="14"/>
      <c r="AD126" s="14"/>
      <c r="AE126" s="14"/>
      <c r="AT126" s="250" t="s">
        <v>198</v>
      </c>
      <c r="AU126" s="250" t="s">
        <v>84</v>
      </c>
      <c r="AV126" s="14" t="s">
        <v>84</v>
      </c>
      <c r="AW126" s="14" t="s">
        <v>37</v>
      </c>
      <c r="AX126" s="14" t="s">
        <v>76</v>
      </c>
      <c r="AY126" s="250" t="s">
        <v>186</v>
      </c>
    </row>
    <row r="127" spans="1:65" s="2" customFormat="1" ht="24.15" customHeight="1">
      <c r="A127" s="38"/>
      <c r="B127" s="39"/>
      <c r="C127" s="212" t="s">
        <v>273</v>
      </c>
      <c r="D127" s="212" t="s">
        <v>189</v>
      </c>
      <c r="E127" s="213" t="s">
        <v>910</v>
      </c>
      <c r="F127" s="214" t="s">
        <v>911</v>
      </c>
      <c r="G127" s="215" t="s">
        <v>192</v>
      </c>
      <c r="H127" s="216">
        <v>84</v>
      </c>
      <c r="I127" s="217"/>
      <c r="J127" s="218">
        <f>ROUND(I127*H127,2)</f>
        <v>0</v>
      </c>
      <c r="K127" s="214" t="s">
        <v>193</v>
      </c>
      <c r="L127" s="44"/>
      <c r="M127" s="219" t="s">
        <v>20</v>
      </c>
      <c r="N127" s="220" t="s">
        <v>47</v>
      </c>
      <c r="O127" s="84"/>
      <c r="P127" s="221">
        <f>O127*H127</f>
        <v>0</v>
      </c>
      <c r="Q127" s="221">
        <v>0</v>
      </c>
      <c r="R127" s="221">
        <f>Q127*H127</f>
        <v>0</v>
      </c>
      <c r="S127" s="221">
        <v>0</v>
      </c>
      <c r="T127" s="222">
        <f>S127*H127</f>
        <v>0</v>
      </c>
      <c r="U127" s="38"/>
      <c r="V127" s="38"/>
      <c r="W127" s="38"/>
      <c r="X127" s="38"/>
      <c r="Y127" s="38"/>
      <c r="Z127" s="38"/>
      <c r="AA127" s="38"/>
      <c r="AB127" s="38"/>
      <c r="AC127" s="38"/>
      <c r="AD127" s="38"/>
      <c r="AE127" s="38"/>
      <c r="AR127" s="223" t="s">
        <v>194</v>
      </c>
      <c r="AT127" s="223" t="s">
        <v>189</v>
      </c>
      <c r="AU127" s="223" t="s">
        <v>84</v>
      </c>
      <c r="AY127" s="17" t="s">
        <v>186</v>
      </c>
      <c r="BE127" s="224">
        <f>IF(N127="základní",J127,0)</f>
        <v>0</v>
      </c>
      <c r="BF127" s="224">
        <f>IF(N127="snížená",J127,0)</f>
        <v>0</v>
      </c>
      <c r="BG127" s="224">
        <f>IF(N127="zákl. přenesená",J127,0)</f>
        <v>0</v>
      </c>
      <c r="BH127" s="224">
        <f>IF(N127="sníž. přenesená",J127,0)</f>
        <v>0</v>
      </c>
      <c r="BI127" s="224">
        <f>IF(N127="nulová",J127,0)</f>
        <v>0</v>
      </c>
      <c r="BJ127" s="17" t="s">
        <v>22</v>
      </c>
      <c r="BK127" s="224">
        <f>ROUND(I127*H127,2)</f>
        <v>0</v>
      </c>
      <c r="BL127" s="17" t="s">
        <v>194</v>
      </c>
      <c r="BM127" s="223" t="s">
        <v>912</v>
      </c>
    </row>
    <row r="128" spans="1:47" s="2" customFormat="1" ht="12">
      <c r="A128" s="38"/>
      <c r="B128" s="39"/>
      <c r="C128" s="40"/>
      <c r="D128" s="225" t="s">
        <v>196</v>
      </c>
      <c r="E128" s="40"/>
      <c r="F128" s="226" t="s">
        <v>913</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196</v>
      </c>
      <c r="AU128" s="17" t="s">
        <v>84</v>
      </c>
    </row>
    <row r="129" spans="1:51" s="13" customFormat="1" ht="12">
      <c r="A129" s="13"/>
      <c r="B129" s="230"/>
      <c r="C129" s="231"/>
      <c r="D129" s="225" t="s">
        <v>198</v>
      </c>
      <c r="E129" s="232" t="s">
        <v>20</v>
      </c>
      <c r="F129" s="233" t="s">
        <v>881</v>
      </c>
      <c r="G129" s="231"/>
      <c r="H129" s="232" t="s">
        <v>20</v>
      </c>
      <c r="I129" s="234"/>
      <c r="J129" s="231"/>
      <c r="K129" s="231"/>
      <c r="L129" s="235"/>
      <c r="M129" s="236"/>
      <c r="N129" s="237"/>
      <c r="O129" s="237"/>
      <c r="P129" s="237"/>
      <c r="Q129" s="237"/>
      <c r="R129" s="237"/>
      <c r="S129" s="237"/>
      <c r="T129" s="238"/>
      <c r="U129" s="13"/>
      <c r="V129" s="13"/>
      <c r="W129" s="13"/>
      <c r="X129" s="13"/>
      <c r="Y129" s="13"/>
      <c r="Z129" s="13"/>
      <c r="AA129" s="13"/>
      <c r="AB129" s="13"/>
      <c r="AC129" s="13"/>
      <c r="AD129" s="13"/>
      <c r="AE129" s="13"/>
      <c r="AT129" s="239" t="s">
        <v>198</v>
      </c>
      <c r="AU129" s="239" t="s">
        <v>84</v>
      </c>
      <c r="AV129" s="13" t="s">
        <v>22</v>
      </c>
      <c r="AW129" s="13" t="s">
        <v>37</v>
      </c>
      <c r="AX129" s="13" t="s">
        <v>76</v>
      </c>
      <c r="AY129" s="239" t="s">
        <v>186</v>
      </c>
    </row>
    <row r="130" spans="1:51" s="14" customFormat="1" ht="12">
      <c r="A130" s="14"/>
      <c r="B130" s="240"/>
      <c r="C130" s="241"/>
      <c r="D130" s="225" t="s">
        <v>198</v>
      </c>
      <c r="E130" s="242" t="s">
        <v>20</v>
      </c>
      <c r="F130" s="243" t="s">
        <v>1345</v>
      </c>
      <c r="G130" s="241"/>
      <c r="H130" s="244">
        <v>84</v>
      </c>
      <c r="I130" s="245"/>
      <c r="J130" s="241"/>
      <c r="K130" s="241"/>
      <c r="L130" s="246"/>
      <c r="M130" s="247"/>
      <c r="N130" s="248"/>
      <c r="O130" s="248"/>
      <c r="P130" s="248"/>
      <c r="Q130" s="248"/>
      <c r="R130" s="248"/>
      <c r="S130" s="248"/>
      <c r="T130" s="249"/>
      <c r="U130" s="14"/>
      <c r="V130" s="14"/>
      <c r="W130" s="14"/>
      <c r="X130" s="14"/>
      <c r="Y130" s="14"/>
      <c r="Z130" s="14"/>
      <c r="AA130" s="14"/>
      <c r="AB130" s="14"/>
      <c r="AC130" s="14"/>
      <c r="AD130" s="14"/>
      <c r="AE130" s="14"/>
      <c r="AT130" s="250" t="s">
        <v>198</v>
      </c>
      <c r="AU130" s="250" t="s">
        <v>84</v>
      </c>
      <c r="AV130" s="14" t="s">
        <v>84</v>
      </c>
      <c r="AW130" s="14" t="s">
        <v>37</v>
      </c>
      <c r="AX130" s="14" t="s">
        <v>76</v>
      </c>
      <c r="AY130" s="250" t="s">
        <v>186</v>
      </c>
    </row>
    <row r="131" spans="1:65" s="2" customFormat="1" ht="24.15" customHeight="1">
      <c r="A131" s="38"/>
      <c r="B131" s="39"/>
      <c r="C131" s="212" t="s">
        <v>279</v>
      </c>
      <c r="D131" s="212" t="s">
        <v>189</v>
      </c>
      <c r="E131" s="213" t="s">
        <v>915</v>
      </c>
      <c r="F131" s="214" t="s">
        <v>916</v>
      </c>
      <c r="G131" s="215" t="s">
        <v>192</v>
      </c>
      <c r="H131" s="216">
        <v>75</v>
      </c>
      <c r="I131" s="217"/>
      <c r="J131" s="218">
        <f>ROUND(I131*H131,2)</f>
        <v>0</v>
      </c>
      <c r="K131" s="214" t="s">
        <v>193</v>
      </c>
      <c r="L131" s="44"/>
      <c r="M131" s="219" t="s">
        <v>20</v>
      </c>
      <c r="N131" s="220" t="s">
        <v>47</v>
      </c>
      <c r="O131" s="84"/>
      <c r="P131" s="221">
        <f>O131*H131</f>
        <v>0</v>
      </c>
      <c r="Q131" s="221">
        <v>0</v>
      </c>
      <c r="R131" s="221">
        <f>Q131*H131</f>
        <v>0</v>
      </c>
      <c r="S131" s="221">
        <v>0</v>
      </c>
      <c r="T131" s="222">
        <f>S131*H131</f>
        <v>0</v>
      </c>
      <c r="U131" s="38"/>
      <c r="V131" s="38"/>
      <c r="W131" s="38"/>
      <c r="X131" s="38"/>
      <c r="Y131" s="38"/>
      <c r="Z131" s="38"/>
      <c r="AA131" s="38"/>
      <c r="AB131" s="38"/>
      <c r="AC131" s="38"/>
      <c r="AD131" s="38"/>
      <c r="AE131" s="38"/>
      <c r="AR131" s="223" t="s">
        <v>194</v>
      </c>
      <c r="AT131" s="223" t="s">
        <v>189</v>
      </c>
      <c r="AU131" s="223" t="s">
        <v>84</v>
      </c>
      <c r="AY131" s="17" t="s">
        <v>186</v>
      </c>
      <c r="BE131" s="224">
        <f>IF(N131="základní",J131,0)</f>
        <v>0</v>
      </c>
      <c r="BF131" s="224">
        <f>IF(N131="snížená",J131,0)</f>
        <v>0</v>
      </c>
      <c r="BG131" s="224">
        <f>IF(N131="zákl. přenesená",J131,0)</f>
        <v>0</v>
      </c>
      <c r="BH131" s="224">
        <f>IF(N131="sníž. přenesená",J131,0)</f>
        <v>0</v>
      </c>
      <c r="BI131" s="224">
        <f>IF(N131="nulová",J131,0)</f>
        <v>0</v>
      </c>
      <c r="BJ131" s="17" t="s">
        <v>22</v>
      </c>
      <c r="BK131" s="224">
        <f>ROUND(I131*H131,2)</f>
        <v>0</v>
      </c>
      <c r="BL131" s="17" t="s">
        <v>194</v>
      </c>
      <c r="BM131" s="223" t="s">
        <v>917</v>
      </c>
    </row>
    <row r="132" spans="1:47" s="2" customFormat="1" ht="12">
      <c r="A132" s="38"/>
      <c r="B132" s="39"/>
      <c r="C132" s="40"/>
      <c r="D132" s="225" t="s">
        <v>196</v>
      </c>
      <c r="E132" s="40"/>
      <c r="F132" s="226" t="s">
        <v>918</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196</v>
      </c>
      <c r="AU132" s="17" t="s">
        <v>84</v>
      </c>
    </row>
    <row r="133" spans="1:47" s="2" customFormat="1" ht="12">
      <c r="A133" s="38"/>
      <c r="B133" s="39"/>
      <c r="C133" s="40"/>
      <c r="D133" s="225" t="s">
        <v>216</v>
      </c>
      <c r="E133" s="40"/>
      <c r="F133" s="251" t="s">
        <v>565</v>
      </c>
      <c r="G133" s="40"/>
      <c r="H133" s="40"/>
      <c r="I133" s="227"/>
      <c r="J133" s="40"/>
      <c r="K133" s="40"/>
      <c r="L133" s="44"/>
      <c r="M133" s="228"/>
      <c r="N133" s="229"/>
      <c r="O133" s="84"/>
      <c r="P133" s="84"/>
      <c r="Q133" s="84"/>
      <c r="R133" s="84"/>
      <c r="S133" s="84"/>
      <c r="T133" s="85"/>
      <c r="U133" s="38"/>
      <c r="V133" s="38"/>
      <c r="W133" s="38"/>
      <c r="X133" s="38"/>
      <c r="Y133" s="38"/>
      <c r="Z133" s="38"/>
      <c r="AA133" s="38"/>
      <c r="AB133" s="38"/>
      <c r="AC133" s="38"/>
      <c r="AD133" s="38"/>
      <c r="AE133" s="38"/>
      <c r="AT133" s="17" t="s">
        <v>216</v>
      </c>
      <c r="AU133" s="17" t="s">
        <v>84</v>
      </c>
    </row>
    <row r="134" spans="1:51" s="13" customFormat="1" ht="12">
      <c r="A134" s="13"/>
      <c r="B134" s="230"/>
      <c r="C134" s="231"/>
      <c r="D134" s="225" t="s">
        <v>198</v>
      </c>
      <c r="E134" s="232" t="s">
        <v>20</v>
      </c>
      <c r="F134" s="233" t="s">
        <v>919</v>
      </c>
      <c r="G134" s="231"/>
      <c r="H134" s="232" t="s">
        <v>20</v>
      </c>
      <c r="I134" s="234"/>
      <c r="J134" s="231"/>
      <c r="K134" s="231"/>
      <c r="L134" s="235"/>
      <c r="M134" s="236"/>
      <c r="N134" s="237"/>
      <c r="O134" s="237"/>
      <c r="P134" s="237"/>
      <c r="Q134" s="237"/>
      <c r="R134" s="237"/>
      <c r="S134" s="237"/>
      <c r="T134" s="238"/>
      <c r="U134" s="13"/>
      <c r="V134" s="13"/>
      <c r="W134" s="13"/>
      <c r="X134" s="13"/>
      <c r="Y134" s="13"/>
      <c r="Z134" s="13"/>
      <c r="AA134" s="13"/>
      <c r="AB134" s="13"/>
      <c r="AC134" s="13"/>
      <c r="AD134" s="13"/>
      <c r="AE134" s="13"/>
      <c r="AT134" s="239" t="s">
        <v>198</v>
      </c>
      <c r="AU134" s="239" t="s">
        <v>84</v>
      </c>
      <c r="AV134" s="13" t="s">
        <v>22</v>
      </c>
      <c r="AW134" s="13" t="s">
        <v>37</v>
      </c>
      <c r="AX134" s="13" t="s">
        <v>76</v>
      </c>
      <c r="AY134" s="239" t="s">
        <v>186</v>
      </c>
    </row>
    <row r="135" spans="1:51" s="14" customFormat="1" ht="12">
      <c r="A135" s="14"/>
      <c r="B135" s="240"/>
      <c r="C135" s="241"/>
      <c r="D135" s="225" t="s">
        <v>198</v>
      </c>
      <c r="E135" s="242" t="s">
        <v>20</v>
      </c>
      <c r="F135" s="243" t="s">
        <v>1346</v>
      </c>
      <c r="G135" s="241"/>
      <c r="H135" s="244">
        <v>75</v>
      </c>
      <c r="I135" s="245"/>
      <c r="J135" s="241"/>
      <c r="K135" s="241"/>
      <c r="L135" s="246"/>
      <c r="M135" s="247"/>
      <c r="N135" s="248"/>
      <c r="O135" s="248"/>
      <c r="P135" s="248"/>
      <c r="Q135" s="248"/>
      <c r="R135" s="248"/>
      <c r="S135" s="248"/>
      <c r="T135" s="249"/>
      <c r="U135" s="14"/>
      <c r="V135" s="14"/>
      <c r="W135" s="14"/>
      <c r="X135" s="14"/>
      <c r="Y135" s="14"/>
      <c r="Z135" s="14"/>
      <c r="AA135" s="14"/>
      <c r="AB135" s="14"/>
      <c r="AC135" s="14"/>
      <c r="AD135" s="14"/>
      <c r="AE135" s="14"/>
      <c r="AT135" s="250" t="s">
        <v>198</v>
      </c>
      <c r="AU135" s="250" t="s">
        <v>84</v>
      </c>
      <c r="AV135" s="14" t="s">
        <v>84</v>
      </c>
      <c r="AW135" s="14" t="s">
        <v>37</v>
      </c>
      <c r="AX135" s="14" t="s">
        <v>76</v>
      </c>
      <c r="AY135" s="250" t="s">
        <v>186</v>
      </c>
    </row>
    <row r="136" spans="1:65" s="2" customFormat="1" ht="14.4" customHeight="1">
      <c r="A136" s="38"/>
      <c r="B136" s="39"/>
      <c r="C136" s="260" t="s">
        <v>187</v>
      </c>
      <c r="D136" s="260" t="s">
        <v>921</v>
      </c>
      <c r="E136" s="261" t="s">
        <v>922</v>
      </c>
      <c r="F136" s="262" t="s">
        <v>923</v>
      </c>
      <c r="G136" s="263" t="s">
        <v>213</v>
      </c>
      <c r="H136" s="264">
        <v>157.5</v>
      </c>
      <c r="I136" s="265"/>
      <c r="J136" s="266">
        <f>ROUND(I136*H136,2)</f>
        <v>0</v>
      </c>
      <c r="K136" s="262" t="s">
        <v>193</v>
      </c>
      <c r="L136" s="267"/>
      <c r="M136" s="268" t="s">
        <v>20</v>
      </c>
      <c r="N136" s="269" t="s">
        <v>47</v>
      </c>
      <c r="O136" s="84"/>
      <c r="P136" s="221">
        <f>O136*H136</f>
        <v>0</v>
      </c>
      <c r="Q136" s="221">
        <v>0</v>
      </c>
      <c r="R136" s="221">
        <f>Q136*H136</f>
        <v>0</v>
      </c>
      <c r="S136" s="221">
        <v>0</v>
      </c>
      <c r="T136" s="222">
        <f>S136*H136</f>
        <v>0</v>
      </c>
      <c r="U136" s="38"/>
      <c r="V136" s="38"/>
      <c r="W136" s="38"/>
      <c r="X136" s="38"/>
      <c r="Y136" s="38"/>
      <c r="Z136" s="38"/>
      <c r="AA136" s="38"/>
      <c r="AB136" s="38"/>
      <c r="AC136" s="38"/>
      <c r="AD136" s="38"/>
      <c r="AE136" s="38"/>
      <c r="AR136" s="223" t="s">
        <v>279</v>
      </c>
      <c r="AT136" s="223" t="s">
        <v>921</v>
      </c>
      <c r="AU136" s="223" t="s">
        <v>84</v>
      </c>
      <c r="AY136" s="17" t="s">
        <v>186</v>
      </c>
      <c r="BE136" s="224">
        <f>IF(N136="základní",J136,0)</f>
        <v>0</v>
      </c>
      <c r="BF136" s="224">
        <f>IF(N136="snížená",J136,0)</f>
        <v>0</v>
      </c>
      <c r="BG136" s="224">
        <f>IF(N136="zákl. přenesená",J136,0)</f>
        <v>0</v>
      </c>
      <c r="BH136" s="224">
        <f>IF(N136="sníž. přenesená",J136,0)</f>
        <v>0</v>
      </c>
      <c r="BI136" s="224">
        <f>IF(N136="nulová",J136,0)</f>
        <v>0</v>
      </c>
      <c r="BJ136" s="17" t="s">
        <v>22</v>
      </c>
      <c r="BK136" s="224">
        <f>ROUND(I136*H136,2)</f>
        <v>0</v>
      </c>
      <c r="BL136" s="17" t="s">
        <v>194</v>
      </c>
      <c r="BM136" s="223" t="s">
        <v>924</v>
      </c>
    </row>
    <row r="137" spans="1:47" s="2" customFormat="1" ht="12">
      <c r="A137" s="38"/>
      <c r="B137" s="39"/>
      <c r="C137" s="40"/>
      <c r="D137" s="225" t="s">
        <v>196</v>
      </c>
      <c r="E137" s="40"/>
      <c r="F137" s="226" t="s">
        <v>923</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196</v>
      </c>
      <c r="AU137" s="17" t="s">
        <v>84</v>
      </c>
    </row>
    <row r="138" spans="1:47" s="2" customFormat="1" ht="12">
      <c r="A138" s="38"/>
      <c r="B138" s="39"/>
      <c r="C138" s="40"/>
      <c r="D138" s="225" t="s">
        <v>216</v>
      </c>
      <c r="E138" s="40"/>
      <c r="F138" s="251" t="s">
        <v>565</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216</v>
      </c>
      <c r="AU138" s="17" t="s">
        <v>84</v>
      </c>
    </row>
    <row r="139" spans="1:51" s="13" customFormat="1" ht="12">
      <c r="A139" s="13"/>
      <c r="B139" s="230"/>
      <c r="C139" s="231"/>
      <c r="D139" s="225" t="s">
        <v>198</v>
      </c>
      <c r="E139" s="232" t="s">
        <v>20</v>
      </c>
      <c r="F139" s="233" t="s">
        <v>919</v>
      </c>
      <c r="G139" s="231"/>
      <c r="H139" s="232" t="s">
        <v>20</v>
      </c>
      <c r="I139" s="234"/>
      <c r="J139" s="231"/>
      <c r="K139" s="231"/>
      <c r="L139" s="235"/>
      <c r="M139" s="236"/>
      <c r="N139" s="237"/>
      <c r="O139" s="237"/>
      <c r="P139" s="237"/>
      <c r="Q139" s="237"/>
      <c r="R139" s="237"/>
      <c r="S139" s="237"/>
      <c r="T139" s="238"/>
      <c r="U139" s="13"/>
      <c r="V139" s="13"/>
      <c r="W139" s="13"/>
      <c r="X139" s="13"/>
      <c r="Y139" s="13"/>
      <c r="Z139" s="13"/>
      <c r="AA139" s="13"/>
      <c r="AB139" s="13"/>
      <c r="AC139" s="13"/>
      <c r="AD139" s="13"/>
      <c r="AE139" s="13"/>
      <c r="AT139" s="239" t="s">
        <v>198</v>
      </c>
      <c r="AU139" s="239" t="s">
        <v>84</v>
      </c>
      <c r="AV139" s="13" t="s">
        <v>22</v>
      </c>
      <c r="AW139" s="13" t="s">
        <v>37</v>
      </c>
      <c r="AX139" s="13" t="s">
        <v>76</v>
      </c>
      <c r="AY139" s="239" t="s">
        <v>186</v>
      </c>
    </row>
    <row r="140" spans="1:51" s="14" customFormat="1" ht="12">
      <c r="A140" s="14"/>
      <c r="B140" s="240"/>
      <c r="C140" s="241"/>
      <c r="D140" s="225" t="s">
        <v>198</v>
      </c>
      <c r="E140" s="242" t="s">
        <v>20</v>
      </c>
      <c r="F140" s="243" t="s">
        <v>1346</v>
      </c>
      <c r="G140" s="241"/>
      <c r="H140" s="244">
        <v>75</v>
      </c>
      <c r="I140" s="245"/>
      <c r="J140" s="241"/>
      <c r="K140" s="241"/>
      <c r="L140" s="246"/>
      <c r="M140" s="247"/>
      <c r="N140" s="248"/>
      <c r="O140" s="248"/>
      <c r="P140" s="248"/>
      <c r="Q140" s="248"/>
      <c r="R140" s="248"/>
      <c r="S140" s="248"/>
      <c r="T140" s="249"/>
      <c r="U140" s="14"/>
      <c r="V140" s="14"/>
      <c r="W140" s="14"/>
      <c r="X140" s="14"/>
      <c r="Y140" s="14"/>
      <c r="Z140" s="14"/>
      <c r="AA140" s="14"/>
      <c r="AB140" s="14"/>
      <c r="AC140" s="14"/>
      <c r="AD140" s="14"/>
      <c r="AE140" s="14"/>
      <c r="AT140" s="250" t="s">
        <v>198</v>
      </c>
      <c r="AU140" s="250" t="s">
        <v>84</v>
      </c>
      <c r="AV140" s="14" t="s">
        <v>84</v>
      </c>
      <c r="AW140" s="14" t="s">
        <v>37</v>
      </c>
      <c r="AX140" s="14" t="s">
        <v>76</v>
      </c>
      <c r="AY140" s="250" t="s">
        <v>186</v>
      </c>
    </row>
    <row r="141" spans="1:51" s="14" customFormat="1" ht="12">
      <c r="A141" s="14"/>
      <c r="B141" s="240"/>
      <c r="C141" s="241"/>
      <c r="D141" s="225" t="s">
        <v>198</v>
      </c>
      <c r="E141" s="241"/>
      <c r="F141" s="243" t="s">
        <v>1347</v>
      </c>
      <c r="G141" s="241"/>
      <c r="H141" s="244">
        <v>157.5</v>
      </c>
      <c r="I141" s="245"/>
      <c r="J141" s="241"/>
      <c r="K141" s="241"/>
      <c r="L141" s="246"/>
      <c r="M141" s="247"/>
      <c r="N141" s="248"/>
      <c r="O141" s="248"/>
      <c r="P141" s="248"/>
      <c r="Q141" s="248"/>
      <c r="R141" s="248"/>
      <c r="S141" s="248"/>
      <c r="T141" s="249"/>
      <c r="U141" s="14"/>
      <c r="V141" s="14"/>
      <c r="W141" s="14"/>
      <c r="X141" s="14"/>
      <c r="Y141" s="14"/>
      <c r="Z141" s="14"/>
      <c r="AA141" s="14"/>
      <c r="AB141" s="14"/>
      <c r="AC141" s="14"/>
      <c r="AD141" s="14"/>
      <c r="AE141" s="14"/>
      <c r="AT141" s="250" t="s">
        <v>198</v>
      </c>
      <c r="AU141" s="250" t="s">
        <v>84</v>
      </c>
      <c r="AV141" s="14" t="s">
        <v>84</v>
      </c>
      <c r="AW141" s="14" t="s">
        <v>4</v>
      </c>
      <c r="AX141" s="14" t="s">
        <v>22</v>
      </c>
      <c r="AY141" s="250" t="s">
        <v>186</v>
      </c>
    </row>
    <row r="142" spans="1:65" s="2" customFormat="1" ht="24.15" customHeight="1">
      <c r="A142" s="38"/>
      <c r="B142" s="39"/>
      <c r="C142" s="212" t="s">
        <v>27</v>
      </c>
      <c r="D142" s="212" t="s">
        <v>189</v>
      </c>
      <c r="E142" s="213" t="s">
        <v>926</v>
      </c>
      <c r="F142" s="214" t="s">
        <v>927</v>
      </c>
      <c r="G142" s="215" t="s">
        <v>213</v>
      </c>
      <c r="H142" s="216">
        <v>189.972</v>
      </c>
      <c r="I142" s="217"/>
      <c r="J142" s="218">
        <f>ROUND(I142*H142,2)</f>
        <v>0</v>
      </c>
      <c r="K142" s="214" t="s">
        <v>193</v>
      </c>
      <c r="L142" s="44"/>
      <c r="M142" s="219" t="s">
        <v>20</v>
      </c>
      <c r="N142" s="220" t="s">
        <v>47</v>
      </c>
      <c r="O142" s="84"/>
      <c r="P142" s="221">
        <f>O142*H142</f>
        <v>0</v>
      </c>
      <c r="Q142" s="221">
        <v>0</v>
      </c>
      <c r="R142" s="221">
        <f>Q142*H142</f>
        <v>0</v>
      </c>
      <c r="S142" s="221">
        <v>0</v>
      </c>
      <c r="T142" s="222">
        <f>S142*H142</f>
        <v>0</v>
      </c>
      <c r="U142" s="38"/>
      <c r="V142" s="38"/>
      <c r="W142" s="38"/>
      <c r="X142" s="38"/>
      <c r="Y142" s="38"/>
      <c r="Z142" s="38"/>
      <c r="AA142" s="38"/>
      <c r="AB142" s="38"/>
      <c r="AC142" s="38"/>
      <c r="AD142" s="38"/>
      <c r="AE142" s="38"/>
      <c r="AR142" s="223" t="s">
        <v>194</v>
      </c>
      <c r="AT142" s="223" t="s">
        <v>189</v>
      </c>
      <c r="AU142" s="223" t="s">
        <v>84</v>
      </c>
      <c r="AY142" s="17" t="s">
        <v>186</v>
      </c>
      <c r="BE142" s="224">
        <f>IF(N142="základní",J142,0)</f>
        <v>0</v>
      </c>
      <c r="BF142" s="224">
        <f>IF(N142="snížená",J142,0)</f>
        <v>0</v>
      </c>
      <c r="BG142" s="224">
        <f>IF(N142="zákl. přenesená",J142,0)</f>
        <v>0</v>
      </c>
      <c r="BH142" s="224">
        <f>IF(N142="sníž. přenesená",J142,0)</f>
        <v>0</v>
      </c>
      <c r="BI142" s="224">
        <f>IF(N142="nulová",J142,0)</f>
        <v>0</v>
      </c>
      <c r="BJ142" s="17" t="s">
        <v>22</v>
      </c>
      <c r="BK142" s="224">
        <f>ROUND(I142*H142,2)</f>
        <v>0</v>
      </c>
      <c r="BL142" s="17" t="s">
        <v>194</v>
      </c>
      <c r="BM142" s="223" t="s">
        <v>1231</v>
      </c>
    </row>
    <row r="143" spans="1:47" s="2" customFormat="1" ht="12">
      <c r="A143" s="38"/>
      <c r="B143" s="39"/>
      <c r="C143" s="40"/>
      <c r="D143" s="225" t="s">
        <v>196</v>
      </c>
      <c r="E143" s="40"/>
      <c r="F143" s="226" t="s">
        <v>929</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196</v>
      </c>
      <c r="AU143" s="17" t="s">
        <v>84</v>
      </c>
    </row>
    <row r="144" spans="1:51" s="14" customFormat="1" ht="12">
      <c r="A144" s="14"/>
      <c r="B144" s="240"/>
      <c r="C144" s="241"/>
      <c r="D144" s="225" t="s">
        <v>198</v>
      </c>
      <c r="E144" s="242" t="s">
        <v>20</v>
      </c>
      <c r="F144" s="243" t="s">
        <v>1342</v>
      </c>
      <c r="G144" s="241"/>
      <c r="H144" s="244">
        <v>91</v>
      </c>
      <c r="I144" s="245"/>
      <c r="J144" s="241"/>
      <c r="K144" s="241"/>
      <c r="L144" s="246"/>
      <c r="M144" s="247"/>
      <c r="N144" s="248"/>
      <c r="O144" s="248"/>
      <c r="P144" s="248"/>
      <c r="Q144" s="248"/>
      <c r="R144" s="248"/>
      <c r="S144" s="248"/>
      <c r="T144" s="249"/>
      <c r="U144" s="14"/>
      <c r="V144" s="14"/>
      <c r="W144" s="14"/>
      <c r="X144" s="14"/>
      <c r="Y144" s="14"/>
      <c r="Z144" s="14"/>
      <c r="AA144" s="14"/>
      <c r="AB144" s="14"/>
      <c r="AC144" s="14"/>
      <c r="AD144" s="14"/>
      <c r="AE144" s="14"/>
      <c r="AT144" s="250" t="s">
        <v>198</v>
      </c>
      <c r="AU144" s="250" t="s">
        <v>84</v>
      </c>
      <c r="AV144" s="14" t="s">
        <v>84</v>
      </c>
      <c r="AW144" s="14" t="s">
        <v>37</v>
      </c>
      <c r="AX144" s="14" t="s">
        <v>76</v>
      </c>
      <c r="AY144" s="250" t="s">
        <v>186</v>
      </c>
    </row>
    <row r="145" spans="1:51" s="14" customFormat="1" ht="12">
      <c r="A145" s="14"/>
      <c r="B145" s="240"/>
      <c r="C145" s="241"/>
      <c r="D145" s="225" t="s">
        <v>198</v>
      </c>
      <c r="E145" s="242" t="s">
        <v>20</v>
      </c>
      <c r="F145" s="243" t="s">
        <v>1343</v>
      </c>
      <c r="G145" s="241"/>
      <c r="H145" s="244">
        <v>-84</v>
      </c>
      <c r="I145" s="245"/>
      <c r="J145" s="241"/>
      <c r="K145" s="241"/>
      <c r="L145" s="246"/>
      <c r="M145" s="247"/>
      <c r="N145" s="248"/>
      <c r="O145" s="248"/>
      <c r="P145" s="248"/>
      <c r="Q145" s="248"/>
      <c r="R145" s="248"/>
      <c r="S145" s="248"/>
      <c r="T145" s="249"/>
      <c r="U145" s="14"/>
      <c r="V145" s="14"/>
      <c r="W145" s="14"/>
      <c r="X145" s="14"/>
      <c r="Y145" s="14"/>
      <c r="Z145" s="14"/>
      <c r="AA145" s="14"/>
      <c r="AB145" s="14"/>
      <c r="AC145" s="14"/>
      <c r="AD145" s="14"/>
      <c r="AE145" s="14"/>
      <c r="AT145" s="250" t="s">
        <v>198</v>
      </c>
      <c r="AU145" s="250" t="s">
        <v>84</v>
      </c>
      <c r="AV145" s="14" t="s">
        <v>84</v>
      </c>
      <c r="AW145" s="14" t="s">
        <v>37</v>
      </c>
      <c r="AX145" s="14" t="s">
        <v>76</v>
      </c>
      <c r="AY145" s="250" t="s">
        <v>186</v>
      </c>
    </row>
    <row r="146" spans="1:51" s="14" customFormat="1" ht="12">
      <c r="A146" s="14"/>
      <c r="B146" s="240"/>
      <c r="C146" s="241"/>
      <c r="D146" s="225" t="s">
        <v>198</v>
      </c>
      <c r="E146" s="242" t="s">
        <v>20</v>
      </c>
      <c r="F146" s="243" t="s">
        <v>1344</v>
      </c>
      <c r="G146" s="241"/>
      <c r="H146" s="244">
        <v>23.54</v>
      </c>
      <c r="I146" s="245"/>
      <c r="J146" s="241"/>
      <c r="K146" s="241"/>
      <c r="L146" s="246"/>
      <c r="M146" s="247"/>
      <c r="N146" s="248"/>
      <c r="O146" s="248"/>
      <c r="P146" s="248"/>
      <c r="Q146" s="248"/>
      <c r="R146" s="248"/>
      <c r="S146" s="248"/>
      <c r="T146" s="249"/>
      <c r="U146" s="14"/>
      <c r="V146" s="14"/>
      <c r="W146" s="14"/>
      <c r="X146" s="14"/>
      <c r="Y146" s="14"/>
      <c r="Z146" s="14"/>
      <c r="AA146" s="14"/>
      <c r="AB146" s="14"/>
      <c r="AC146" s="14"/>
      <c r="AD146" s="14"/>
      <c r="AE146" s="14"/>
      <c r="AT146" s="250" t="s">
        <v>198</v>
      </c>
      <c r="AU146" s="250" t="s">
        <v>84</v>
      </c>
      <c r="AV146" s="14" t="s">
        <v>84</v>
      </c>
      <c r="AW146" s="14" t="s">
        <v>37</v>
      </c>
      <c r="AX146" s="14" t="s">
        <v>76</v>
      </c>
      <c r="AY146" s="250" t="s">
        <v>186</v>
      </c>
    </row>
    <row r="147" spans="1:51" s="14" customFormat="1" ht="12">
      <c r="A147" s="14"/>
      <c r="B147" s="240"/>
      <c r="C147" s="241"/>
      <c r="D147" s="225" t="s">
        <v>198</v>
      </c>
      <c r="E147" s="242" t="s">
        <v>20</v>
      </c>
      <c r="F147" s="243" t="s">
        <v>1340</v>
      </c>
      <c r="G147" s="241"/>
      <c r="H147" s="244">
        <v>75</v>
      </c>
      <c r="I147" s="245"/>
      <c r="J147" s="241"/>
      <c r="K147" s="241"/>
      <c r="L147" s="246"/>
      <c r="M147" s="247"/>
      <c r="N147" s="248"/>
      <c r="O147" s="248"/>
      <c r="P147" s="248"/>
      <c r="Q147" s="248"/>
      <c r="R147" s="248"/>
      <c r="S147" s="248"/>
      <c r="T147" s="249"/>
      <c r="U147" s="14"/>
      <c r="V147" s="14"/>
      <c r="W147" s="14"/>
      <c r="X147" s="14"/>
      <c r="Y147" s="14"/>
      <c r="Z147" s="14"/>
      <c r="AA147" s="14"/>
      <c r="AB147" s="14"/>
      <c r="AC147" s="14"/>
      <c r="AD147" s="14"/>
      <c r="AE147" s="14"/>
      <c r="AT147" s="250" t="s">
        <v>198</v>
      </c>
      <c r="AU147" s="250" t="s">
        <v>84</v>
      </c>
      <c r="AV147" s="14" t="s">
        <v>84</v>
      </c>
      <c r="AW147" s="14" t="s">
        <v>37</v>
      </c>
      <c r="AX147" s="14" t="s">
        <v>76</v>
      </c>
      <c r="AY147" s="250" t="s">
        <v>186</v>
      </c>
    </row>
    <row r="148" spans="1:51" s="14" customFormat="1" ht="12">
      <c r="A148" s="14"/>
      <c r="B148" s="240"/>
      <c r="C148" s="241"/>
      <c r="D148" s="225" t="s">
        <v>198</v>
      </c>
      <c r="E148" s="241"/>
      <c r="F148" s="243" t="s">
        <v>1348</v>
      </c>
      <c r="G148" s="241"/>
      <c r="H148" s="244">
        <v>189.972</v>
      </c>
      <c r="I148" s="245"/>
      <c r="J148" s="241"/>
      <c r="K148" s="241"/>
      <c r="L148" s="246"/>
      <c r="M148" s="247"/>
      <c r="N148" s="248"/>
      <c r="O148" s="248"/>
      <c r="P148" s="248"/>
      <c r="Q148" s="248"/>
      <c r="R148" s="248"/>
      <c r="S148" s="248"/>
      <c r="T148" s="249"/>
      <c r="U148" s="14"/>
      <c r="V148" s="14"/>
      <c r="W148" s="14"/>
      <c r="X148" s="14"/>
      <c r="Y148" s="14"/>
      <c r="Z148" s="14"/>
      <c r="AA148" s="14"/>
      <c r="AB148" s="14"/>
      <c r="AC148" s="14"/>
      <c r="AD148" s="14"/>
      <c r="AE148" s="14"/>
      <c r="AT148" s="250" t="s">
        <v>198</v>
      </c>
      <c r="AU148" s="250" t="s">
        <v>84</v>
      </c>
      <c r="AV148" s="14" t="s">
        <v>84</v>
      </c>
      <c r="AW148" s="14" t="s">
        <v>4</v>
      </c>
      <c r="AX148" s="14" t="s">
        <v>22</v>
      </c>
      <c r="AY148" s="250" t="s">
        <v>186</v>
      </c>
    </row>
    <row r="149" spans="1:65" s="2" customFormat="1" ht="24.15" customHeight="1">
      <c r="A149" s="38"/>
      <c r="B149" s="39"/>
      <c r="C149" s="212" t="s">
        <v>296</v>
      </c>
      <c r="D149" s="212" t="s">
        <v>189</v>
      </c>
      <c r="E149" s="213" t="s">
        <v>940</v>
      </c>
      <c r="F149" s="214" t="s">
        <v>941</v>
      </c>
      <c r="G149" s="215" t="s">
        <v>244</v>
      </c>
      <c r="H149" s="216">
        <v>391.5</v>
      </c>
      <c r="I149" s="217"/>
      <c r="J149" s="218">
        <f>ROUND(I149*H149,2)</f>
        <v>0</v>
      </c>
      <c r="K149" s="214" t="s">
        <v>193</v>
      </c>
      <c r="L149" s="44"/>
      <c r="M149" s="219" t="s">
        <v>20</v>
      </c>
      <c r="N149" s="220" t="s">
        <v>47</v>
      </c>
      <c r="O149" s="84"/>
      <c r="P149" s="221">
        <f>O149*H149</f>
        <v>0</v>
      </c>
      <c r="Q149" s="221">
        <v>0</v>
      </c>
      <c r="R149" s="221">
        <f>Q149*H149</f>
        <v>0</v>
      </c>
      <c r="S149" s="221">
        <v>0</v>
      </c>
      <c r="T149" s="222">
        <f>S149*H149</f>
        <v>0</v>
      </c>
      <c r="U149" s="38"/>
      <c r="V149" s="38"/>
      <c r="W149" s="38"/>
      <c r="X149" s="38"/>
      <c r="Y149" s="38"/>
      <c r="Z149" s="38"/>
      <c r="AA149" s="38"/>
      <c r="AB149" s="38"/>
      <c r="AC149" s="38"/>
      <c r="AD149" s="38"/>
      <c r="AE149" s="38"/>
      <c r="AR149" s="223" t="s">
        <v>194</v>
      </c>
      <c r="AT149" s="223" t="s">
        <v>189</v>
      </c>
      <c r="AU149" s="223" t="s">
        <v>84</v>
      </c>
      <c r="AY149" s="17" t="s">
        <v>186</v>
      </c>
      <c r="BE149" s="224">
        <f>IF(N149="základní",J149,0)</f>
        <v>0</v>
      </c>
      <c r="BF149" s="224">
        <f>IF(N149="snížená",J149,0)</f>
        <v>0</v>
      </c>
      <c r="BG149" s="224">
        <f>IF(N149="zákl. přenesená",J149,0)</f>
        <v>0</v>
      </c>
      <c r="BH149" s="224">
        <f>IF(N149="sníž. přenesená",J149,0)</f>
        <v>0</v>
      </c>
      <c r="BI149" s="224">
        <f>IF(N149="nulová",J149,0)</f>
        <v>0</v>
      </c>
      <c r="BJ149" s="17" t="s">
        <v>22</v>
      </c>
      <c r="BK149" s="224">
        <f>ROUND(I149*H149,2)</f>
        <v>0</v>
      </c>
      <c r="BL149" s="17" t="s">
        <v>194</v>
      </c>
      <c r="BM149" s="223" t="s">
        <v>942</v>
      </c>
    </row>
    <row r="150" spans="1:47" s="2" customFormat="1" ht="12">
      <c r="A150" s="38"/>
      <c r="B150" s="39"/>
      <c r="C150" s="40"/>
      <c r="D150" s="225" t="s">
        <v>196</v>
      </c>
      <c r="E150" s="40"/>
      <c r="F150" s="226" t="s">
        <v>943</v>
      </c>
      <c r="G150" s="40"/>
      <c r="H150" s="40"/>
      <c r="I150" s="227"/>
      <c r="J150" s="40"/>
      <c r="K150" s="40"/>
      <c r="L150" s="44"/>
      <c r="M150" s="228"/>
      <c r="N150" s="229"/>
      <c r="O150" s="84"/>
      <c r="P150" s="84"/>
      <c r="Q150" s="84"/>
      <c r="R150" s="84"/>
      <c r="S150" s="84"/>
      <c r="T150" s="85"/>
      <c r="U150" s="38"/>
      <c r="V150" s="38"/>
      <c r="W150" s="38"/>
      <c r="X150" s="38"/>
      <c r="Y150" s="38"/>
      <c r="Z150" s="38"/>
      <c r="AA150" s="38"/>
      <c r="AB150" s="38"/>
      <c r="AC150" s="38"/>
      <c r="AD150" s="38"/>
      <c r="AE150" s="38"/>
      <c r="AT150" s="17" t="s">
        <v>196</v>
      </c>
      <c r="AU150" s="17" t="s">
        <v>84</v>
      </c>
    </row>
    <row r="151" spans="1:51" s="13" customFormat="1" ht="12">
      <c r="A151" s="13"/>
      <c r="B151" s="230"/>
      <c r="C151" s="231"/>
      <c r="D151" s="225" t="s">
        <v>198</v>
      </c>
      <c r="E151" s="232" t="s">
        <v>20</v>
      </c>
      <c r="F151" s="233" t="s">
        <v>881</v>
      </c>
      <c r="G151" s="231"/>
      <c r="H151" s="232" t="s">
        <v>20</v>
      </c>
      <c r="I151" s="234"/>
      <c r="J151" s="231"/>
      <c r="K151" s="231"/>
      <c r="L151" s="235"/>
      <c r="M151" s="236"/>
      <c r="N151" s="237"/>
      <c r="O151" s="237"/>
      <c r="P151" s="237"/>
      <c r="Q151" s="237"/>
      <c r="R151" s="237"/>
      <c r="S151" s="237"/>
      <c r="T151" s="238"/>
      <c r="U151" s="13"/>
      <c r="V151" s="13"/>
      <c r="W151" s="13"/>
      <c r="X151" s="13"/>
      <c r="Y151" s="13"/>
      <c r="Z151" s="13"/>
      <c r="AA151" s="13"/>
      <c r="AB151" s="13"/>
      <c r="AC151" s="13"/>
      <c r="AD151" s="13"/>
      <c r="AE151" s="13"/>
      <c r="AT151" s="239" t="s">
        <v>198</v>
      </c>
      <c r="AU151" s="239" t="s">
        <v>84</v>
      </c>
      <c r="AV151" s="13" t="s">
        <v>22</v>
      </c>
      <c r="AW151" s="13" t="s">
        <v>37</v>
      </c>
      <c r="AX151" s="13" t="s">
        <v>76</v>
      </c>
      <c r="AY151" s="239" t="s">
        <v>186</v>
      </c>
    </row>
    <row r="152" spans="1:51" s="14" customFormat="1" ht="12">
      <c r="A152" s="14"/>
      <c r="B152" s="240"/>
      <c r="C152" s="241"/>
      <c r="D152" s="225" t="s">
        <v>198</v>
      </c>
      <c r="E152" s="242" t="s">
        <v>20</v>
      </c>
      <c r="F152" s="243" t="s">
        <v>1349</v>
      </c>
      <c r="G152" s="241"/>
      <c r="H152" s="244">
        <v>391.5</v>
      </c>
      <c r="I152" s="245"/>
      <c r="J152" s="241"/>
      <c r="K152" s="241"/>
      <c r="L152" s="246"/>
      <c r="M152" s="247"/>
      <c r="N152" s="248"/>
      <c r="O152" s="248"/>
      <c r="P152" s="248"/>
      <c r="Q152" s="248"/>
      <c r="R152" s="248"/>
      <c r="S152" s="248"/>
      <c r="T152" s="249"/>
      <c r="U152" s="14"/>
      <c r="V152" s="14"/>
      <c r="W152" s="14"/>
      <c r="X152" s="14"/>
      <c r="Y152" s="14"/>
      <c r="Z152" s="14"/>
      <c r="AA152" s="14"/>
      <c r="AB152" s="14"/>
      <c r="AC152" s="14"/>
      <c r="AD152" s="14"/>
      <c r="AE152" s="14"/>
      <c r="AT152" s="250" t="s">
        <v>198</v>
      </c>
      <c r="AU152" s="250" t="s">
        <v>84</v>
      </c>
      <c r="AV152" s="14" t="s">
        <v>84</v>
      </c>
      <c r="AW152" s="14" t="s">
        <v>37</v>
      </c>
      <c r="AX152" s="14" t="s">
        <v>76</v>
      </c>
      <c r="AY152" s="250" t="s">
        <v>186</v>
      </c>
    </row>
    <row r="153" spans="1:65" s="2" customFormat="1" ht="14.4" customHeight="1">
      <c r="A153" s="38"/>
      <c r="B153" s="39"/>
      <c r="C153" s="260" t="s">
        <v>303</v>
      </c>
      <c r="D153" s="260" t="s">
        <v>921</v>
      </c>
      <c r="E153" s="261" t="s">
        <v>945</v>
      </c>
      <c r="F153" s="262" t="s">
        <v>946</v>
      </c>
      <c r="G153" s="263" t="s">
        <v>213</v>
      </c>
      <c r="H153" s="264">
        <v>105.705</v>
      </c>
      <c r="I153" s="265"/>
      <c r="J153" s="266">
        <f>ROUND(I153*H153,2)</f>
        <v>0</v>
      </c>
      <c r="K153" s="262" t="s">
        <v>193</v>
      </c>
      <c r="L153" s="267"/>
      <c r="M153" s="268" t="s">
        <v>20</v>
      </c>
      <c r="N153" s="269" t="s">
        <v>47</v>
      </c>
      <c r="O153" s="84"/>
      <c r="P153" s="221">
        <f>O153*H153</f>
        <v>0</v>
      </c>
      <c r="Q153" s="221">
        <v>0</v>
      </c>
      <c r="R153" s="221">
        <f>Q153*H153</f>
        <v>0</v>
      </c>
      <c r="S153" s="221">
        <v>0</v>
      </c>
      <c r="T153" s="222">
        <f>S153*H153</f>
        <v>0</v>
      </c>
      <c r="U153" s="38"/>
      <c r="V153" s="38"/>
      <c r="W153" s="38"/>
      <c r="X153" s="38"/>
      <c r="Y153" s="38"/>
      <c r="Z153" s="38"/>
      <c r="AA153" s="38"/>
      <c r="AB153" s="38"/>
      <c r="AC153" s="38"/>
      <c r="AD153" s="38"/>
      <c r="AE153" s="38"/>
      <c r="AR153" s="223" t="s">
        <v>279</v>
      </c>
      <c r="AT153" s="223" t="s">
        <v>921</v>
      </c>
      <c r="AU153" s="223" t="s">
        <v>84</v>
      </c>
      <c r="AY153" s="17" t="s">
        <v>186</v>
      </c>
      <c r="BE153" s="224">
        <f>IF(N153="základní",J153,0)</f>
        <v>0</v>
      </c>
      <c r="BF153" s="224">
        <f>IF(N153="snížená",J153,0)</f>
        <v>0</v>
      </c>
      <c r="BG153" s="224">
        <f>IF(N153="zákl. přenesená",J153,0)</f>
        <v>0</v>
      </c>
      <c r="BH153" s="224">
        <f>IF(N153="sníž. přenesená",J153,0)</f>
        <v>0</v>
      </c>
      <c r="BI153" s="224">
        <f>IF(N153="nulová",J153,0)</f>
        <v>0</v>
      </c>
      <c r="BJ153" s="17" t="s">
        <v>22</v>
      </c>
      <c r="BK153" s="224">
        <f>ROUND(I153*H153,2)</f>
        <v>0</v>
      </c>
      <c r="BL153" s="17" t="s">
        <v>194</v>
      </c>
      <c r="BM153" s="223" t="s">
        <v>947</v>
      </c>
    </row>
    <row r="154" spans="1:47" s="2" customFormat="1" ht="12">
      <c r="A154" s="38"/>
      <c r="B154" s="39"/>
      <c r="C154" s="40"/>
      <c r="D154" s="225" t="s">
        <v>196</v>
      </c>
      <c r="E154" s="40"/>
      <c r="F154" s="226" t="s">
        <v>946</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196</v>
      </c>
      <c r="AU154" s="17" t="s">
        <v>84</v>
      </c>
    </row>
    <row r="155" spans="1:51" s="13" customFormat="1" ht="12">
      <c r="A155" s="13"/>
      <c r="B155" s="230"/>
      <c r="C155" s="231"/>
      <c r="D155" s="225" t="s">
        <v>198</v>
      </c>
      <c r="E155" s="232" t="s">
        <v>20</v>
      </c>
      <c r="F155" s="233" t="s">
        <v>881</v>
      </c>
      <c r="G155" s="231"/>
      <c r="H155" s="232" t="s">
        <v>20</v>
      </c>
      <c r="I155" s="234"/>
      <c r="J155" s="231"/>
      <c r="K155" s="231"/>
      <c r="L155" s="235"/>
      <c r="M155" s="236"/>
      <c r="N155" s="237"/>
      <c r="O155" s="237"/>
      <c r="P155" s="237"/>
      <c r="Q155" s="237"/>
      <c r="R155" s="237"/>
      <c r="S155" s="237"/>
      <c r="T155" s="238"/>
      <c r="U155" s="13"/>
      <c r="V155" s="13"/>
      <c r="W155" s="13"/>
      <c r="X155" s="13"/>
      <c r="Y155" s="13"/>
      <c r="Z155" s="13"/>
      <c r="AA155" s="13"/>
      <c r="AB155" s="13"/>
      <c r="AC155" s="13"/>
      <c r="AD155" s="13"/>
      <c r="AE155" s="13"/>
      <c r="AT155" s="239" t="s">
        <v>198</v>
      </c>
      <c r="AU155" s="239" t="s">
        <v>84</v>
      </c>
      <c r="AV155" s="13" t="s">
        <v>22</v>
      </c>
      <c r="AW155" s="13" t="s">
        <v>37</v>
      </c>
      <c r="AX155" s="13" t="s">
        <v>76</v>
      </c>
      <c r="AY155" s="239" t="s">
        <v>186</v>
      </c>
    </row>
    <row r="156" spans="1:51" s="14" customFormat="1" ht="12">
      <c r="A156" s="14"/>
      <c r="B156" s="240"/>
      <c r="C156" s="241"/>
      <c r="D156" s="225" t="s">
        <v>198</v>
      </c>
      <c r="E156" s="242" t="s">
        <v>20</v>
      </c>
      <c r="F156" s="243" t="s">
        <v>1350</v>
      </c>
      <c r="G156" s="241"/>
      <c r="H156" s="244">
        <v>58.725</v>
      </c>
      <c r="I156" s="245"/>
      <c r="J156" s="241"/>
      <c r="K156" s="241"/>
      <c r="L156" s="246"/>
      <c r="M156" s="247"/>
      <c r="N156" s="248"/>
      <c r="O156" s="248"/>
      <c r="P156" s="248"/>
      <c r="Q156" s="248"/>
      <c r="R156" s="248"/>
      <c r="S156" s="248"/>
      <c r="T156" s="249"/>
      <c r="U156" s="14"/>
      <c r="V156" s="14"/>
      <c r="W156" s="14"/>
      <c r="X156" s="14"/>
      <c r="Y156" s="14"/>
      <c r="Z156" s="14"/>
      <c r="AA156" s="14"/>
      <c r="AB156" s="14"/>
      <c r="AC156" s="14"/>
      <c r="AD156" s="14"/>
      <c r="AE156" s="14"/>
      <c r="AT156" s="250" t="s">
        <v>198</v>
      </c>
      <c r="AU156" s="250" t="s">
        <v>84</v>
      </c>
      <c r="AV156" s="14" t="s">
        <v>84</v>
      </c>
      <c r="AW156" s="14" t="s">
        <v>37</v>
      </c>
      <c r="AX156" s="14" t="s">
        <v>76</v>
      </c>
      <c r="AY156" s="250" t="s">
        <v>186</v>
      </c>
    </row>
    <row r="157" spans="1:51" s="14" customFormat="1" ht="12">
      <c r="A157" s="14"/>
      <c r="B157" s="240"/>
      <c r="C157" s="241"/>
      <c r="D157" s="225" t="s">
        <v>198</v>
      </c>
      <c r="E157" s="241"/>
      <c r="F157" s="243" t="s">
        <v>1351</v>
      </c>
      <c r="G157" s="241"/>
      <c r="H157" s="244">
        <v>105.705</v>
      </c>
      <c r="I157" s="245"/>
      <c r="J157" s="241"/>
      <c r="K157" s="241"/>
      <c r="L157" s="246"/>
      <c r="M157" s="247"/>
      <c r="N157" s="248"/>
      <c r="O157" s="248"/>
      <c r="P157" s="248"/>
      <c r="Q157" s="248"/>
      <c r="R157" s="248"/>
      <c r="S157" s="248"/>
      <c r="T157" s="249"/>
      <c r="U157" s="14"/>
      <c r="V157" s="14"/>
      <c r="W157" s="14"/>
      <c r="X157" s="14"/>
      <c r="Y157" s="14"/>
      <c r="Z157" s="14"/>
      <c r="AA157" s="14"/>
      <c r="AB157" s="14"/>
      <c r="AC157" s="14"/>
      <c r="AD157" s="14"/>
      <c r="AE157" s="14"/>
      <c r="AT157" s="250" t="s">
        <v>198</v>
      </c>
      <c r="AU157" s="250" t="s">
        <v>84</v>
      </c>
      <c r="AV157" s="14" t="s">
        <v>84</v>
      </c>
      <c r="AW157" s="14" t="s">
        <v>4</v>
      </c>
      <c r="AX157" s="14" t="s">
        <v>22</v>
      </c>
      <c r="AY157" s="250" t="s">
        <v>186</v>
      </c>
    </row>
    <row r="158" spans="1:65" s="2" customFormat="1" ht="62.7" customHeight="1">
      <c r="A158" s="38"/>
      <c r="B158" s="39"/>
      <c r="C158" s="212" t="s">
        <v>309</v>
      </c>
      <c r="D158" s="212" t="s">
        <v>189</v>
      </c>
      <c r="E158" s="213" t="s">
        <v>950</v>
      </c>
      <c r="F158" s="214" t="s">
        <v>951</v>
      </c>
      <c r="G158" s="215" t="s">
        <v>244</v>
      </c>
      <c r="H158" s="216">
        <v>391.5</v>
      </c>
      <c r="I158" s="217"/>
      <c r="J158" s="218">
        <f>ROUND(I158*H158,2)</f>
        <v>0</v>
      </c>
      <c r="K158" s="214" t="s">
        <v>20</v>
      </c>
      <c r="L158" s="44"/>
      <c r="M158" s="219" t="s">
        <v>20</v>
      </c>
      <c r="N158" s="220" t="s">
        <v>47</v>
      </c>
      <c r="O158" s="84"/>
      <c r="P158" s="221">
        <f>O158*H158</f>
        <v>0</v>
      </c>
      <c r="Q158" s="221">
        <v>0</v>
      </c>
      <c r="R158" s="221">
        <f>Q158*H158</f>
        <v>0</v>
      </c>
      <c r="S158" s="221">
        <v>0</v>
      </c>
      <c r="T158" s="222">
        <f>S158*H158</f>
        <v>0</v>
      </c>
      <c r="U158" s="38"/>
      <c r="V158" s="38"/>
      <c r="W158" s="38"/>
      <c r="X158" s="38"/>
      <c r="Y158" s="38"/>
      <c r="Z158" s="38"/>
      <c r="AA158" s="38"/>
      <c r="AB158" s="38"/>
      <c r="AC158" s="38"/>
      <c r="AD158" s="38"/>
      <c r="AE158" s="38"/>
      <c r="AR158" s="223" t="s">
        <v>194</v>
      </c>
      <c r="AT158" s="223" t="s">
        <v>189</v>
      </c>
      <c r="AU158" s="223" t="s">
        <v>84</v>
      </c>
      <c r="AY158" s="17" t="s">
        <v>186</v>
      </c>
      <c r="BE158" s="224">
        <f>IF(N158="základní",J158,0)</f>
        <v>0</v>
      </c>
      <c r="BF158" s="224">
        <f>IF(N158="snížená",J158,0)</f>
        <v>0</v>
      </c>
      <c r="BG158" s="224">
        <f>IF(N158="zákl. přenesená",J158,0)</f>
        <v>0</v>
      </c>
      <c r="BH158" s="224">
        <f>IF(N158="sníž. přenesená",J158,0)</f>
        <v>0</v>
      </c>
      <c r="BI158" s="224">
        <f>IF(N158="nulová",J158,0)</f>
        <v>0</v>
      </c>
      <c r="BJ158" s="17" t="s">
        <v>22</v>
      </c>
      <c r="BK158" s="224">
        <f>ROUND(I158*H158,2)</f>
        <v>0</v>
      </c>
      <c r="BL158" s="17" t="s">
        <v>194</v>
      </c>
      <c r="BM158" s="223" t="s">
        <v>952</v>
      </c>
    </row>
    <row r="159" spans="1:47" s="2" customFormat="1" ht="12">
      <c r="A159" s="38"/>
      <c r="B159" s="39"/>
      <c r="C159" s="40"/>
      <c r="D159" s="225" t="s">
        <v>196</v>
      </c>
      <c r="E159" s="40"/>
      <c r="F159" s="226" t="s">
        <v>951</v>
      </c>
      <c r="G159" s="40"/>
      <c r="H159" s="40"/>
      <c r="I159" s="227"/>
      <c r="J159" s="40"/>
      <c r="K159" s="40"/>
      <c r="L159" s="44"/>
      <c r="M159" s="228"/>
      <c r="N159" s="229"/>
      <c r="O159" s="84"/>
      <c r="P159" s="84"/>
      <c r="Q159" s="84"/>
      <c r="R159" s="84"/>
      <c r="S159" s="84"/>
      <c r="T159" s="85"/>
      <c r="U159" s="38"/>
      <c r="V159" s="38"/>
      <c r="W159" s="38"/>
      <c r="X159" s="38"/>
      <c r="Y159" s="38"/>
      <c r="Z159" s="38"/>
      <c r="AA159" s="38"/>
      <c r="AB159" s="38"/>
      <c r="AC159" s="38"/>
      <c r="AD159" s="38"/>
      <c r="AE159" s="38"/>
      <c r="AT159" s="17" t="s">
        <v>196</v>
      </c>
      <c r="AU159" s="17" t="s">
        <v>84</v>
      </c>
    </row>
    <row r="160" spans="1:51" s="13" customFormat="1" ht="12">
      <c r="A160" s="13"/>
      <c r="B160" s="230"/>
      <c r="C160" s="231"/>
      <c r="D160" s="225" t="s">
        <v>198</v>
      </c>
      <c r="E160" s="232" t="s">
        <v>20</v>
      </c>
      <c r="F160" s="233" t="s">
        <v>362</v>
      </c>
      <c r="G160" s="231"/>
      <c r="H160" s="232" t="s">
        <v>20</v>
      </c>
      <c r="I160" s="234"/>
      <c r="J160" s="231"/>
      <c r="K160" s="231"/>
      <c r="L160" s="235"/>
      <c r="M160" s="236"/>
      <c r="N160" s="237"/>
      <c r="O160" s="237"/>
      <c r="P160" s="237"/>
      <c r="Q160" s="237"/>
      <c r="R160" s="237"/>
      <c r="S160" s="237"/>
      <c r="T160" s="238"/>
      <c r="U160" s="13"/>
      <c r="V160" s="13"/>
      <c r="W160" s="13"/>
      <c r="X160" s="13"/>
      <c r="Y160" s="13"/>
      <c r="Z160" s="13"/>
      <c r="AA160" s="13"/>
      <c r="AB160" s="13"/>
      <c r="AC160" s="13"/>
      <c r="AD160" s="13"/>
      <c r="AE160" s="13"/>
      <c r="AT160" s="239" t="s">
        <v>198</v>
      </c>
      <c r="AU160" s="239" t="s">
        <v>84</v>
      </c>
      <c r="AV160" s="13" t="s">
        <v>22</v>
      </c>
      <c r="AW160" s="13" t="s">
        <v>37</v>
      </c>
      <c r="AX160" s="13" t="s">
        <v>76</v>
      </c>
      <c r="AY160" s="239" t="s">
        <v>186</v>
      </c>
    </row>
    <row r="161" spans="1:51" s="14" customFormat="1" ht="12">
      <c r="A161" s="14"/>
      <c r="B161" s="240"/>
      <c r="C161" s="241"/>
      <c r="D161" s="225" t="s">
        <v>198</v>
      </c>
      <c r="E161" s="242" t="s">
        <v>20</v>
      </c>
      <c r="F161" s="243" t="s">
        <v>1352</v>
      </c>
      <c r="G161" s="241"/>
      <c r="H161" s="244">
        <v>391.5</v>
      </c>
      <c r="I161" s="245"/>
      <c r="J161" s="241"/>
      <c r="K161" s="241"/>
      <c r="L161" s="246"/>
      <c r="M161" s="247"/>
      <c r="N161" s="248"/>
      <c r="O161" s="248"/>
      <c r="P161" s="248"/>
      <c r="Q161" s="248"/>
      <c r="R161" s="248"/>
      <c r="S161" s="248"/>
      <c r="T161" s="249"/>
      <c r="U161" s="14"/>
      <c r="V161" s="14"/>
      <c r="W161" s="14"/>
      <c r="X161" s="14"/>
      <c r="Y161" s="14"/>
      <c r="Z161" s="14"/>
      <c r="AA161" s="14"/>
      <c r="AB161" s="14"/>
      <c r="AC161" s="14"/>
      <c r="AD161" s="14"/>
      <c r="AE161" s="14"/>
      <c r="AT161" s="250" t="s">
        <v>198</v>
      </c>
      <c r="AU161" s="250" t="s">
        <v>84</v>
      </c>
      <c r="AV161" s="14" t="s">
        <v>84</v>
      </c>
      <c r="AW161" s="14" t="s">
        <v>37</v>
      </c>
      <c r="AX161" s="14" t="s">
        <v>76</v>
      </c>
      <c r="AY161" s="250" t="s">
        <v>186</v>
      </c>
    </row>
    <row r="162" spans="1:65" s="2" customFormat="1" ht="14.4" customHeight="1">
      <c r="A162" s="38"/>
      <c r="B162" s="39"/>
      <c r="C162" s="260" t="s">
        <v>316</v>
      </c>
      <c r="D162" s="260" t="s">
        <v>921</v>
      </c>
      <c r="E162" s="261" t="s">
        <v>954</v>
      </c>
      <c r="F162" s="262" t="s">
        <v>955</v>
      </c>
      <c r="G162" s="263" t="s">
        <v>956</v>
      </c>
      <c r="H162" s="264">
        <v>9.788</v>
      </c>
      <c r="I162" s="265"/>
      <c r="J162" s="266">
        <f>ROUND(I162*H162,2)</f>
        <v>0</v>
      </c>
      <c r="K162" s="262" t="s">
        <v>193</v>
      </c>
      <c r="L162" s="267"/>
      <c r="M162" s="268" t="s">
        <v>20</v>
      </c>
      <c r="N162" s="269" t="s">
        <v>47</v>
      </c>
      <c r="O162" s="84"/>
      <c r="P162" s="221">
        <f>O162*H162</f>
        <v>0</v>
      </c>
      <c r="Q162" s="221">
        <v>0.001</v>
      </c>
      <c r="R162" s="221">
        <f>Q162*H162</f>
        <v>0.009788</v>
      </c>
      <c r="S162" s="221">
        <v>0</v>
      </c>
      <c r="T162" s="222">
        <f>S162*H162</f>
        <v>0</v>
      </c>
      <c r="U162" s="38"/>
      <c r="V162" s="38"/>
      <c r="W162" s="38"/>
      <c r="X162" s="38"/>
      <c r="Y162" s="38"/>
      <c r="Z162" s="38"/>
      <c r="AA162" s="38"/>
      <c r="AB162" s="38"/>
      <c r="AC162" s="38"/>
      <c r="AD162" s="38"/>
      <c r="AE162" s="38"/>
      <c r="AR162" s="223" t="s">
        <v>279</v>
      </c>
      <c r="AT162" s="223" t="s">
        <v>921</v>
      </c>
      <c r="AU162" s="223" t="s">
        <v>84</v>
      </c>
      <c r="AY162" s="17" t="s">
        <v>186</v>
      </c>
      <c r="BE162" s="224">
        <f>IF(N162="základní",J162,0)</f>
        <v>0</v>
      </c>
      <c r="BF162" s="224">
        <f>IF(N162="snížená",J162,0)</f>
        <v>0</v>
      </c>
      <c r="BG162" s="224">
        <f>IF(N162="zákl. přenesená",J162,0)</f>
        <v>0</v>
      </c>
      <c r="BH162" s="224">
        <f>IF(N162="sníž. přenesená",J162,0)</f>
        <v>0</v>
      </c>
      <c r="BI162" s="224">
        <f>IF(N162="nulová",J162,0)</f>
        <v>0</v>
      </c>
      <c r="BJ162" s="17" t="s">
        <v>22</v>
      </c>
      <c r="BK162" s="224">
        <f>ROUND(I162*H162,2)</f>
        <v>0</v>
      </c>
      <c r="BL162" s="17" t="s">
        <v>194</v>
      </c>
      <c r="BM162" s="223" t="s">
        <v>957</v>
      </c>
    </row>
    <row r="163" spans="1:47" s="2" customFormat="1" ht="12">
      <c r="A163" s="38"/>
      <c r="B163" s="39"/>
      <c r="C163" s="40"/>
      <c r="D163" s="225" t="s">
        <v>196</v>
      </c>
      <c r="E163" s="40"/>
      <c r="F163" s="226" t="s">
        <v>955</v>
      </c>
      <c r="G163" s="40"/>
      <c r="H163" s="40"/>
      <c r="I163" s="227"/>
      <c r="J163" s="40"/>
      <c r="K163" s="40"/>
      <c r="L163" s="44"/>
      <c r="M163" s="228"/>
      <c r="N163" s="229"/>
      <c r="O163" s="84"/>
      <c r="P163" s="84"/>
      <c r="Q163" s="84"/>
      <c r="R163" s="84"/>
      <c r="S163" s="84"/>
      <c r="T163" s="85"/>
      <c r="U163" s="38"/>
      <c r="V163" s="38"/>
      <c r="W163" s="38"/>
      <c r="X163" s="38"/>
      <c r="Y163" s="38"/>
      <c r="Z163" s="38"/>
      <c r="AA163" s="38"/>
      <c r="AB163" s="38"/>
      <c r="AC163" s="38"/>
      <c r="AD163" s="38"/>
      <c r="AE163" s="38"/>
      <c r="AT163" s="17" t="s">
        <v>196</v>
      </c>
      <c r="AU163" s="17" t="s">
        <v>84</v>
      </c>
    </row>
    <row r="164" spans="1:51" s="13" customFormat="1" ht="12">
      <c r="A164" s="13"/>
      <c r="B164" s="230"/>
      <c r="C164" s="231"/>
      <c r="D164" s="225" t="s">
        <v>198</v>
      </c>
      <c r="E164" s="232" t="s">
        <v>20</v>
      </c>
      <c r="F164" s="233" t="s">
        <v>362</v>
      </c>
      <c r="G164" s="231"/>
      <c r="H164" s="232" t="s">
        <v>20</v>
      </c>
      <c r="I164" s="234"/>
      <c r="J164" s="231"/>
      <c r="K164" s="231"/>
      <c r="L164" s="235"/>
      <c r="M164" s="236"/>
      <c r="N164" s="237"/>
      <c r="O164" s="237"/>
      <c r="P164" s="237"/>
      <c r="Q164" s="237"/>
      <c r="R164" s="237"/>
      <c r="S164" s="237"/>
      <c r="T164" s="238"/>
      <c r="U164" s="13"/>
      <c r="V164" s="13"/>
      <c r="W164" s="13"/>
      <c r="X164" s="13"/>
      <c r="Y164" s="13"/>
      <c r="Z164" s="13"/>
      <c r="AA164" s="13"/>
      <c r="AB164" s="13"/>
      <c r="AC164" s="13"/>
      <c r="AD164" s="13"/>
      <c r="AE164" s="13"/>
      <c r="AT164" s="239" t="s">
        <v>198</v>
      </c>
      <c r="AU164" s="239" t="s">
        <v>84</v>
      </c>
      <c r="AV164" s="13" t="s">
        <v>22</v>
      </c>
      <c r="AW164" s="13" t="s">
        <v>37</v>
      </c>
      <c r="AX164" s="13" t="s">
        <v>76</v>
      </c>
      <c r="AY164" s="239" t="s">
        <v>186</v>
      </c>
    </row>
    <row r="165" spans="1:51" s="14" customFormat="1" ht="12">
      <c r="A165" s="14"/>
      <c r="B165" s="240"/>
      <c r="C165" s="241"/>
      <c r="D165" s="225" t="s">
        <v>198</v>
      </c>
      <c r="E165" s="242" t="s">
        <v>20</v>
      </c>
      <c r="F165" s="243" t="s">
        <v>1353</v>
      </c>
      <c r="G165" s="241"/>
      <c r="H165" s="244">
        <v>9.788</v>
      </c>
      <c r="I165" s="245"/>
      <c r="J165" s="241"/>
      <c r="K165" s="241"/>
      <c r="L165" s="246"/>
      <c r="M165" s="247"/>
      <c r="N165" s="248"/>
      <c r="O165" s="248"/>
      <c r="P165" s="248"/>
      <c r="Q165" s="248"/>
      <c r="R165" s="248"/>
      <c r="S165" s="248"/>
      <c r="T165" s="249"/>
      <c r="U165" s="14"/>
      <c r="V165" s="14"/>
      <c r="W165" s="14"/>
      <c r="X165" s="14"/>
      <c r="Y165" s="14"/>
      <c r="Z165" s="14"/>
      <c r="AA165" s="14"/>
      <c r="AB165" s="14"/>
      <c r="AC165" s="14"/>
      <c r="AD165" s="14"/>
      <c r="AE165" s="14"/>
      <c r="AT165" s="250" t="s">
        <v>198</v>
      </c>
      <c r="AU165" s="250" t="s">
        <v>84</v>
      </c>
      <c r="AV165" s="14" t="s">
        <v>84</v>
      </c>
      <c r="AW165" s="14" t="s">
        <v>37</v>
      </c>
      <c r="AX165" s="14" t="s">
        <v>76</v>
      </c>
      <c r="AY165" s="250" t="s">
        <v>186</v>
      </c>
    </row>
    <row r="166" spans="1:65" s="2" customFormat="1" ht="24.15" customHeight="1">
      <c r="A166" s="38"/>
      <c r="B166" s="39"/>
      <c r="C166" s="212" t="s">
        <v>8</v>
      </c>
      <c r="D166" s="212" t="s">
        <v>189</v>
      </c>
      <c r="E166" s="213" t="s">
        <v>959</v>
      </c>
      <c r="F166" s="214" t="s">
        <v>960</v>
      </c>
      <c r="G166" s="215" t="s">
        <v>244</v>
      </c>
      <c r="H166" s="216">
        <v>391.5</v>
      </c>
      <c r="I166" s="217"/>
      <c r="J166" s="218">
        <f>ROUND(I166*H166,2)</f>
        <v>0</v>
      </c>
      <c r="K166" s="214" t="s">
        <v>193</v>
      </c>
      <c r="L166" s="44"/>
      <c r="M166" s="219" t="s">
        <v>20</v>
      </c>
      <c r="N166" s="220" t="s">
        <v>47</v>
      </c>
      <c r="O166" s="84"/>
      <c r="P166" s="221">
        <f>O166*H166</f>
        <v>0</v>
      </c>
      <c r="Q166" s="221">
        <v>0</v>
      </c>
      <c r="R166" s="221">
        <f>Q166*H166</f>
        <v>0</v>
      </c>
      <c r="S166" s="221">
        <v>0</v>
      </c>
      <c r="T166" s="222">
        <f>S166*H166</f>
        <v>0</v>
      </c>
      <c r="U166" s="38"/>
      <c r="V166" s="38"/>
      <c r="W166" s="38"/>
      <c r="X166" s="38"/>
      <c r="Y166" s="38"/>
      <c r="Z166" s="38"/>
      <c r="AA166" s="38"/>
      <c r="AB166" s="38"/>
      <c r="AC166" s="38"/>
      <c r="AD166" s="38"/>
      <c r="AE166" s="38"/>
      <c r="AR166" s="223" t="s">
        <v>194</v>
      </c>
      <c r="AT166" s="223" t="s">
        <v>189</v>
      </c>
      <c r="AU166" s="223" t="s">
        <v>84</v>
      </c>
      <c r="AY166" s="17" t="s">
        <v>186</v>
      </c>
      <c r="BE166" s="224">
        <f>IF(N166="základní",J166,0)</f>
        <v>0</v>
      </c>
      <c r="BF166" s="224">
        <f>IF(N166="snížená",J166,0)</f>
        <v>0</v>
      </c>
      <c r="BG166" s="224">
        <f>IF(N166="zákl. přenesená",J166,0)</f>
        <v>0</v>
      </c>
      <c r="BH166" s="224">
        <f>IF(N166="sníž. přenesená",J166,0)</f>
        <v>0</v>
      </c>
      <c r="BI166" s="224">
        <f>IF(N166="nulová",J166,0)</f>
        <v>0</v>
      </c>
      <c r="BJ166" s="17" t="s">
        <v>22</v>
      </c>
      <c r="BK166" s="224">
        <f>ROUND(I166*H166,2)</f>
        <v>0</v>
      </c>
      <c r="BL166" s="17" t="s">
        <v>194</v>
      </c>
      <c r="BM166" s="223" t="s">
        <v>961</v>
      </c>
    </row>
    <row r="167" spans="1:47" s="2" customFormat="1" ht="12">
      <c r="A167" s="38"/>
      <c r="B167" s="39"/>
      <c r="C167" s="40"/>
      <c r="D167" s="225" t="s">
        <v>196</v>
      </c>
      <c r="E167" s="40"/>
      <c r="F167" s="226" t="s">
        <v>962</v>
      </c>
      <c r="G167" s="40"/>
      <c r="H167" s="40"/>
      <c r="I167" s="227"/>
      <c r="J167" s="40"/>
      <c r="K167" s="40"/>
      <c r="L167" s="44"/>
      <c r="M167" s="228"/>
      <c r="N167" s="229"/>
      <c r="O167" s="84"/>
      <c r="P167" s="84"/>
      <c r="Q167" s="84"/>
      <c r="R167" s="84"/>
      <c r="S167" s="84"/>
      <c r="T167" s="85"/>
      <c r="U167" s="38"/>
      <c r="V167" s="38"/>
      <c r="W167" s="38"/>
      <c r="X167" s="38"/>
      <c r="Y167" s="38"/>
      <c r="Z167" s="38"/>
      <c r="AA167" s="38"/>
      <c r="AB167" s="38"/>
      <c r="AC167" s="38"/>
      <c r="AD167" s="38"/>
      <c r="AE167" s="38"/>
      <c r="AT167" s="17" t="s">
        <v>196</v>
      </c>
      <c r="AU167" s="17" t="s">
        <v>84</v>
      </c>
    </row>
    <row r="168" spans="1:51" s="13" customFormat="1" ht="12">
      <c r="A168" s="13"/>
      <c r="B168" s="230"/>
      <c r="C168" s="231"/>
      <c r="D168" s="225" t="s">
        <v>198</v>
      </c>
      <c r="E168" s="232" t="s">
        <v>20</v>
      </c>
      <c r="F168" s="233" t="s">
        <v>881</v>
      </c>
      <c r="G168" s="231"/>
      <c r="H168" s="232" t="s">
        <v>20</v>
      </c>
      <c r="I168" s="234"/>
      <c r="J168" s="231"/>
      <c r="K168" s="231"/>
      <c r="L168" s="235"/>
      <c r="M168" s="236"/>
      <c r="N168" s="237"/>
      <c r="O168" s="237"/>
      <c r="P168" s="237"/>
      <c r="Q168" s="237"/>
      <c r="R168" s="237"/>
      <c r="S168" s="237"/>
      <c r="T168" s="238"/>
      <c r="U168" s="13"/>
      <c r="V168" s="13"/>
      <c r="W168" s="13"/>
      <c r="X168" s="13"/>
      <c r="Y168" s="13"/>
      <c r="Z168" s="13"/>
      <c r="AA168" s="13"/>
      <c r="AB168" s="13"/>
      <c r="AC168" s="13"/>
      <c r="AD168" s="13"/>
      <c r="AE168" s="13"/>
      <c r="AT168" s="239" t="s">
        <v>198</v>
      </c>
      <c r="AU168" s="239" t="s">
        <v>84</v>
      </c>
      <c r="AV168" s="13" t="s">
        <v>22</v>
      </c>
      <c r="AW168" s="13" t="s">
        <v>37</v>
      </c>
      <c r="AX168" s="13" t="s">
        <v>76</v>
      </c>
      <c r="AY168" s="239" t="s">
        <v>186</v>
      </c>
    </row>
    <row r="169" spans="1:51" s="14" customFormat="1" ht="12">
      <c r="A169" s="14"/>
      <c r="B169" s="240"/>
      <c r="C169" s="241"/>
      <c r="D169" s="225" t="s">
        <v>198</v>
      </c>
      <c r="E169" s="242" t="s">
        <v>20</v>
      </c>
      <c r="F169" s="243" t="s">
        <v>1354</v>
      </c>
      <c r="G169" s="241"/>
      <c r="H169" s="244">
        <v>391.5</v>
      </c>
      <c r="I169" s="245"/>
      <c r="J169" s="241"/>
      <c r="K169" s="241"/>
      <c r="L169" s="246"/>
      <c r="M169" s="247"/>
      <c r="N169" s="248"/>
      <c r="O169" s="248"/>
      <c r="P169" s="248"/>
      <c r="Q169" s="248"/>
      <c r="R169" s="248"/>
      <c r="S169" s="248"/>
      <c r="T169" s="249"/>
      <c r="U169" s="14"/>
      <c r="V169" s="14"/>
      <c r="W169" s="14"/>
      <c r="X169" s="14"/>
      <c r="Y169" s="14"/>
      <c r="Z169" s="14"/>
      <c r="AA169" s="14"/>
      <c r="AB169" s="14"/>
      <c r="AC169" s="14"/>
      <c r="AD169" s="14"/>
      <c r="AE169" s="14"/>
      <c r="AT169" s="250" t="s">
        <v>198</v>
      </c>
      <c r="AU169" s="250" t="s">
        <v>84</v>
      </c>
      <c r="AV169" s="14" t="s">
        <v>84</v>
      </c>
      <c r="AW169" s="14" t="s">
        <v>37</v>
      </c>
      <c r="AX169" s="14" t="s">
        <v>76</v>
      </c>
      <c r="AY169" s="250" t="s">
        <v>186</v>
      </c>
    </row>
    <row r="170" spans="1:65" s="2" customFormat="1" ht="24.15" customHeight="1">
      <c r="A170" s="38"/>
      <c r="B170" s="39"/>
      <c r="C170" s="212" t="s">
        <v>327</v>
      </c>
      <c r="D170" s="212" t="s">
        <v>189</v>
      </c>
      <c r="E170" s="213" t="s">
        <v>964</v>
      </c>
      <c r="F170" s="214" t="s">
        <v>965</v>
      </c>
      <c r="G170" s="215" t="s">
        <v>244</v>
      </c>
      <c r="H170" s="216">
        <v>249.9</v>
      </c>
      <c r="I170" s="217"/>
      <c r="J170" s="218">
        <f>ROUND(I170*H170,2)</f>
        <v>0</v>
      </c>
      <c r="K170" s="214" t="s">
        <v>193</v>
      </c>
      <c r="L170" s="44"/>
      <c r="M170" s="219" t="s">
        <v>20</v>
      </c>
      <c r="N170" s="220" t="s">
        <v>47</v>
      </c>
      <c r="O170" s="84"/>
      <c r="P170" s="221">
        <f>O170*H170</f>
        <v>0</v>
      </c>
      <c r="Q170" s="221">
        <v>0</v>
      </c>
      <c r="R170" s="221">
        <f>Q170*H170</f>
        <v>0</v>
      </c>
      <c r="S170" s="221">
        <v>0</v>
      </c>
      <c r="T170" s="222">
        <f>S170*H170</f>
        <v>0</v>
      </c>
      <c r="U170" s="38"/>
      <c r="V170" s="38"/>
      <c r="W170" s="38"/>
      <c r="X170" s="38"/>
      <c r="Y170" s="38"/>
      <c r="Z170" s="38"/>
      <c r="AA170" s="38"/>
      <c r="AB170" s="38"/>
      <c r="AC170" s="38"/>
      <c r="AD170" s="38"/>
      <c r="AE170" s="38"/>
      <c r="AR170" s="223" t="s">
        <v>194</v>
      </c>
      <c r="AT170" s="223" t="s">
        <v>189</v>
      </c>
      <c r="AU170" s="223" t="s">
        <v>84</v>
      </c>
      <c r="AY170" s="17" t="s">
        <v>186</v>
      </c>
      <c r="BE170" s="224">
        <f>IF(N170="základní",J170,0)</f>
        <v>0</v>
      </c>
      <c r="BF170" s="224">
        <f>IF(N170="snížená",J170,0)</f>
        <v>0</v>
      </c>
      <c r="BG170" s="224">
        <f>IF(N170="zákl. přenesená",J170,0)</f>
        <v>0</v>
      </c>
      <c r="BH170" s="224">
        <f>IF(N170="sníž. přenesená",J170,0)</f>
        <v>0</v>
      </c>
      <c r="BI170" s="224">
        <f>IF(N170="nulová",J170,0)</f>
        <v>0</v>
      </c>
      <c r="BJ170" s="17" t="s">
        <v>22</v>
      </c>
      <c r="BK170" s="224">
        <f>ROUND(I170*H170,2)</f>
        <v>0</v>
      </c>
      <c r="BL170" s="17" t="s">
        <v>194</v>
      </c>
      <c r="BM170" s="223" t="s">
        <v>966</v>
      </c>
    </row>
    <row r="171" spans="1:47" s="2" customFormat="1" ht="12">
      <c r="A171" s="38"/>
      <c r="B171" s="39"/>
      <c r="C171" s="40"/>
      <c r="D171" s="225" t="s">
        <v>196</v>
      </c>
      <c r="E171" s="40"/>
      <c r="F171" s="226" t="s">
        <v>967</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196</v>
      </c>
      <c r="AU171" s="17" t="s">
        <v>84</v>
      </c>
    </row>
    <row r="172" spans="1:51" s="13" customFormat="1" ht="12">
      <c r="A172" s="13"/>
      <c r="B172" s="230"/>
      <c r="C172" s="231"/>
      <c r="D172" s="225" t="s">
        <v>198</v>
      </c>
      <c r="E172" s="232" t="s">
        <v>20</v>
      </c>
      <c r="F172" s="233" t="s">
        <v>881</v>
      </c>
      <c r="G172" s="231"/>
      <c r="H172" s="232" t="s">
        <v>20</v>
      </c>
      <c r="I172" s="234"/>
      <c r="J172" s="231"/>
      <c r="K172" s="231"/>
      <c r="L172" s="235"/>
      <c r="M172" s="236"/>
      <c r="N172" s="237"/>
      <c r="O172" s="237"/>
      <c r="P172" s="237"/>
      <c r="Q172" s="237"/>
      <c r="R172" s="237"/>
      <c r="S172" s="237"/>
      <c r="T172" s="238"/>
      <c r="U172" s="13"/>
      <c r="V172" s="13"/>
      <c r="W172" s="13"/>
      <c r="X172" s="13"/>
      <c r="Y172" s="13"/>
      <c r="Z172" s="13"/>
      <c r="AA172" s="13"/>
      <c r="AB172" s="13"/>
      <c r="AC172" s="13"/>
      <c r="AD172" s="13"/>
      <c r="AE172" s="13"/>
      <c r="AT172" s="239" t="s">
        <v>198</v>
      </c>
      <c r="AU172" s="239" t="s">
        <v>84</v>
      </c>
      <c r="AV172" s="13" t="s">
        <v>22</v>
      </c>
      <c r="AW172" s="13" t="s">
        <v>37</v>
      </c>
      <c r="AX172" s="13" t="s">
        <v>76</v>
      </c>
      <c r="AY172" s="239" t="s">
        <v>186</v>
      </c>
    </row>
    <row r="173" spans="1:51" s="14" customFormat="1" ht="12">
      <c r="A173" s="14"/>
      <c r="B173" s="240"/>
      <c r="C173" s="241"/>
      <c r="D173" s="225" t="s">
        <v>198</v>
      </c>
      <c r="E173" s="242" t="s">
        <v>20</v>
      </c>
      <c r="F173" s="243" t="s">
        <v>1355</v>
      </c>
      <c r="G173" s="241"/>
      <c r="H173" s="244">
        <v>249.9</v>
      </c>
      <c r="I173" s="245"/>
      <c r="J173" s="241"/>
      <c r="K173" s="241"/>
      <c r="L173" s="246"/>
      <c r="M173" s="247"/>
      <c r="N173" s="248"/>
      <c r="O173" s="248"/>
      <c r="P173" s="248"/>
      <c r="Q173" s="248"/>
      <c r="R173" s="248"/>
      <c r="S173" s="248"/>
      <c r="T173" s="249"/>
      <c r="U173" s="14"/>
      <c r="V173" s="14"/>
      <c r="W173" s="14"/>
      <c r="X173" s="14"/>
      <c r="Y173" s="14"/>
      <c r="Z173" s="14"/>
      <c r="AA173" s="14"/>
      <c r="AB173" s="14"/>
      <c r="AC173" s="14"/>
      <c r="AD173" s="14"/>
      <c r="AE173" s="14"/>
      <c r="AT173" s="250" t="s">
        <v>198</v>
      </c>
      <c r="AU173" s="250" t="s">
        <v>84</v>
      </c>
      <c r="AV173" s="14" t="s">
        <v>84</v>
      </c>
      <c r="AW173" s="14" t="s">
        <v>37</v>
      </c>
      <c r="AX173" s="14" t="s">
        <v>76</v>
      </c>
      <c r="AY173" s="250" t="s">
        <v>186</v>
      </c>
    </row>
    <row r="174" spans="1:63" s="12" customFormat="1" ht="22.8" customHeight="1">
      <c r="A174" s="12"/>
      <c r="B174" s="196"/>
      <c r="C174" s="197"/>
      <c r="D174" s="198" t="s">
        <v>75</v>
      </c>
      <c r="E174" s="210" t="s">
        <v>223</v>
      </c>
      <c r="F174" s="210" t="s">
        <v>1066</v>
      </c>
      <c r="G174" s="197"/>
      <c r="H174" s="197"/>
      <c r="I174" s="200"/>
      <c r="J174" s="211">
        <f>BK174</f>
        <v>0</v>
      </c>
      <c r="K174" s="197"/>
      <c r="L174" s="202"/>
      <c r="M174" s="203"/>
      <c r="N174" s="204"/>
      <c r="O174" s="204"/>
      <c r="P174" s="205">
        <f>SUM(P175:P244)</f>
        <v>0</v>
      </c>
      <c r="Q174" s="204"/>
      <c r="R174" s="205">
        <f>SUM(R175:R244)</f>
        <v>11.775467</v>
      </c>
      <c r="S174" s="204"/>
      <c r="T174" s="206">
        <f>SUM(T175:T244)</f>
        <v>0</v>
      </c>
      <c r="U174" s="12"/>
      <c r="V174" s="12"/>
      <c r="W174" s="12"/>
      <c r="X174" s="12"/>
      <c r="Y174" s="12"/>
      <c r="Z174" s="12"/>
      <c r="AA174" s="12"/>
      <c r="AB174" s="12"/>
      <c r="AC174" s="12"/>
      <c r="AD174" s="12"/>
      <c r="AE174" s="12"/>
      <c r="AR174" s="207" t="s">
        <v>22</v>
      </c>
      <c r="AT174" s="208" t="s">
        <v>75</v>
      </c>
      <c r="AU174" s="208" t="s">
        <v>22</v>
      </c>
      <c r="AY174" s="207" t="s">
        <v>186</v>
      </c>
      <c r="BK174" s="209">
        <f>SUM(BK175:BK244)</f>
        <v>0</v>
      </c>
    </row>
    <row r="175" spans="1:65" s="2" customFormat="1" ht="14.4" customHeight="1">
      <c r="A175" s="38"/>
      <c r="B175" s="39"/>
      <c r="C175" s="212" t="s">
        <v>333</v>
      </c>
      <c r="D175" s="212" t="s">
        <v>189</v>
      </c>
      <c r="E175" s="213" t="s">
        <v>1356</v>
      </c>
      <c r="F175" s="214" t="s">
        <v>1357</v>
      </c>
      <c r="G175" s="215" t="s">
        <v>244</v>
      </c>
      <c r="H175" s="216">
        <v>791.7</v>
      </c>
      <c r="I175" s="217"/>
      <c r="J175" s="218">
        <f>ROUND(I175*H175,2)</f>
        <v>0</v>
      </c>
      <c r="K175" s="214" t="s">
        <v>193</v>
      </c>
      <c r="L175" s="44"/>
      <c r="M175" s="219" t="s">
        <v>20</v>
      </c>
      <c r="N175" s="220" t="s">
        <v>47</v>
      </c>
      <c r="O175" s="84"/>
      <c r="P175" s="221">
        <f>O175*H175</f>
        <v>0</v>
      </c>
      <c r="Q175" s="221">
        <v>0</v>
      </c>
      <c r="R175" s="221">
        <f>Q175*H175</f>
        <v>0</v>
      </c>
      <c r="S175" s="221">
        <v>0</v>
      </c>
      <c r="T175" s="222">
        <f>S175*H175</f>
        <v>0</v>
      </c>
      <c r="U175" s="38"/>
      <c r="V175" s="38"/>
      <c r="W175" s="38"/>
      <c r="X175" s="38"/>
      <c r="Y175" s="38"/>
      <c r="Z175" s="38"/>
      <c r="AA175" s="38"/>
      <c r="AB175" s="38"/>
      <c r="AC175" s="38"/>
      <c r="AD175" s="38"/>
      <c r="AE175" s="38"/>
      <c r="AR175" s="223" t="s">
        <v>194</v>
      </c>
      <c r="AT175" s="223" t="s">
        <v>189</v>
      </c>
      <c r="AU175" s="223" t="s">
        <v>84</v>
      </c>
      <c r="AY175" s="17" t="s">
        <v>186</v>
      </c>
      <c r="BE175" s="224">
        <f>IF(N175="základní",J175,0)</f>
        <v>0</v>
      </c>
      <c r="BF175" s="224">
        <f>IF(N175="snížená",J175,0)</f>
        <v>0</v>
      </c>
      <c r="BG175" s="224">
        <f>IF(N175="zákl. přenesená",J175,0)</f>
        <v>0</v>
      </c>
      <c r="BH175" s="224">
        <f>IF(N175="sníž. přenesená",J175,0)</f>
        <v>0</v>
      </c>
      <c r="BI175" s="224">
        <f>IF(N175="nulová",J175,0)</f>
        <v>0</v>
      </c>
      <c r="BJ175" s="17" t="s">
        <v>22</v>
      </c>
      <c r="BK175" s="224">
        <f>ROUND(I175*H175,2)</f>
        <v>0</v>
      </c>
      <c r="BL175" s="17" t="s">
        <v>194</v>
      </c>
      <c r="BM175" s="223" t="s">
        <v>1358</v>
      </c>
    </row>
    <row r="176" spans="1:47" s="2" customFormat="1" ht="12">
      <c r="A176" s="38"/>
      <c r="B176" s="39"/>
      <c r="C176" s="40"/>
      <c r="D176" s="225" t="s">
        <v>196</v>
      </c>
      <c r="E176" s="40"/>
      <c r="F176" s="226" t="s">
        <v>1359</v>
      </c>
      <c r="G176" s="40"/>
      <c r="H176" s="40"/>
      <c r="I176" s="227"/>
      <c r="J176" s="40"/>
      <c r="K176" s="40"/>
      <c r="L176" s="44"/>
      <c r="M176" s="228"/>
      <c r="N176" s="229"/>
      <c r="O176" s="84"/>
      <c r="P176" s="84"/>
      <c r="Q176" s="84"/>
      <c r="R176" s="84"/>
      <c r="S176" s="84"/>
      <c r="T176" s="85"/>
      <c r="U176" s="38"/>
      <c r="V176" s="38"/>
      <c r="W176" s="38"/>
      <c r="X176" s="38"/>
      <c r="Y176" s="38"/>
      <c r="Z176" s="38"/>
      <c r="AA176" s="38"/>
      <c r="AB176" s="38"/>
      <c r="AC176" s="38"/>
      <c r="AD176" s="38"/>
      <c r="AE176" s="38"/>
      <c r="AT176" s="17" t="s">
        <v>196</v>
      </c>
      <c r="AU176" s="17" t="s">
        <v>84</v>
      </c>
    </row>
    <row r="177" spans="1:51" s="13" customFormat="1" ht="12">
      <c r="A177" s="13"/>
      <c r="B177" s="230"/>
      <c r="C177" s="231"/>
      <c r="D177" s="225" t="s">
        <v>198</v>
      </c>
      <c r="E177" s="232" t="s">
        <v>20</v>
      </c>
      <c r="F177" s="233" t="s">
        <v>919</v>
      </c>
      <c r="G177" s="231"/>
      <c r="H177" s="232" t="s">
        <v>20</v>
      </c>
      <c r="I177" s="234"/>
      <c r="J177" s="231"/>
      <c r="K177" s="231"/>
      <c r="L177" s="235"/>
      <c r="M177" s="236"/>
      <c r="N177" s="237"/>
      <c r="O177" s="237"/>
      <c r="P177" s="237"/>
      <c r="Q177" s="237"/>
      <c r="R177" s="237"/>
      <c r="S177" s="237"/>
      <c r="T177" s="238"/>
      <c r="U177" s="13"/>
      <c r="V177" s="13"/>
      <c r="W177" s="13"/>
      <c r="X177" s="13"/>
      <c r="Y177" s="13"/>
      <c r="Z177" s="13"/>
      <c r="AA177" s="13"/>
      <c r="AB177" s="13"/>
      <c r="AC177" s="13"/>
      <c r="AD177" s="13"/>
      <c r="AE177" s="13"/>
      <c r="AT177" s="239" t="s">
        <v>198</v>
      </c>
      <c r="AU177" s="239" t="s">
        <v>84</v>
      </c>
      <c r="AV177" s="13" t="s">
        <v>22</v>
      </c>
      <c r="AW177" s="13" t="s">
        <v>37</v>
      </c>
      <c r="AX177" s="13" t="s">
        <v>76</v>
      </c>
      <c r="AY177" s="239" t="s">
        <v>186</v>
      </c>
    </row>
    <row r="178" spans="1:51" s="14" customFormat="1" ht="12">
      <c r="A178" s="14"/>
      <c r="B178" s="240"/>
      <c r="C178" s="241"/>
      <c r="D178" s="225" t="s">
        <v>198</v>
      </c>
      <c r="E178" s="242" t="s">
        <v>20</v>
      </c>
      <c r="F178" s="243" t="s">
        <v>1360</v>
      </c>
      <c r="G178" s="241"/>
      <c r="H178" s="244">
        <v>791.7</v>
      </c>
      <c r="I178" s="245"/>
      <c r="J178" s="241"/>
      <c r="K178" s="241"/>
      <c r="L178" s="246"/>
      <c r="M178" s="247"/>
      <c r="N178" s="248"/>
      <c r="O178" s="248"/>
      <c r="P178" s="248"/>
      <c r="Q178" s="248"/>
      <c r="R178" s="248"/>
      <c r="S178" s="248"/>
      <c r="T178" s="249"/>
      <c r="U178" s="14"/>
      <c r="V178" s="14"/>
      <c r="W178" s="14"/>
      <c r="X178" s="14"/>
      <c r="Y178" s="14"/>
      <c r="Z178" s="14"/>
      <c r="AA178" s="14"/>
      <c r="AB178" s="14"/>
      <c r="AC178" s="14"/>
      <c r="AD178" s="14"/>
      <c r="AE178" s="14"/>
      <c r="AT178" s="250" t="s">
        <v>198</v>
      </c>
      <c r="AU178" s="250" t="s">
        <v>84</v>
      </c>
      <c r="AV178" s="14" t="s">
        <v>84</v>
      </c>
      <c r="AW178" s="14" t="s">
        <v>37</v>
      </c>
      <c r="AX178" s="14" t="s">
        <v>76</v>
      </c>
      <c r="AY178" s="250" t="s">
        <v>186</v>
      </c>
    </row>
    <row r="179" spans="1:65" s="2" customFormat="1" ht="14.4" customHeight="1">
      <c r="A179" s="38"/>
      <c r="B179" s="39"/>
      <c r="C179" s="212" t="s">
        <v>339</v>
      </c>
      <c r="D179" s="212" t="s">
        <v>189</v>
      </c>
      <c r="E179" s="213" t="s">
        <v>1361</v>
      </c>
      <c r="F179" s="214" t="s">
        <v>1362</v>
      </c>
      <c r="G179" s="215" t="s">
        <v>244</v>
      </c>
      <c r="H179" s="216">
        <v>395.9</v>
      </c>
      <c r="I179" s="217"/>
      <c r="J179" s="218">
        <f>ROUND(I179*H179,2)</f>
        <v>0</v>
      </c>
      <c r="K179" s="214" t="s">
        <v>193</v>
      </c>
      <c r="L179" s="44"/>
      <c r="M179" s="219" t="s">
        <v>20</v>
      </c>
      <c r="N179" s="220" t="s">
        <v>47</v>
      </c>
      <c r="O179" s="84"/>
      <c r="P179" s="221">
        <f>O179*H179</f>
        <v>0</v>
      </c>
      <c r="Q179" s="221">
        <v>0</v>
      </c>
      <c r="R179" s="221">
        <f>Q179*H179</f>
        <v>0</v>
      </c>
      <c r="S179" s="221">
        <v>0</v>
      </c>
      <c r="T179" s="222">
        <f>S179*H179</f>
        <v>0</v>
      </c>
      <c r="U179" s="38"/>
      <c r="V179" s="38"/>
      <c r="W179" s="38"/>
      <c r="X179" s="38"/>
      <c r="Y179" s="38"/>
      <c r="Z179" s="38"/>
      <c r="AA179" s="38"/>
      <c r="AB179" s="38"/>
      <c r="AC179" s="38"/>
      <c r="AD179" s="38"/>
      <c r="AE179" s="38"/>
      <c r="AR179" s="223" t="s">
        <v>194</v>
      </c>
      <c r="AT179" s="223" t="s">
        <v>189</v>
      </c>
      <c r="AU179" s="223" t="s">
        <v>84</v>
      </c>
      <c r="AY179" s="17" t="s">
        <v>186</v>
      </c>
      <c r="BE179" s="224">
        <f>IF(N179="základní",J179,0)</f>
        <v>0</v>
      </c>
      <c r="BF179" s="224">
        <f>IF(N179="snížená",J179,0)</f>
        <v>0</v>
      </c>
      <c r="BG179" s="224">
        <f>IF(N179="zákl. přenesená",J179,0)</f>
        <v>0</v>
      </c>
      <c r="BH179" s="224">
        <f>IF(N179="sníž. přenesená",J179,0)</f>
        <v>0</v>
      </c>
      <c r="BI179" s="224">
        <f>IF(N179="nulová",J179,0)</f>
        <v>0</v>
      </c>
      <c r="BJ179" s="17" t="s">
        <v>22</v>
      </c>
      <c r="BK179" s="224">
        <f>ROUND(I179*H179,2)</f>
        <v>0</v>
      </c>
      <c r="BL179" s="17" t="s">
        <v>194</v>
      </c>
      <c r="BM179" s="223" t="s">
        <v>1363</v>
      </c>
    </row>
    <row r="180" spans="1:47" s="2" customFormat="1" ht="12">
      <c r="A180" s="38"/>
      <c r="B180" s="39"/>
      <c r="C180" s="40"/>
      <c r="D180" s="225" t="s">
        <v>196</v>
      </c>
      <c r="E180" s="40"/>
      <c r="F180" s="226" t="s">
        <v>1364</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196</v>
      </c>
      <c r="AU180" s="17" t="s">
        <v>84</v>
      </c>
    </row>
    <row r="181" spans="1:47" s="2" customFormat="1" ht="12">
      <c r="A181" s="38"/>
      <c r="B181" s="39"/>
      <c r="C181" s="40"/>
      <c r="D181" s="225" t="s">
        <v>216</v>
      </c>
      <c r="E181" s="40"/>
      <c r="F181" s="251" t="s">
        <v>565</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216</v>
      </c>
      <c r="AU181" s="17" t="s">
        <v>84</v>
      </c>
    </row>
    <row r="182" spans="1:51" s="13" customFormat="1" ht="12">
      <c r="A182" s="13"/>
      <c r="B182" s="230"/>
      <c r="C182" s="231"/>
      <c r="D182" s="225" t="s">
        <v>198</v>
      </c>
      <c r="E182" s="232" t="s">
        <v>20</v>
      </c>
      <c r="F182" s="233" t="s">
        <v>919</v>
      </c>
      <c r="G182" s="231"/>
      <c r="H182" s="232" t="s">
        <v>20</v>
      </c>
      <c r="I182" s="234"/>
      <c r="J182" s="231"/>
      <c r="K182" s="231"/>
      <c r="L182" s="235"/>
      <c r="M182" s="236"/>
      <c r="N182" s="237"/>
      <c r="O182" s="237"/>
      <c r="P182" s="237"/>
      <c r="Q182" s="237"/>
      <c r="R182" s="237"/>
      <c r="S182" s="237"/>
      <c r="T182" s="238"/>
      <c r="U182" s="13"/>
      <c r="V182" s="13"/>
      <c r="W182" s="13"/>
      <c r="X182" s="13"/>
      <c r="Y182" s="13"/>
      <c r="Z182" s="13"/>
      <c r="AA182" s="13"/>
      <c r="AB182" s="13"/>
      <c r="AC182" s="13"/>
      <c r="AD182" s="13"/>
      <c r="AE182" s="13"/>
      <c r="AT182" s="239" t="s">
        <v>198</v>
      </c>
      <c r="AU182" s="239" t="s">
        <v>84</v>
      </c>
      <c r="AV182" s="13" t="s">
        <v>22</v>
      </c>
      <c r="AW182" s="13" t="s">
        <v>37</v>
      </c>
      <c r="AX182" s="13" t="s">
        <v>76</v>
      </c>
      <c r="AY182" s="239" t="s">
        <v>186</v>
      </c>
    </row>
    <row r="183" spans="1:51" s="14" customFormat="1" ht="12">
      <c r="A183" s="14"/>
      <c r="B183" s="240"/>
      <c r="C183" s="241"/>
      <c r="D183" s="225" t="s">
        <v>198</v>
      </c>
      <c r="E183" s="242" t="s">
        <v>20</v>
      </c>
      <c r="F183" s="243" t="s">
        <v>1365</v>
      </c>
      <c r="G183" s="241"/>
      <c r="H183" s="244">
        <v>395.9</v>
      </c>
      <c r="I183" s="245"/>
      <c r="J183" s="241"/>
      <c r="K183" s="241"/>
      <c r="L183" s="246"/>
      <c r="M183" s="247"/>
      <c r="N183" s="248"/>
      <c r="O183" s="248"/>
      <c r="P183" s="248"/>
      <c r="Q183" s="248"/>
      <c r="R183" s="248"/>
      <c r="S183" s="248"/>
      <c r="T183" s="249"/>
      <c r="U183" s="14"/>
      <c r="V183" s="14"/>
      <c r="W183" s="14"/>
      <c r="X183" s="14"/>
      <c r="Y183" s="14"/>
      <c r="Z183" s="14"/>
      <c r="AA183" s="14"/>
      <c r="AB183" s="14"/>
      <c r="AC183" s="14"/>
      <c r="AD183" s="14"/>
      <c r="AE183" s="14"/>
      <c r="AT183" s="250" t="s">
        <v>198</v>
      </c>
      <c r="AU183" s="250" t="s">
        <v>84</v>
      </c>
      <c r="AV183" s="14" t="s">
        <v>84</v>
      </c>
      <c r="AW183" s="14" t="s">
        <v>37</v>
      </c>
      <c r="AX183" s="14" t="s">
        <v>76</v>
      </c>
      <c r="AY183" s="250" t="s">
        <v>186</v>
      </c>
    </row>
    <row r="184" spans="1:65" s="2" customFormat="1" ht="24.15" customHeight="1">
      <c r="A184" s="38"/>
      <c r="B184" s="39"/>
      <c r="C184" s="212" t="s">
        <v>345</v>
      </c>
      <c r="D184" s="212" t="s">
        <v>189</v>
      </c>
      <c r="E184" s="213" t="s">
        <v>1240</v>
      </c>
      <c r="F184" s="214" t="s">
        <v>1241</v>
      </c>
      <c r="G184" s="215" t="s">
        <v>244</v>
      </c>
      <c r="H184" s="216">
        <v>2254.3</v>
      </c>
      <c r="I184" s="217"/>
      <c r="J184" s="218">
        <f>ROUND(I184*H184,2)</f>
        <v>0</v>
      </c>
      <c r="K184" s="214" t="s">
        <v>193</v>
      </c>
      <c r="L184" s="44"/>
      <c r="M184" s="219" t="s">
        <v>20</v>
      </c>
      <c r="N184" s="220" t="s">
        <v>47</v>
      </c>
      <c r="O184" s="84"/>
      <c r="P184" s="221">
        <f>O184*H184</f>
        <v>0</v>
      </c>
      <c r="Q184" s="221">
        <v>0</v>
      </c>
      <c r="R184" s="221">
        <f>Q184*H184</f>
        <v>0</v>
      </c>
      <c r="S184" s="221">
        <v>0</v>
      </c>
      <c r="T184" s="222">
        <f>S184*H184</f>
        <v>0</v>
      </c>
      <c r="U184" s="38"/>
      <c r="V184" s="38"/>
      <c r="W184" s="38"/>
      <c r="X184" s="38"/>
      <c r="Y184" s="38"/>
      <c r="Z184" s="38"/>
      <c r="AA184" s="38"/>
      <c r="AB184" s="38"/>
      <c r="AC184" s="38"/>
      <c r="AD184" s="38"/>
      <c r="AE184" s="38"/>
      <c r="AR184" s="223" t="s">
        <v>194</v>
      </c>
      <c r="AT184" s="223" t="s">
        <v>189</v>
      </c>
      <c r="AU184" s="223" t="s">
        <v>84</v>
      </c>
      <c r="AY184" s="17" t="s">
        <v>186</v>
      </c>
      <c r="BE184" s="224">
        <f>IF(N184="základní",J184,0)</f>
        <v>0</v>
      </c>
      <c r="BF184" s="224">
        <f>IF(N184="snížená",J184,0)</f>
        <v>0</v>
      </c>
      <c r="BG184" s="224">
        <f>IF(N184="zákl. přenesená",J184,0)</f>
        <v>0</v>
      </c>
      <c r="BH184" s="224">
        <f>IF(N184="sníž. přenesená",J184,0)</f>
        <v>0</v>
      </c>
      <c r="BI184" s="224">
        <f>IF(N184="nulová",J184,0)</f>
        <v>0</v>
      </c>
      <c r="BJ184" s="17" t="s">
        <v>22</v>
      </c>
      <c r="BK184" s="224">
        <f>ROUND(I184*H184,2)</f>
        <v>0</v>
      </c>
      <c r="BL184" s="17" t="s">
        <v>194</v>
      </c>
      <c r="BM184" s="223" t="s">
        <v>1242</v>
      </c>
    </row>
    <row r="185" spans="1:47" s="2" customFormat="1" ht="12">
      <c r="A185" s="38"/>
      <c r="B185" s="39"/>
      <c r="C185" s="40"/>
      <c r="D185" s="225" t="s">
        <v>196</v>
      </c>
      <c r="E185" s="40"/>
      <c r="F185" s="226" t="s">
        <v>1243</v>
      </c>
      <c r="G185" s="40"/>
      <c r="H185" s="40"/>
      <c r="I185" s="227"/>
      <c r="J185" s="40"/>
      <c r="K185" s="40"/>
      <c r="L185" s="44"/>
      <c r="M185" s="228"/>
      <c r="N185" s="229"/>
      <c r="O185" s="84"/>
      <c r="P185" s="84"/>
      <c r="Q185" s="84"/>
      <c r="R185" s="84"/>
      <c r="S185" s="84"/>
      <c r="T185" s="85"/>
      <c r="U185" s="38"/>
      <c r="V185" s="38"/>
      <c r="W185" s="38"/>
      <c r="X185" s="38"/>
      <c r="Y185" s="38"/>
      <c r="Z185" s="38"/>
      <c r="AA185" s="38"/>
      <c r="AB185" s="38"/>
      <c r="AC185" s="38"/>
      <c r="AD185" s="38"/>
      <c r="AE185" s="38"/>
      <c r="AT185" s="17" t="s">
        <v>196</v>
      </c>
      <c r="AU185" s="17" t="s">
        <v>84</v>
      </c>
    </row>
    <row r="186" spans="1:51" s="13" customFormat="1" ht="12">
      <c r="A186" s="13"/>
      <c r="B186" s="230"/>
      <c r="C186" s="231"/>
      <c r="D186" s="225" t="s">
        <v>198</v>
      </c>
      <c r="E186" s="232" t="s">
        <v>20</v>
      </c>
      <c r="F186" s="233" t="s">
        <v>919</v>
      </c>
      <c r="G186" s="231"/>
      <c r="H186" s="232" t="s">
        <v>20</v>
      </c>
      <c r="I186" s="234"/>
      <c r="J186" s="231"/>
      <c r="K186" s="231"/>
      <c r="L186" s="235"/>
      <c r="M186" s="236"/>
      <c r="N186" s="237"/>
      <c r="O186" s="237"/>
      <c r="P186" s="237"/>
      <c r="Q186" s="237"/>
      <c r="R186" s="237"/>
      <c r="S186" s="237"/>
      <c r="T186" s="238"/>
      <c r="U186" s="13"/>
      <c r="V186" s="13"/>
      <c r="W186" s="13"/>
      <c r="X186" s="13"/>
      <c r="Y186" s="13"/>
      <c r="Z186" s="13"/>
      <c r="AA186" s="13"/>
      <c r="AB186" s="13"/>
      <c r="AC186" s="13"/>
      <c r="AD186" s="13"/>
      <c r="AE186" s="13"/>
      <c r="AT186" s="239" t="s">
        <v>198</v>
      </c>
      <c r="AU186" s="239" t="s">
        <v>84</v>
      </c>
      <c r="AV186" s="13" t="s">
        <v>22</v>
      </c>
      <c r="AW186" s="13" t="s">
        <v>37</v>
      </c>
      <c r="AX186" s="13" t="s">
        <v>76</v>
      </c>
      <c r="AY186" s="239" t="s">
        <v>186</v>
      </c>
    </row>
    <row r="187" spans="1:51" s="13" customFormat="1" ht="12">
      <c r="A187" s="13"/>
      <c r="B187" s="230"/>
      <c r="C187" s="231"/>
      <c r="D187" s="225" t="s">
        <v>198</v>
      </c>
      <c r="E187" s="232" t="s">
        <v>20</v>
      </c>
      <c r="F187" s="233" t="s">
        <v>1244</v>
      </c>
      <c r="G187" s="231"/>
      <c r="H187" s="232" t="s">
        <v>20</v>
      </c>
      <c r="I187" s="234"/>
      <c r="J187" s="231"/>
      <c r="K187" s="231"/>
      <c r="L187" s="235"/>
      <c r="M187" s="236"/>
      <c r="N187" s="237"/>
      <c r="O187" s="237"/>
      <c r="P187" s="237"/>
      <c r="Q187" s="237"/>
      <c r="R187" s="237"/>
      <c r="S187" s="237"/>
      <c r="T187" s="238"/>
      <c r="U187" s="13"/>
      <c r="V187" s="13"/>
      <c r="W187" s="13"/>
      <c r="X187" s="13"/>
      <c r="Y187" s="13"/>
      <c r="Z187" s="13"/>
      <c r="AA187" s="13"/>
      <c r="AB187" s="13"/>
      <c r="AC187" s="13"/>
      <c r="AD187" s="13"/>
      <c r="AE187" s="13"/>
      <c r="AT187" s="239" t="s">
        <v>198</v>
      </c>
      <c r="AU187" s="239" t="s">
        <v>84</v>
      </c>
      <c r="AV187" s="13" t="s">
        <v>22</v>
      </c>
      <c r="AW187" s="13" t="s">
        <v>37</v>
      </c>
      <c r="AX187" s="13" t="s">
        <v>76</v>
      </c>
      <c r="AY187" s="239" t="s">
        <v>186</v>
      </c>
    </row>
    <row r="188" spans="1:51" s="14" customFormat="1" ht="12">
      <c r="A188" s="14"/>
      <c r="B188" s="240"/>
      <c r="C188" s="241"/>
      <c r="D188" s="225" t="s">
        <v>198</v>
      </c>
      <c r="E188" s="242" t="s">
        <v>20</v>
      </c>
      <c r="F188" s="243" t="s">
        <v>1366</v>
      </c>
      <c r="G188" s="241"/>
      <c r="H188" s="244">
        <v>2254.3</v>
      </c>
      <c r="I188" s="245"/>
      <c r="J188" s="241"/>
      <c r="K188" s="241"/>
      <c r="L188" s="246"/>
      <c r="M188" s="247"/>
      <c r="N188" s="248"/>
      <c r="O188" s="248"/>
      <c r="P188" s="248"/>
      <c r="Q188" s="248"/>
      <c r="R188" s="248"/>
      <c r="S188" s="248"/>
      <c r="T188" s="249"/>
      <c r="U188" s="14"/>
      <c r="V188" s="14"/>
      <c r="W188" s="14"/>
      <c r="X188" s="14"/>
      <c r="Y188" s="14"/>
      <c r="Z188" s="14"/>
      <c r="AA188" s="14"/>
      <c r="AB188" s="14"/>
      <c r="AC188" s="14"/>
      <c r="AD188" s="14"/>
      <c r="AE188" s="14"/>
      <c r="AT188" s="250" t="s">
        <v>198</v>
      </c>
      <c r="AU188" s="250" t="s">
        <v>84</v>
      </c>
      <c r="AV188" s="14" t="s">
        <v>84</v>
      </c>
      <c r="AW188" s="14" t="s">
        <v>37</v>
      </c>
      <c r="AX188" s="14" t="s">
        <v>76</v>
      </c>
      <c r="AY188" s="250" t="s">
        <v>186</v>
      </c>
    </row>
    <row r="189" spans="1:65" s="2" customFormat="1" ht="24.15" customHeight="1">
      <c r="A189" s="38"/>
      <c r="B189" s="39"/>
      <c r="C189" s="212" t="s">
        <v>351</v>
      </c>
      <c r="D189" s="212" t="s">
        <v>189</v>
      </c>
      <c r="E189" s="213" t="s">
        <v>1079</v>
      </c>
      <c r="F189" s="214" t="s">
        <v>1080</v>
      </c>
      <c r="G189" s="215" t="s">
        <v>244</v>
      </c>
      <c r="H189" s="216">
        <v>1114</v>
      </c>
      <c r="I189" s="217"/>
      <c r="J189" s="218">
        <f>ROUND(I189*H189,2)</f>
        <v>0</v>
      </c>
      <c r="K189" s="214" t="s">
        <v>193</v>
      </c>
      <c r="L189" s="44"/>
      <c r="M189" s="219" t="s">
        <v>20</v>
      </c>
      <c r="N189" s="220" t="s">
        <v>47</v>
      </c>
      <c r="O189" s="84"/>
      <c r="P189" s="221">
        <f>O189*H189</f>
        <v>0</v>
      </c>
      <c r="Q189" s="221">
        <v>0</v>
      </c>
      <c r="R189" s="221">
        <f>Q189*H189</f>
        <v>0</v>
      </c>
      <c r="S189" s="221">
        <v>0</v>
      </c>
      <c r="T189" s="222">
        <f>S189*H189</f>
        <v>0</v>
      </c>
      <c r="U189" s="38"/>
      <c r="V189" s="38"/>
      <c r="W189" s="38"/>
      <c r="X189" s="38"/>
      <c r="Y189" s="38"/>
      <c r="Z189" s="38"/>
      <c r="AA189" s="38"/>
      <c r="AB189" s="38"/>
      <c r="AC189" s="38"/>
      <c r="AD189" s="38"/>
      <c r="AE189" s="38"/>
      <c r="AR189" s="223" t="s">
        <v>194</v>
      </c>
      <c r="AT189" s="223" t="s">
        <v>189</v>
      </c>
      <c r="AU189" s="223" t="s">
        <v>84</v>
      </c>
      <c r="AY189" s="17" t="s">
        <v>186</v>
      </c>
      <c r="BE189" s="224">
        <f>IF(N189="základní",J189,0)</f>
        <v>0</v>
      </c>
      <c r="BF189" s="224">
        <f>IF(N189="snížená",J189,0)</f>
        <v>0</v>
      </c>
      <c r="BG189" s="224">
        <f>IF(N189="zákl. přenesená",J189,0)</f>
        <v>0</v>
      </c>
      <c r="BH189" s="224">
        <f>IF(N189="sníž. přenesená",J189,0)</f>
        <v>0</v>
      </c>
      <c r="BI189" s="224">
        <f>IF(N189="nulová",J189,0)</f>
        <v>0</v>
      </c>
      <c r="BJ189" s="17" t="s">
        <v>22</v>
      </c>
      <c r="BK189" s="224">
        <f>ROUND(I189*H189,2)</f>
        <v>0</v>
      </c>
      <c r="BL189" s="17" t="s">
        <v>194</v>
      </c>
      <c r="BM189" s="223" t="s">
        <v>1081</v>
      </c>
    </row>
    <row r="190" spans="1:47" s="2" customFormat="1" ht="12">
      <c r="A190" s="38"/>
      <c r="B190" s="39"/>
      <c r="C190" s="40"/>
      <c r="D190" s="225" t="s">
        <v>196</v>
      </c>
      <c r="E190" s="40"/>
      <c r="F190" s="226" t="s">
        <v>1082</v>
      </c>
      <c r="G190" s="40"/>
      <c r="H190" s="40"/>
      <c r="I190" s="227"/>
      <c r="J190" s="40"/>
      <c r="K190" s="40"/>
      <c r="L190" s="44"/>
      <c r="M190" s="228"/>
      <c r="N190" s="229"/>
      <c r="O190" s="84"/>
      <c r="P190" s="84"/>
      <c r="Q190" s="84"/>
      <c r="R190" s="84"/>
      <c r="S190" s="84"/>
      <c r="T190" s="85"/>
      <c r="U190" s="38"/>
      <c r="V190" s="38"/>
      <c r="W190" s="38"/>
      <c r="X190" s="38"/>
      <c r="Y190" s="38"/>
      <c r="Z190" s="38"/>
      <c r="AA190" s="38"/>
      <c r="AB190" s="38"/>
      <c r="AC190" s="38"/>
      <c r="AD190" s="38"/>
      <c r="AE190" s="38"/>
      <c r="AT190" s="17" t="s">
        <v>196</v>
      </c>
      <c r="AU190" s="17" t="s">
        <v>84</v>
      </c>
    </row>
    <row r="191" spans="1:47" s="2" customFormat="1" ht="12">
      <c r="A191" s="38"/>
      <c r="B191" s="39"/>
      <c r="C191" s="40"/>
      <c r="D191" s="225" t="s">
        <v>216</v>
      </c>
      <c r="E191" s="40"/>
      <c r="F191" s="251" t="s">
        <v>1367</v>
      </c>
      <c r="G191" s="40"/>
      <c r="H191" s="40"/>
      <c r="I191" s="227"/>
      <c r="J191" s="40"/>
      <c r="K191" s="40"/>
      <c r="L191" s="44"/>
      <c r="M191" s="228"/>
      <c r="N191" s="229"/>
      <c r="O191" s="84"/>
      <c r="P191" s="84"/>
      <c r="Q191" s="84"/>
      <c r="R191" s="84"/>
      <c r="S191" s="84"/>
      <c r="T191" s="85"/>
      <c r="U191" s="38"/>
      <c r="V191" s="38"/>
      <c r="W191" s="38"/>
      <c r="X191" s="38"/>
      <c r="Y191" s="38"/>
      <c r="Z191" s="38"/>
      <c r="AA191" s="38"/>
      <c r="AB191" s="38"/>
      <c r="AC191" s="38"/>
      <c r="AD191" s="38"/>
      <c r="AE191" s="38"/>
      <c r="AT191" s="17" t="s">
        <v>216</v>
      </c>
      <c r="AU191" s="17" t="s">
        <v>84</v>
      </c>
    </row>
    <row r="192" spans="1:51" s="13" customFormat="1" ht="12">
      <c r="A192" s="13"/>
      <c r="B192" s="230"/>
      <c r="C192" s="231"/>
      <c r="D192" s="225" t="s">
        <v>198</v>
      </c>
      <c r="E192" s="232" t="s">
        <v>20</v>
      </c>
      <c r="F192" s="233" t="s">
        <v>919</v>
      </c>
      <c r="G192" s="231"/>
      <c r="H192" s="232" t="s">
        <v>20</v>
      </c>
      <c r="I192" s="234"/>
      <c r="J192" s="231"/>
      <c r="K192" s="231"/>
      <c r="L192" s="235"/>
      <c r="M192" s="236"/>
      <c r="N192" s="237"/>
      <c r="O192" s="237"/>
      <c r="P192" s="237"/>
      <c r="Q192" s="237"/>
      <c r="R192" s="237"/>
      <c r="S192" s="237"/>
      <c r="T192" s="238"/>
      <c r="U192" s="13"/>
      <c r="V192" s="13"/>
      <c r="W192" s="13"/>
      <c r="X192" s="13"/>
      <c r="Y192" s="13"/>
      <c r="Z192" s="13"/>
      <c r="AA192" s="13"/>
      <c r="AB192" s="13"/>
      <c r="AC192" s="13"/>
      <c r="AD192" s="13"/>
      <c r="AE192" s="13"/>
      <c r="AT192" s="239" t="s">
        <v>198</v>
      </c>
      <c r="AU192" s="239" t="s">
        <v>84</v>
      </c>
      <c r="AV192" s="13" t="s">
        <v>22</v>
      </c>
      <c r="AW192" s="13" t="s">
        <v>37</v>
      </c>
      <c r="AX192" s="13" t="s">
        <v>76</v>
      </c>
      <c r="AY192" s="239" t="s">
        <v>186</v>
      </c>
    </row>
    <row r="193" spans="1:51" s="14" customFormat="1" ht="12">
      <c r="A193" s="14"/>
      <c r="B193" s="240"/>
      <c r="C193" s="241"/>
      <c r="D193" s="225" t="s">
        <v>198</v>
      </c>
      <c r="E193" s="242" t="s">
        <v>20</v>
      </c>
      <c r="F193" s="243" t="s">
        <v>1368</v>
      </c>
      <c r="G193" s="241"/>
      <c r="H193" s="244">
        <v>1103.3</v>
      </c>
      <c r="I193" s="245"/>
      <c r="J193" s="241"/>
      <c r="K193" s="241"/>
      <c r="L193" s="246"/>
      <c r="M193" s="247"/>
      <c r="N193" s="248"/>
      <c r="O193" s="248"/>
      <c r="P193" s="248"/>
      <c r="Q193" s="248"/>
      <c r="R193" s="248"/>
      <c r="S193" s="248"/>
      <c r="T193" s="249"/>
      <c r="U193" s="14"/>
      <c r="V193" s="14"/>
      <c r="W193" s="14"/>
      <c r="X193" s="14"/>
      <c r="Y193" s="14"/>
      <c r="Z193" s="14"/>
      <c r="AA193" s="14"/>
      <c r="AB193" s="14"/>
      <c r="AC193" s="14"/>
      <c r="AD193" s="14"/>
      <c r="AE193" s="14"/>
      <c r="AT193" s="250" t="s">
        <v>198</v>
      </c>
      <c r="AU193" s="250" t="s">
        <v>84</v>
      </c>
      <c r="AV193" s="14" t="s">
        <v>84</v>
      </c>
      <c r="AW193" s="14" t="s">
        <v>37</v>
      </c>
      <c r="AX193" s="14" t="s">
        <v>76</v>
      </c>
      <c r="AY193" s="250" t="s">
        <v>186</v>
      </c>
    </row>
    <row r="194" spans="1:51" s="14" customFormat="1" ht="12">
      <c r="A194" s="14"/>
      <c r="B194" s="240"/>
      <c r="C194" s="241"/>
      <c r="D194" s="225" t="s">
        <v>198</v>
      </c>
      <c r="E194" s="242" t="s">
        <v>20</v>
      </c>
      <c r="F194" s="243" t="s">
        <v>1369</v>
      </c>
      <c r="G194" s="241"/>
      <c r="H194" s="244">
        <v>10.7</v>
      </c>
      <c r="I194" s="245"/>
      <c r="J194" s="241"/>
      <c r="K194" s="241"/>
      <c r="L194" s="246"/>
      <c r="M194" s="247"/>
      <c r="N194" s="248"/>
      <c r="O194" s="248"/>
      <c r="P194" s="248"/>
      <c r="Q194" s="248"/>
      <c r="R194" s="248"/>
      <c r="S194" s="248"/>
      <c r="T194" s="249"/>
      <c r="U194" s="14"/>
      <c r="V194" s="14"/>
      <c r="W194" s="14"/>
      <c r="X194" s="14"/>
      <c r="Y194" s="14"/>
      <c r="Z194" s="14"/>
      <c r="AA194" s="14"/>
      <c r="AB194" s="14"/>
      <c r="AC194" s="14"/>
      <c r="AD194" s="14"/>
      <c r="AE194" s="14"/>
      <c r="AT194" s="250" t="s">
        <v>198</v>
      </c>
      <c r="AU194" s="250" t="s">
        <v>84</v>
      </c>
      <c r="AV194" s="14" t="s">
        <v>84</v>
      </c>
      <c r="AW194" s="14" t="s">
        <v>37</v>
      </c>
      <c r="AX194" s="14" t="s">
        <v>76</v>
      </c>
      <c r="AY194" s="250" t="s">
        <v>186</v>
      </c>
    </row>
    <row r="195" spans="1:65" s="2" customFormat="1" ht="24.15" customHeight="1">
      <c r="A195" s="38"/>
      <c r="B195" s="39"/>
      <c r="C195" s="212" t="s">
        <v>7</v>
      </c>
      <c r="D195" s="212" t="s">
        <v>189</v>
      </c>
      <c r="E195" s="213" t="s">
        <v>1370</v>
      </c>
      <c r="F195" s="214" t="s">
        <v>1371</v>
      </c>
      <c r="G195" s="215" t="s">
        <v>244</v>
      </c>
      <c r="H195" s="216">
        <v>7.35</v>
      </c>
      <c r="I195" s="217"/>
      <c r="J195" s="218">
        <f>ROUND(I195*H195,2)</f>
        <v>0</v>
      </c>
      <c r="K195" s="214" t="s">
        <v>193</v>
      </c>
      <c r="L195" s="44"/>
      <c r="M195" s="219" t="s">
        <v>20</v>
      </c>
      <c r="N195" s="220" t="s">
        <v>47</v>
      </c>
      <c r="O195" s="84"/>
      <c r="P195" s="221">
        <f>O195*H195</f>
        <v>0</v>
      </c>
      <c r="Q195" s="221">
        <v>0</v>
      </c>
      <c r="R195" s="221">
        <f>Q195*H195</f>
        <v>0</v>
      </c>
      <c r="S195" s="221">
        <v>0</v>
      </c>
      <c r="T195" s="222">
        <f>S195*H195</f>
        <v>0</v>
      </c>
      <c r="U195" s="38"/>
      <c r="V195" s="38"/>
      <c r="W195" s="38"/>
      <c r="X195" s="38"/>
      <c r="Y195" s="38"/>
      <c r="Z195" s="38"/>
      <c r="AA195" s="38"/>
      <c r="AB195" s="38"/>
      <c r="AC195" s="38"/>
      <c r="AD195" s="38"/>
      <c r="AE195" s="38"/>
      <c r="AR195" s="223" t="s">
        <v>194</v>
      </c>
      <c r="AT195" s="223" t="s">
        <v>189</v>
      </c>
      <c r="AU195" s="223" t="s">
        <v>84</v>
      </c>
      <c r="AY195" s="17" t="s">
        <v>186</v>
      </c>
      <c r="BE195" s="224">
        <f>IF(N195="základní",J195,0)</f>
        <v>0</v>
      </c>
      <c r="BF195" s="224">
        <f>IF(N195="snížená",J195,0)</f>
        <v>0</v>
      </c>
      <c r="BG195" s="224">
        <f>IF(N195="zákl. přenesená",J195,0)</f>
        <v>0</v>
      </c>
      <c r="BH195" s="224">
        <f>IF(N195="sníž. přenesená",J195,0)</f>
        <v>0</v>
      </c>
      <c r="BI195" s="224">
        <f>IF(N195="nulová",J195,0)</f>
        <v>0</v>
      </c>
      <c r="BJ195" s="17" t="s">
        <v>22</v>
      </c>
      <c r="BK195" s="224">
        <f>ROUND(I195*H195,2)</f>
        <v>0</v>
      </c>
      <c r="BL195" s="17" t="s">
        <v>194</v>
      </c>
      <c r="BM195" s="223" t="s">
        <v>1372</v>
      </c>
    </row>
    <row r="196" spans="1:47" s="2" customFormat="1" ht="12">
      <c r="A196" s="38"/>
      <c r="B196" s="39"/>
      <c r="C196" s="40"/>
      <c r="D196" s="225" t="s">
        <v>196</v>
      </c>
      <c r="E196" s="40"/>
      <c r="F196" s="226" t="s">
        <v>1373</v>
      </c>
      <c r="G196" s="40"/>
      <c r="H196" s="40"/>
      <c r="I196" s="227"/>
      <c r="J196" s="40"/>
      <c r="K196" s="40"/>
      <c r="L196" s="44"/>
      <c r="M196" s="228"/>
      <c r="N196" s="229"/>
      <c r="O196" s="84"/>
      <c r="P196" s="84"/>
      <c r="Q196" s="84"/>
      <c r="R196" s="84"/>
      <c r="S196" s="84"/>
      <c r="T196" s="85"/>
      <c r="U196" s="38"/>
      <c r="V196" s="38"/>
      <c r="W196" s="38"/>
      <c r="X196" s="38"/>
      <c r="Y196" s="38"/>
      <c r="Z196" s="38"/>
      <c r="AA196" s="38"/>
      <c r="AB196" s="38"/>
      <c r="AC196" s="38"/>
      <c r="AD196" s="38"/>
      <c r="AE196" s="38"/>
      <c r="AT196" s="17" t="s">
        <v>196</v>
      </c>
      <c r="AU196" s="17" t="s">
        <v>84</v>
      </c>
    </row>
    <row r="197" spans="1:51" s="13" customFormat="1" ht="12">
      <c r="A197" s="13"/>
      <c r="B197" s="230"/>
      <c r="C197" s="231"/>
      <c r="D197" s="225" t="s">
        <v>198</v>
      </c>
      <c r="E197" s="232" t="s">
        <v>20</v>
      </c>
      <c r="F197" s="233" t="s">
        <v>919</v>
      </c>
      <c r="G197" s="231"/>
      <c r="H197" s="232" t="s">
        <v>20</v>
      </c>
      <c r="I197" s="234"/>
      <c r="J197" s="231"/>
      <c r="K197" s="231"/>
      <c r="L197" s="235"/>
      <c r="M197" s="236"/>
      <c r="N197" s="237"/>
      <c r="O197" s="237"/>
      <c r="P197" s="237"/>
      <c r="Q197" s="237"/>
      <c r="R197" s="237"/>
      <c r="S197" s="237"/>
      <c r="T197" s="238"/>
      <c r="U197" s="13"/>
      <c r="V197" s="13"/>
      <c r="W197" s="13"/>
      <c r="X197" s="13"/>
      <c r="Y197" s="13"/>
      <c r="Z197" s="13"/>
      <c r="AA197" s="13"/>
      <c r="AB197" s="13"/>
      <c r="AC197" s="13"/>
      <c r="AD197" s="13"/>
      <c r="AE197" s="13"/>
      <c r="AT197" s="239" t="s">
        <v>198</v>
      </c>
      <c r="AU197" s="239" t="s">
        <v>84</v>
      </c>
      <c r="AV197" s="13" t="s">
        <v>22</v>
      </c>
      <c r="AW197" s="13" t="s">
        <v>37</v>
      </c>
      <c r="AX197" s="13" t="s">
        <v>76</v>
      </c>
      <c r="AY197" s="239" t="s">
        <v>186</v>
      </c>
    </row>
    <row r="198" spans="1:51" s="13" customFormat="1" ht="12">
      <c r="A198" s="13"/>
      <c r="B198" s="230"/>
      <c r="C198" s="231"/>
      <c r="D198" s="225" t="s">
        <v>198</v>
      </c>
      <c r="E198" s="232" t="s">
        <v>20</v>
      </c>
      <c r="F198" s="233" t="s">
        <v>1374</v>
      </c>
      <c r="G198" s="231"/>
      <c r="H198" s="232" t="s">
        <v>20</v>
      </c>
      <c r="I198" s="234"/>
      <c r="J198" s="231"/>
      <c r="K198" s="231"/>
      <c r="L198" s="235"/>
      <c r="M198" s="236"/>
      <c r="N198" s="237"/>
      <c r="O198" s="237"/>
      <c r="P198" s="237"/>
      <c r="Q198" s="237"/>
      <c r="R198" s="237"/>
      <c r="S198" s="237"/>
      <c r="T198" s="238"/>
      <c r="U198" s="13"/>
      <c r="V198" s="13"/>
      <c r="W198" s="13"/>
      <c r="X198" s="13"/>
      <c r="Y198" s="13"/>
      <c r="Z198" s="13"/>
      <c r="AA198" s="13"/>
      <c r="AB198" s="13"/>
      <c r="AC198" s="13"/>
      <c r="AD198" s="13"/>
      <c r="AE198" s="13"/>
      <c r="AT198" s="239" t="s">
        <v>198</v>
      </c>
      <c r="AU198" s="239" t="s">
        <v>84</v>
      </c>
      <c r="AV198" s="13" t="s">
        <v>22</v>
      </c>
      <c r="AW198" s="13" t="s">
        <v>37</v>
      </c>
      <c r="AX198" s="13" t="s">
        <v>76</v>
      </c>
      <c r="AY198" s="239" t="s">
        <v>186</v>
      </c>
    </row>
    <row r="199" spans="1:51" s="14" customFormat="1" ht="12">
      <c r="A199" s="14"/>
      <c r="B199" s="240"/>
      <c r="C199" s="241"/>
      <c r="D199" s="225" t="s">
        <v>198</v>
      </c>
      <c r="E199" s="242" t="s">
        <v>20</v>
      </c>
      <c r="F199" s="243" t="s">
        <v>1375</v>
      </c>
      <c r="G199" s="241"/>
      <c r="H199" s="244">
        <v>7.35</v>
      </c>
      <c r="I199" s="245"/>
      <c r="J199" s="241"/>
      <c r="K199" s="241"/>
      <c r="L199" s="246"/>
      <c r="M199" s="247"/>
      <c r="N199" s="248"/>
      <c r="O199" s="248"/>
      <c r="P199" s="248"/>
      <c r="Q199" s="248"/>
      <c r="R199" s="248"/>
      <c r="S199" s="248"/>
      <c r="T199" s="249"/>
      <c r="U199" s="14"/>
      <c r="V199" s="14"/>
      <c r="W199" s="14"/>
      <c r="X199" s="14"/>
      <c r="Y199" s="14"/>
      <c r="Z199" s="14"/>
      <c r="AA199" s="14"/>
      <c r="AB199" s="14"/>
      <c r="AC199" s="14"/>
      <c r="AD199" s="14"/>
      <c r="AE199" s="14"/>
      <c r="AT199" s="250" t="s">
        <v>198</v>
      </c>
      <c r="AU199" s="250" t="s">
        <v>84</v>
      </c>
      <c r="AV199" s="14" t="s">
        <v>84</v>
      </c>
      <c r="AW199" s="14" t="s">
        <v>37</v>
      </c>
      <c r="AX199" s="14" t="s">
        <v>76</v>
      </c>
      <c r="AY199" s="250" t="s">
        <v>186</v>
      </c>
    </row>
    <row r="200" spans="1:65" s="2" customFormat="1" ht="24.15" customHeight="1">
      <c r="A200" s="38"/>
      <c r="B200" s="39"/>
      <c r="C200" s="212" t="s">
        <v>364</v>
      </c>
      <c r="D200" s="212" t="s">
        <v>189</v>
      </c>
      <c r="E200" s="213" t="s">
        <v>1083</v>
      </c>
      <c r="F200" s="214" t="s">
        <v>1084</v>
      </c>
      <c r="G200" s="215" t="s">
        <v>244</v>
      </c>
      <c r="H200" s="216">
        <v>2254.3</v>
      </c>
      <c r="I200" s="217"/>
      <c r="J200" s="218">
        <f>ROUND(I200*H200,2)</f>
        <v>0</v>
      </c>
      <c r="K200" s="214" t="s">
        <v>193</v>
      </c>
      <c r="L200" s="44"/>
      <c r="M200" s="219" t="s">
        <v>20</v>
      </c>
      <c r="N200" s="220" t="s">
        <v>47</v>
      </c>
      <c r="O200" s="84"/>
      <c r="P200" s="221">
        <f>O200*H200</f>
        <v>0</v>
      </c>
      <c r="Q200" s="221">
        <v>0</v>
      </c>
      <c r="R200" s="221">
        <f>Q200*H200</f>
        <v>0</v>
      </c>
      <c r="S200" s="221">
        <v>0</v>
      </c>
      <c r="T200" s="222">
        <f>S200*H200</f>
        <v>0</v>
      </c>
      <c r="U200" s="38"/>
      <c r="V200" s="38"/>
      <c r="W200" s="38"/>
      <c r="X200" s="38"/>
      <c r="Y200" s="38"/>
      <c r="Z200" s="38"/>
      <c r="AA200" s="38"/>
      <c r="AB200" s="38"/>
      <c r="AC200" s="38"/>
      <c r="AD200" s="38"/>
      <c r="AE200" s="38"/>
      <c r="AR200" s="223" t="s">
        <v>194</v>
      </c>
      <c r="AT200" s="223" t="s">
        <v>189</v>
      </c>
      <c r="AU200" s="223" t="s">
        <v>84</v>
      </c>
      <c r="AY200" s="17" t="s">
        <v>186</v>
      </c>
      <c r="BE200" s="224">
        <f>IF(N200="základní",J200,0)</f>
        <v>0</v>
      </c>
      <c r="BF200" s="224">
        <f>IF(N200="snížená",J200,0)</f>
        <v>0</v>
      </c>
      <c r="BG200" s="224">
        <f>IF(N200="zákl. přenesená",J200,0)</f>
        <v>0</v>
      </c>
      <c r="BH200" s="224">
        <f>IF(N200="sníž. přenesená",J200,0)</f>
        <v>0</v>
      </c>
      <c r="BI200" s="224">
        <f>IF(N200="nulová",J200,0)</f>
        <v>0</v>
      </c>
      <c r="BJ200" s="17" t="s">
        <v>22</v>
      </c>
      <c r="BK200" s="224">
        <f>ROUND(I200*H200,2)</f>
        <v>0</v>
      </c>
      <c r="BL200" s="17" t="s">
        <v>194</v>
      </c>
      <c r="BM200" s="223" t="s">
        <v>1085</v>
      </c>
    </row>
    <row r="201" spans="1:47" s="2" customFormat="1" ht="12">
      <c r="A201" s="38"/>
      <c r="B201" s="39"/>
      <c r="C201" s="40"/>
      <c r="D201" s="225" t="s">
        <v>196</v>
      </c>
      <c r="E201" s="40"/>
      <c r="F201" s="226" t="s">
        <v>1086</v>
      </c>
      <c r="G201" s="40"/>
      <c r="H201" s="40"/>
      <c r="I201" s="227"/>
      <c r="J201" s="40"/>
      <c r="K201" s="40"/>
      <c r="L201" s="44"/>
      <c r="M201" s="228"/>
      <c r="N201" s="229"/>
      <c r="O201" s="84"/>
      <c r="P201" s="84"/>
      <c r="Q201" s="84"/>
      <c r="R201" s="84"/>
      <c r="S201" s="84"/>
      <c r="T201" s="85"/>
      <c r="U201" s="38"/>
      <c r="V201" s="38"/>
      <c r="W201" s="38"/>
      <c r="X201" s="38"/>
      <c r="Y201" s="38"/>
      <c r="Z201" s="38"/>
      <c r="AA201" s="38"/>
      <c r="AB201" s="38"/>
      <c r="AC201" s="38"/>
      <c r="AD201" s="38"/>
      <c r="AE201" s="38"/>
      <c r="AT201" s="17" t="s">
        <v>196</v>
      </c>
      <c r="AU201" s="17" t="s">
        <v>84</v>
      </c>
    </row>
    <row r="202" spans="1:51" s="13" customFormat="1" ht="12">
      <c r="A202" s="13"/>
      <c r="B202" s="230"/>
      <c r="C202" s="231"/>
      <c r="D202" s="225" t="s">
        <v>198</v>
      </c>
      <c r="E202" s="232" t="s">
        <v>20</v>
      </c>
      <c r="F202" s="233" t="s">
        <v>919</v>
      </c>
      <c r="G202" s="231"/>
      <c r="H202" s="232" t="s">
        <v>20</v>
      </c>
      <c r="I202" s="234"/>
      <c r="J202" s="231"/>
      <c r="K202" s="231"/>
      <c r="L202" s="235"/>
      <c r="M202" s="236"/>
      <c r="N202" s="237"/>
      <c r="O202" s="237"/>
      <c r="P202" s="237"/>
      <c r="Q202" s="237"/>
      <c r="R202" s="237"/>
      <c r="S202" s="237"/>
      <c r="T202" s="238"/>
      <c r="U202" s="13"/>
      <c r="V202" s="13"/>
      <c r="W202" s="13"/>
      <c r="X202" s="13"/>
      <c r="Y202" s="13"/>
      <c r="Z202" s="13"/>
      <c r="AA202" s="13"/>
      <c r="AB202" s="13"/>
      <c r="AC202" s="13"/>
      <c r="AD202" s="13"/>
      <c r="AE202" s="13"/>
      <c r="AT202" s="239" t="s">
        <v>198</v>
      </c>
      <c r="AU202" s="239" t="s">
        <v>84</v>
      </c>
      <c r="AV202" s="13" t="s">
        <v>22</v>
      </c>
      <c r="AW202" s="13" t="s">
        <v>37</v>
      </c>
      <c r="AX202" s="13" t="s">
        <v>76</v>
      </c>
      <c r="AY202" s="239" t="s">
        <v>186</v>
      </c>
    </row>
    <row r="203" spans="1:51" s="13" customFormat="1" ht="12">
      <c r="A203" s="13"/>
      <c r="B203" s="230"/>
      <c r="C203" s="231"/>
      <c r="D203" s="225" t="s">
        <v>198</v>
      </c>
      <c r="E203" s="232" t="s">
        <v>20</v>
      </c>
      <c r="F203" s="233" t="s">
        <v>1087</v>
      </c>
      <c r="G203" s="231"/>
      <c r="H203" s="232" t="s">
        <v>20</v>
      </c>
      <c r="I203" s="234"/>
      <c r="J203" s="231"/>
      <c r="K203" s="231"/>
      <c r="L203" s="235"/>
      <c r="M203" s="236"/>
      <c r="N203" s="237"/>
      <c r="O203" s="237"/>
      <c r="P203" s="237"/>
      <c r="Q203" s="237"/>
      <c r="R203" s="237"/>
      <c r="S203" s="237"/>
      <c r="T203" s="238"/>
      <c r="U203" s="13"/>
      <c r="V203" s="13"/>
      <c r="W203" s="13"/>
      <c r="X203" s="13"/>
      <c r="Y203" s="13"/>
      <c r="Z203" s="13"/>
      <c r="AA203" s="13"/>
      <c r="AB203" s="13"/>
      <c r="AC203" s="13"/>
      <c r="AD203" s="13"/>
      <c r="AE203" s="13"/>
      <c r="AT203" s="239" t="s">
        <v>198</v>
      </c>
      <c r="AU203" s="239" t="s">
        <v>84</v>
      </c>
      <c r="AV203" s="13" t="s">
        <v>22</v>
      </c>
      <c r="AW203" s="13" t="s">
        <v>37</v>
      </c>
      <c r="AX203" s="13" t="s">
        <v>76</v>
      </c>
      <c r="AY203" s="239" t="s">
        <v>186</v>
      </c>
    </row>
    <row r="204" spans="1:51" s="14" customFormat="1" ht="12">
      <c r="A204" s="14"/>
      <c r="B204" s="240"/>
      <c r="C204" s="241"/>
      <c r="D204" s="225" t="s">
        <v>198</v>
      </c>
      <c r="E204" s="242" t="s">
        <v>20</v>
      </c>
      <c r="F204" s="243" t="s">
        <v>1366</v>
      </c>
      <c r="G204" s="241"/>
      <c r="H204" s="244">
        <v>2254.3</v>
      </c>
      <c r="I204" s="245"/>
      <c r="J204" s="241"/>
      <c r="K204" s="241"/>
      <c r="L204" s="246"/>
      <c r="M204" s="247"/>
      <c r="N204" s="248"/>
      <c r="O204" s="248"/>
      <c r="P204" s="248"/>
      <c r="Q204" s="248"/>
      <c r="R204" s="248"/>
      <c r="S204" s="248"/>
      <c r="T204" s="249"/>
      <c r="U204" s="14"/>
      <c r="V204" s="14"/>
      <c r="W204" s="14"/>
      <c r="X204" s="14"/>
      <c r="Y204" s="14"/>
      <c r="Z204" s="14"/>
      <c r="AA204" s="14"/>
      <c r="AB204" s="14"/>
      <c r="AC204" s="14"/>
      <c r="AD204" s="14"/>
      <c r="AE204" s="14"/>
      <c r="AT204" s="250" t="s">
        <v>198</v>
      </c>
      <c r="AU204" s="250" t="s">
        <v>84</v>
      </c>
      <c r="AV204" s="14" t="s">
        <v>84</v>
      </c>
      <c r="AW204" s="14" t="s">
        <v>37</v>
      </c>
      <c r="AX204" s="14" t="s">
        <v>76</v>
      </c>
      <c r="AY204" s="250" t="s">
        <v>186</v>
      </c>
    </row>
    <row r="205" spans="1:65" s="2" customFormat="1" ht="24.15" customHeight="1">
      <c r="A205" s="38"/>
      <c r="B205" s="39"/>
      <c r="C205" s="212" t="s">
        <v>370</v>
      </c>
      <c r="D205" s="212" t="s">
        <v>189</v>
      </c>
      <c r="E205" s="213" t="s">
        <v>1251</v>
      </c>
      <c r="F205" s="214" t="s">
        <v>1252</v>
      </c>
      <c r="G205" s="215" t="s">
        <v>244</v>
      </c>
      <c r="H205" s="216">
        <v>2254.3</v>
      </c>
      <c r="I205" s="217"/>
      <c r="J205" s="218">
        <f>ROUND(I205*H205,2)</f>
        <v>0</v>
      </c>
      <c r="K205" s="214" t="s">
        <v>193</v>
      </c>
      <c r="L205" s="44"/>
      <c r="M205" s="219" t="s">
        <v>20</v>
      </c>
      <c r="N205" s="220" t="s">
        <v>47</v>
      </c>
      <c r="O205" s="84"/>
      <c r="P205" s="221">
        <f>O205*H205</f>
        <v>0</v>
      </c>
      <c r="Q205" s="221">
        <v>0</v>
      </c>
      <c r="R205" s="221">
        <f>Q205*H205</f>
        <v>0</v>
      </c>
      <c r="S205" s="221">
        <v>0</v>
      </c>
      <c r="T205" s="222">
        <f>S205*H205</f>
        <v>0</v>
      </c>
      <c r="U205" s="38"/>
      <c r="V205" s="38"/>
      <c r="W205" s="38"/>
      <c r="X205" s="38"/>
      <c r="Y205" s="38"/>
      <c r="Z205" s="38"/>
      <c r="AA205" s="38"/>
      <c r="AB205" s="38"/>
      <c r="AC205" s="38"/>
      <c r="AD205" s="38"/>
      <c r="AE205" s="38"/>
      <c r="AR205" s="223" t="s">
        <v>194</v>
      </c>
      <c r="AT205" s="223" t="s">
        <v>189</v>
      </c>
      <c r="AU205" s="223" t="s">
        <v>84</v>
      </c>
      <c r="AY205" s="17" t="s">
        <v>186</v>
      </c>
      <c r="BE205" s="224">
        <f>IF(N205="základní",J205,0)</f>
        <v>0</v>
      </c>
      <c r="BF205" s="224">
        <f>IF(N205="snížená",J205,0)</f>
        <v>0</v>
      </c>
      <c r="BG205" s="224">
        <f>IF(N205="zákl. přenesená",J205,0)</f>
        <v>0</v>
      </c>
      <c r="BH205" s="224">
        <f>IF(N205="sníž. přenesená",J205,0)</f>
        <v>0</v>
      </c>
      <c r="BI205" s="224">
        <f>IF(N205="nulová",J205,0)</f>
        <v>0</v>
      </c>
      <c r="BJ205" s="17" t="s">
        <v>22</v>
      </c>
      <c r="BK205" s="224">
        <f>ROUND(I205*H205,2)</f>
        <v>0</v>
      </c>
      <c r="BL205" s="17" t="s">
        <v>194</v>
      </c>
      <c r="BM205" s="223" t="s">
        <v>1253</v>
      </c>
    </row>
    <row r="206" spans="1:47" s="2" customFormat="1" ht="12">
      <c r="A206" s="38"/>
      <c r="B206" s="39"/>
      <c r="C206" s="40"/>
      <c r="D206" s="225" t="s">
        <v>196</v>
      </c>
      <c r="E206" s="40"/>
      <c r="F206" s="226" t="s">
        <v>1254</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196</v>
      </c>
      <c r="AU206" s="17" t="s">
        <v>84</v>
      </c>
    </row>
    <row r="207" spans="1:51" s="13" customFormat="1" ht="12">
      <c r="A207" s="13"/>
      <c r="B207" s="230"/>
      <c r="C207" s="231"/>
      <c r="D207" s="225" t="s">
        <v>198</v>
      </c>
      <c r="E207" s="232" t="s">
        <v>20</v>
      </c>
      <c r="F207" s="233" t="s">
        <v>919</v>
      </c>
      <c r="G207" s="231"/>
      <c r="H207" s="232" t="s">
        <v>20</v>
      </c>
      <c r="I207" s="234"/>
      <c r="J207" s="231"/>
      <c r="K207" s="231"/>
      <c r="L207" s="235"/>
      <c r="M207" s="236"/>
      <c r="N207" s="237"/>
      <c r="O207" s="237"/>
      <c r="P207" s="237"/>
      <c r="Q207" s="237"/>
      <c r="R207" s="237"/>
      <c r="S207" s="237"/>
      <c r="T207" s="238"/>
      <c r="U207" s="13"/>
      <c r="V207" s="13"/>
      <c r="W207" s="13"/>
      <c r="X207" s="13"/>
      <c r="Y207" s="13"/>
      <c r="Z207" s="13"/>
      <c r="AA207" s="13"/>
      <c r="AB207" s="13"/>
      <c r="AC207" s="13"/>
      <c r="AD207" s="13"/>
      <c r="AE207" s="13"/>
      <c r="AT207" s="239" t="s">
        <v>198</v>
      </c>
      <c r="AU207" s="239" t="s">
        <v>84</v>
      </c>
      <c r="AV207" s="13" t="s">
        <v>22</v>
      </c>
      <c r="AW207" s="13" t="s">
        <v>37</v>
      </c>
      <c r="AX207" s="13" t="s">
        <v>76</v>
      </c>
      <c r="AY207" s="239" t="s">
        <v>186</v>
      </c>
    </row>
    <row r="208" spans="1:51" s="13" customFormat="1" ht="12">
      <c r="A208" s="13"/>
      <c r="B208" s="230"/>
      <c r="C208" s="231"/>
      <c r="D208" s="225" t="s">
        <v>198</v>
      </c>
      <c r="E208" s="232" t="s">
        <v>20</v>
      </c>
      <c r="F208" s="233" t="s">
        <v>1255</v>
      </c>
      <c r="G208" s="231"/>
      <c r="H208" s="232" t="s">
        <v>20</v>
      </c>
      <c r="I208" s="234"/>
      <c r="J208" s="231"/>
      <c r="K208" s="231"/>
      <c r="L208" s="235"/>
      <c r="M208" s="236"/>
      <c r="N208" s="237"/>
      <c r="O208" s="237"/>
      <c r="P208" s="237"/>
      <c r="Q208" s="237"/>
      <c r="R208" s="237"/>
      <c r="S208" s="237"/>
      <c r="T208" s="238"/>
      <c r="U208" s="13"/>
      <c r="V208" s="13"/>
      <c r="W208" s="13"/>
      <c r="X208" s="13"/>
      <c r="Y208" s="13"/>
      <c r="Z208" s="13"/>
      <c r="AA208" s="13"/>
      <c r="AB208" s="13"/>
      <c r="AC208" s="13"/>
      <c r="AD208" s="13"/>
      <c r="AE208" s="13"/>
      <c r="AT208" s="239" t="s">
        <v>198</v>
      </c>
      <c r="AU208" s="239" t="s">
        <v>84</v>
      </c>
      <c r="AV208" s="13" t="s">
        <v>22</v>
      </c>
      <c r="AW208" s="13" t="s">
        <v>37</v>
      </c>
      <c r="AX208" s="13" t="s">
        <v>76</v>
      </c>
      <c r="AY208" s="239" t="s">
        <v>186</v>
      </c>
    </row>
    <row r="209" spans="1:51" s="14" customFormat="1" ht="12">
      <c r="A209" s="14"/>
      <c r="B209" s="240"/>
      <c r="C209" s="241"/>
      <c r="D209" s="225" t="s">
        <v>198</v>
      </c>
      <c r="E209" s="242" t="s">
        <v>20</v>
      </c>
      <c r="F209" s="243" t="s">
        <v>1366</v>
      </c>
      <c r="G209" s="241"/>
      <c r="H209" s="244">
        <v>2254.3</v>
      </c>
      <c r="I209" s="245"/>
      <c r="J209" s="241"/>
      <c r="K209" s="241"/>
      <c r="L209" s="246"/>
      <c r="M209" s="247"/>
      <c r="N209" s="248"/>
      <c r="O209" s="248"/>
      <c r="P209" s="248"/>
      <c r="Q209" s="248"/>
      <c r="R209" s="248"/>
      <c r="S209" s="248"/>
      <c r="T209" s="249"/>
      <c r="U209" s="14"/>
      <c r="V209" s="14"/>
      <c r="W209" s="14"/>
      <c r="X209" s="14"/>
      <c r="Y209" s="14"/>
      <c r="Z209" s="14"/>
      <c r="AA209" s="14"/>
      <c r="AB209" s="14"/>
      <c r="AC209" s="14"/>
      <c r="AD209" s="14"/>
      <c r="AE209" s="14"/>
      <c r="AT209" s="250" t="s">
        <v>198</v>
      </c>
      <c r="AU209" s="250" t="s">
        <v>84</v>
      </c>
      <c r="AV209" s="14" t="s">
        <v>84</v>
      </c>
      <c r="AW209" s="14" t="s">
        <v>37</v>
      </c>
      <c r="AX209" s="14" t="s">
        <v>76</v>
      </c>
      <c r="AY209" s="250" t="s">
        <v>186</v>
      </c>
    </row>
    <row r="210" spans="1:65" s="2" customFormat="1" ht="24.15" customHeight="1">
      <c r="A210" s="38"/>
      <c r="B210" s="39"/>
      <c r="C210" s="212" t="s">
        <v>374</v>
      </c>
      <c r="D210" s="212" t="s">
        <v>189</v>
      </c>
      <c r="E210" s="213" t="s">
        <v>1376</v>
      </c>
      <c r="F210" s="214" t="s">
        <v>1377</v>
      </c>
      <c r="G210" s="215" t="s">
        <v>244</v>
      </c>
      <c r="H210" s="216">
        <v>22.05</v>
      </c>
      <c r="I210" s="217"/>
      <c r="J210" s="218">
        <f>ROUND(I210*H210,2)</f>
        <v>0</v>
      </c>
      <c r="K210" s="214" t="s">
        <v>193</v>
      </c>
      <c r="L210" s="44"/>
      <c r="M210" s="219" t="s">
        <v>20</v>
      </c>
      <c r="N210" s="220" t="s">
        <v>47</v>
      </c>
      <c r="O210" s="84"/>
      <c r="P210" s="221">
        <f>O210*H210</f>
        <v>0</v>
      </c>
      <c r="Q210" s="221">
        <v>0</v>
      </c>
      <c r="R210" s="221">
        <f>Q210*H210</f>
        <v>0</v>
      </c>
      <c r="S210" s="221">
        <v>0</v>
      </c>
      <c r="T210" s="222">
        <f>S210*H210</f>
        <v>0</v>
      </c>
      <c r="U210" s="38"/>
      <c r="V210" s="38"/>
      <c r="W210" s="38"/>
      <c r="X210" s="38"/>
      <c r="Y210" s="38"/>
      <c r="Z210" s="38"/>
      <c r="AA210" s="38"/>
      <c r="AB210" s="38"/>
      <c r="AC210" s="38"/>
      <c r="AD210" s="38"/>
      <c r="AE210" s="38"/>
      <c r="AR210" s="223" t="s">
        <v>194</v>
      </c>
      <c r="AT210" s="223" t="s">
        <v>189</v>
      </c>
      <c r="AU210" s="223" t="s">
        <v>84</v>
      </c>
      <c r="AY210" s="17" t="s">
        <v>186</v>
      </c>
      <c r="BE210" s="224">
        <f>IF(N210="základní",J210,0)</f>
        <v>0</v>
      </c>
      <c r="BF210" s="224">
        <f>IF(N210="snížená",J210,0)</f>
        <v>0</v>
      </c>
      <c r="BG210" s="224">
        <f>IF(N210="zákl. přenesená",J210,0)</f>
        <v>0</v>
      </c>
      <c r="BH210" s="224">
        <f>IF(N210="sníž. přenesená",J210,0)</f>
        <v>0</v>
      </c>
      <c r="BI210" s="224">
        <f>IF(N210="nulová",J210,0)</f>
        <v>0</v>
      </c>
      <c r="BJ210" s="17" t="s">
        <v>22</v>
      </c>
      <c r="BK210" s="224">
        <f>ROUND(I210*H210,2)</f>
        <v>0</v>
      </c>
      <c r="BL210" s="17" t="s">
        <v>194</v>
      </c>
      <c r="BM210" s="223" t="s">
        <v>1378</v>
      </c>
    </row>
    <row r="211" spans="1:47" s="2" customFormat="1" ht="12">
      <c r="A211" s="38"/>
      <c r="B211" s="39"/>
      <c r="C211" s="40"/>
      <c r="D211" s="225" t="s">
        <v>196</v>
      </c>
      <c r="E211" s="40"/>
      <c r="F211" s="226" t="s">
        <v>1379</v>
      </c>
      <c r="G211" s="40"/>
      <c r="H211" s="40"/>
      <c r="I211" s="227"/>
      <c r="J211" s="40"/>
      <c r="K211" s="40"/>
      <c r="L211" s="44"/>
      <c r="M211" s="228"/>
      <c r="N211" s="229"/>
      <c r="O211" s="84"/>
      <c r="P211" s="84"/>
      <c r="Q211" s="84"/>
      <c r="R211" s="84"/>
      <c r="S211" s="84"/>
      <c r="T211" s="85"/>
      <c r="U211" s="38"/>
      <c r="V211" s="38"/>
      <c r="W211" s="38"/>
      <c r="X211" s="38"/>
      <c r="Y211" s="38"/>
      <c r="Z211" s="38"/>
      <c r="AA211" s="38"/>
      <c r="AB211" s="38"/>
      <c r="AC211" s="38"/>
      <c r="AD211" s="38"/>
      <c r="AE211" s="38"/>
      <c r="AT211" s="17" t="s">
        <v>196</v>
      </c>
      <c r="AU211" s="17" t="s">
        <v>84</v>
      </c>
    </row>
    <row r="212" spans="1:51" s="13" customFormat="1" ht="12">
      <c r="A212" s="13"/>
      <c r="B212" s="230"/>
      <c r="C212" s="231"/>
      <c r="D212" s="225" t="s">
        <v>198</v>
      </c>
      <c r="E212" s="232" t="s">
        <v>20</v>
      </c>
      <c r="F212" s="233" t="s">
        <v>919</v>
      </c>
      <c r="G212" s="231"/>
      <c r="H212" s="232" t="s">
        <v>20</v>
      </c>
      <c r="I212" s="234"/>
      <c r="J212" s="231"/>
      <c r="K212" s="231"/>
      <c r="L212" s="235"/>
      <c r="M212" s="236"/>
      <c r="N212" s="237"/>
      <c r="O212" s="237"/>
      <c r="P212" s="237"/>
      <c r="Q212" s="237"/>
      <c r="R212" s="237"/>
      <c r="S212" s="237"/>
      <c r="T212" s="238"/>
      <c r="U212" s="13"/>
      <c r="V212" s="13"/>
      <c r="W212" s="13"/>
      <c r="X212" s="13"/>
      <c r="Y212" s="13"/>
      <c r="Z212" s="13"/>
      <c r="AA212" s="13"/>
      <c r="AB212" s="13"/>
      <c r="AC212" s="13"/>
      <c r="AD212" s="13"/>
      <c r="AE212" s="13"/>
      <c r="AT212" s="239" t="s">
        <v>198</v>
      </c>
      <c r="AU212" s="239" t="s">
        <v>84</v>
      </c>
      <c r="AV212" s="13" t="s">
        <v>22</v>
      </c>
      <c r="AW212" s="13" t="s">
        <v>37</v>
      </c>
      <c r="AX212" s="13" t="s">
        <v>76</v>
      </c>
      <c r="AY212" s="239" t="s">
        <v>186</v>
      </c>
    </row>
    <row r="213" spans="1:51" s="13" customFormat="1" ht="12">
      <c r="A213" s="13"/>
      <c r="B213" s="230"/>
      <c r="C213" s="231"/>
      <c r="D213" s="225" t="s">
        <v>198</v>
      </c>
      <c r="E213" s="232" t="s">
        <v>20</v>
      </c>
      <c r="F213" s="233" t="s">
        <v>1380</v>
      </c>
      <c r="G213" s="231"/>
      <c r="H213" s="232" t="s">
        <v>20</v>
      </c>
      <c r="I213" s="234"/>
      <c r="J213" s="231"/>
      <c r="K213" s="231"/>
      <c r="L213" s="235"/>
      <c r="M213" s="236"/>
      <c r="N213" s="237"/>
      <c r="O213" s="237"/>
      <c r="P213" s="237"/>
      <c r="Q213" s="237"/>
      <c r="R213" s="237"/>
      <c r="S213" s="237"/>
      <c r="T213" s="238"/>
      <c r="U213" s="13"/>
      <c r="V213" s="13"/>
      <c r="W213" s="13"/>
      <c r="X213" s="13"/>
      <c r="Y213" s="13"/>
      <c r="Z213" s="13"/>
      <c r="AA213" s="13"/>
      <c r="AB213" s="13"/>
      <c r="AC213" s="13"/>
      <c r="AD213" s="13"/>
      <c r="AE213" s="13"/>
      <c r="AT213" s="239" t="s">
        <v>198</v>
      </c>
      <c r="AU213" s="239" t="s">
        <v>84</v>
      </c>
      <c r="AV213" s="13" t="s">
        <v>22</v>
      </c>
      <c r="AW213" s="13" t="s">
        <v>37</v>
      </c>
      <c r="AX213" s="13" t="s">
        <v>76</v>
      </c>
      <c r="AY213" s="239" t="s">
        <v>186</v>
      </c>
    </row>
    <row r="214" spans="1:51" s="14" customFormat="1" ht="12">
      <c r="A214" s="14"/>
      <c r="B214" s="240"/>
      <c r="C214" s="241"/>
      <c r="D214" s="225" t="s">
        <v>198</v>
      </c>
      <c r="E214" s="242" t="s">
        <v>20</v>
      </c>
      <c r="F214" s="243" t="s">
        <v>1381</v>
      </c>
      <c r="G214" s="241"/>
      <c r="H214" s="244">
        <v>14.7</v>
      </c>
      <c r="I214" s="245"/>
      <c r="J214" s="241"/>
      <c r="K214" s="241"/>
      <c r="L214" s="246"/>
      <c r="M214" s="247"/>
      <c r="N214" s="248"/>
      <c r="O214" s="248"/>
      <c r="P214" s="248"/>
      <c r="Q214" s="248"/>
      <c r="R214" s="248"/>
      <c r="S214" s="248"/>
      <c r="T214" s="249"/>
      <c r="U214" s="14"/>
      <c r="V214" s="14"/>
      <c r="W214" s="14"/>
      <c r="X214" s="14"/>
      <c r="Y214" s="14"/>
      <c r="Z214" s="14"/>
      <c r="AA214" s="14"/>
      <c r="AB214" s="14"/>
      <c r="AC214" s="14"/>
      <c r="AD214" s="14"/>
      <c r="AE214" s="14"/>
      <c r="AT214" s="250" t="s">
        <v>198</v>
      </c>
      <c r="AU214" s="250" t="s">
        <v>84</v>
      </c>
      <c r="AV214" s="14" t="s">
        <v>84</v>
      </c>
      <c r="AW214" s="14" t="s">
        <v>37</v>
      </c>
      <c r="AX214" s="14" t="s">
        <v>76</v>
      </c>
      <c r="AY214" s="250" t="s">
        <v>186</v>
      </c>
    </row>
    <row r="215" spans="1:51" s="14" customFormat="1" ht="12">
      <c r="A215" s="14"/>
      <c r="B215" s="240"/>
      <c r="C215" s="241"/>
      <c r="D215" s="225" t="s">
        <v>198</v>
      </c>
      <c r="E215" s="242" t="s">
        <v>20</v>
      </c>
      <c r="F215" s="243" t="s">
        <v>1375</v>
      </c>
      <c r="G215" s="241"/>
      <c r="H215" s="244">
        <v>7.35</v>
      </c>
      <c r="I215" s="245"/>
      <c r="J215" s="241"/>
      <c r="K215" s="241"/>
      <c r="L215" s="246"/>
      <c r="M215" s="247"/>
      <c r="N215" s="248"/>
      <c r="O215" s="248"/>
      <c r="P215" s="248"/>
      <c r="Q215" s="248"/>
      <c r="R215" s="248"/>
      <c r="S215" s="248"/>
      <c r="T215" s="249"/>
      <c r="U215" s="14"/>
      <c r="V215" s="14"/>
      <c r="W215" s="14"/>
      <c r="X215" s="14"/>
      <c r="Y215" s="14"/>
      <c r="Z215" s="14"/>
      <c r="AA215" s="14"/>
      <c r="AB215" s="14"/>
      <c r="AC215" s="14"/>
      <c r="AD215" s="14"/>
      <c r="AE215" s="14"/>
      <c r="AT215" s="250" t="s">
        <v>198</v>
      </c>
      <c r="AU215" s="250" t="s">
        <v>84</v>
      </c>
      <c r="AV215" s="14" t="s">
        <v>84</v>
      </c>
      <c r="AW215" s="14" t="s">
        <v>37</v>
      </c>
      <c r="AX215" s="14" t="s">
        <v>76</v>
      </c>
      <c r="AY215" s="250" t="s">
        <v>186</v>
      </c>
    </row>
    <row r="216" spans="1:65" s="2" customFormat="1" ht="24.15" customHeight="1">
      <c r="A216" s="38"/>
      <c r="B216" s="39"/>
      <c r="C216" s="212" t="s">
        <v>381</v>
      </c>
      <c r="D216" s="212" t="s">
        <v>189</v>
      </c>
      <c r="E216" s="213" t="s">
        <v>1088</v>
      </c>
      <c r="F216" s="214" t="s">
        <v>1089</v>
      </c>
      <c r="G216" s="215" t="s">
        <v>244</v>
      </c>
      <c r="H216" s="216">
        <v>2254.3</v>
      </c>
      <c r="I216" s="217"/>
      <c r="J216" s="218">
        <f>ROUND(I216*H216,2)</f>
        <v>0</v>
      </c>
      <c r="K216" s="214" t="s">
        <v>193</v>
      </c>
      <c r="L216" s="44"/>
      <c r="M216" s="219" t="s">
        <v>20</v>
      </c>
      <c r="N216" s="220" t="s">
        <v>47</v>
      </c>
      <c r="O216" s="84"/>
      <c r="P216" s="221">
        <f>O216*H216</f>
        <v>0</v>
      </c>
      <c r="Q216" s="221">
        <v>0</v>
      </c>
      <c r="R216" s="221">
        <f>Q216*H216</f>
        <v>0</v>
      </c>
      <c r="S216" s="221">
        <v>0</v>
      </c>
      <c r="T216" s="222">
        <f>S216*H216</f>
        <v>0</v>
      </c>
      <c r="U216" s="38"/>
      <c r="V216" s="38"/>
      <c r="W216" s="38"/>
      <c r="X216" s="38"/>
      <c r="Y216" s="38"/>
      <c r="Z216" s="38"/>
      <c r="AA216" s="38"/>
      <c r="AB216" s="38"/>
      <c r="AC216" s="38"/>
      <c r="AD216" s="38"/>
      <c r="AE216" s="38"/>
      <c r="AR216" s="223" t="s">
        <v>194</v>
      </c>
      <c r="AT216" s="223" t="s">
        <v>189</v>
      </c>
      <c r="AU216" s="223" t="s">
        <v>84</v>
      </c>
      <c r="AY216" s="17" t="s">
        <v>186</v>
      </c>
      <c r="BE216" s="224">
        <f>IF(N216="základní",J216,0)</f>
        <v>0</v>
      </c>
      <c r="BF216" s="224">
        <f>IF(N216="snížená",J216,0)</f>
        <v>0</v>
      </c>
      <c r="BG216" s="224">
        <f>IF(N216="zákl. přenesená",J216,0)</f>
        <v>0</v>
      </c>
      <c r="BH216" s="224">
        <f>IF(N216="sníž. přenesená",J216,0)</f>
        <v>0</v>
      </c>
      <c r="BI216" s="224">
        <f>IF(N216="nulová",J216,0)</f>
        <v>0</v>
      </c>
      <c r="BJ216" s="17" t="s">
        <v>22</v>
      </c>
      <c r="BK216" s="224">
        <f>ROUND(I216*H216,2)</f>
        <v>0</v>
      </c>
      <c r="BL216" s="17" t="s">
        <v>194</v>
      </c>
      <c r="BM216" s="223" t="s">
        <v>1090</v>
      </c>
    </row>
    <row r="217" spans="1:47" s="2" customFormat="1" ht="12">
      <c r="A217" s="38"/>
      <c r="B217" s="39"/>
      <c r="C217" s="40"/>
      <c r="D217" s="225" t="s">
        <v>196</v>
      </c>
      <c r="E217" s="40"/>
      <c r="F217" s="226" t="s">
        <v>1091</v>
      </c>
      <c r="G217" s="40"/>
      <c r="H217" s="40"/>
      <c r="I217" s="227"/>
      <c r="J217" s="40"/>
      <c r="K217" s="40"/>
      <c r="L217" s="44"/>
      <c r="M217" s="228"/>
      <c r="N217" s="229"/>
      <c r="O217" s="84"/>
      <c r="P217" s="84"/>
      <c r="Q217" s="84"/>
      <c r="R217" s="84"/>
      <c r="S217" s="84"/>
      <c r="T217" s="85"/>
      <c r="U217" s="38"/>
      <c r="V217" s="38"/>
      <c r="W217" s="38"/>
      <c r="X217" s="38"/>
      <c r="Y217" s="38"/>
      <c r="Z217" s="38"/>
      <c r="AA217" s="38"/>
      <c r="AB217" s="38"/>
      <c r="AC217" s="38"/>
      <c r="AD217" s="38"/>
      <c r="AE217" s="38"/>
      <c r="AT217" s="17" t="s">
        <v>196</v>
      </c>
      <c r="AU217" s="17" t="s">
        <v>84</v>
      </c>
    </row>
    <row r="218" spans="1:51" s="13" customFormat="1" ht="12">
      <c r="A218" s="13"/>
      <c r="B218" s="230"/>
      <c r="C218" s="231"/>
      <c r="D218" s="225" t="s">
        <v>198</v>
      </c>
      <c r="E218" s="232" t="s">
        <v>20</v>
      </c>
      <c r="F218" s="233" t="s">
        <v>919</v>
      </c>
      <c r="G218" s="231"/>
      <c r="H218" s="232" t="s">
        <v>20</v>
      </c>
      <c r="I218" s="234"/>
      <c r="J218" s="231"/>
      <c r="K218" s="231"/>
      <c r="L218" s="235"/>
      <c r="M218" s="236"/>
      <c r="N218" s="237"/>
      <c r="O218" s="237"/>
      <c r="P218" s="237"/>
      <c r="Q218" s="237"/>
      <c r="R218" s="237"/>
      <c r="S218" s="237"/>
      <c r="T218" s="238"/>
      <c r="U218" s="13"/>
      <c r="V218" s="13"/>
      <c r="W218" s="13"/>
      <c r="X218" s="13"/>
      <c r="Y218" s="13"/>
      <c r="Z218" s="13"/>
      <c r="AA218" s="13"/>
      <c r="AB218" s="13"/>
      <c r="AC218" s="13"/>
      <c r="AD218" s="13"/>
      <c r="AE218" s="13"/>
      <c r="AT218" s="239" t="s">
        <v>198</v>
      </c>
      <c r="AU218" s="239" t="s">
        <v>84</v>
      </c>
      <c r="AV218" s="13" t="s">
        <v>22</v>
      </c>
      <c r="AW218" s="13" t="s">
        <v>37</v>
      </c>
      <c r="AX218" s="13" t="s">
        <v>76</v>
      </c>
      <c r="AY218" s="239" t="s">
        <v>186</v>
      </c>
    </row>
    <row r="219" spans="1:51" s="13" customFormat="1" ht="12">
      <c r="A219" s="13"/>
      <c r="B219" s="230"/>
      <c r="C219" s="231"/>
      <c r="D219" s="225" t="s">
        <v>198</v>
      </c>
      <c r="E219" s="232" t="s">
        <v>20</v>
      </c>
      <c r="F219" s="233" t="s">
        <v>1092</v>
      </c>
      <c r="G219" s="231"/>
      <c r="H219" s="232" t="s">
        <v>20</v>
      </c>
      <c r="I219" s="234"/>
      <c r="J219" s="231"/>
      <c r="K219" s="231"/>
      <c r="L219" s="235"/>
      <c r="M219" s="236"/>
      <c r="N219" s="237"/>
      <c r="O219" s="237"/>
      <c r="P219" s="237"/>
      <c r="Q219" s="237"/>
      <c r="R219" s="237"/>
      <c r="S219" s="237"/>
      <c r="T219" s="238"/>
      <c r="U219" s="13"/>
      <c r="V219" s="13"/>
      <c r="W219" s="13"/>
      <c r="X219" s="13"/>
      <c r="Y219" s="13"/>
      <c r="Z219" s="13"/>
      <c r="AA219" s="13"/>
      <c r="AB219" s="13"/>
      <c r="AC219" s="13"/>
      <c r="AD219" s="13"/>
      <c r="AE219" s="13"/>
      <c r="AT219" s="239" t="s">
        <v>198</v>
      </c>
      <c r="AU219" s="239" t="s">
        <v>84</v>
      </c>
      <c r="AV219" s="13" t="s">
        <v>22</v>
      </c>
      <c r="AW219" s="13" t="s">
        <v>37</v>
      </c>
      <c r="AX219" s="13" t="s">
        <v>76</v>
      </c>
      <c r="AY219" s="239" t="s">
        <v>186</v>
      </c>
    </row>
    <row r="220" spans="1:51" s="14" customFormat="1" ht="12">
      <c r="A220" s="14"/>
      <c r="B220" s="240"/>
      <c r="C220" s="241"/>
      <c r="D220" s="225" t="s">
        <v>198</v>
      </c>
      <c r="E220" s="242" t="s">
        <v>20</v>
      </c>
      <c r="F220" s="243" t="s">
        <v>1366</v>
      </c>
      <c r="G220" s="241"/>
      <c r="H220" s="244">
        <v>2254.3</v>
      </c>
      <c r="I220" s="245"/>
      <c r="J220" s="241"/>
      <c r="K220" s="241"/>
      <c r="L220" s="246"/>
      <c r="M220" s="247"/>
      <c r="N220" s="248"/>
      <c r="O220" s="248"/>
      <c r="P220" s="248"/>
      <c r="Q220" s="248"/>
      <c r="R220" s="248"/>
      <c r="S220" s="248"/>
      <c r="T220" s="249"/>
      <c r="U220" s="14"/>
      <c r="V220" s="14"/>
      <c r="W220" s="14"/>
      <c r="X220" s="14"/>
      <c r="Y220" s="14"/>
      <c r="Z220" s="14"/>
      <c r="AA220" s="14"/>
      <c r="AB220" s="14"/>
      <c r="AC220" s="14"/>
      <c r="AD220" s="14"/>
      <c r="AE220" s="14"/>
      <c r="AT220" s="250" t="s">
        <v>198</v>
      </c>
      <c r="AU220" s="250" t="s">
        <v>84</v>
      </c>
      <c r="AV220" s="14" t="s">
        <v>84</v>
      </c>
      <c r="AW220" s="14" t="s">
        <v>37</v>
      </c>
      <c r="AX220" s="14" t="s">
        <v>76</v>
      </c>
      <c r="AY220" s="250" t="s">
        <v>186</v>
      </c>
    </row>
    <row r="221" spans="1:65" s="2" customFormat="1" ht="24.15" customHeight="1">
      <c r="A221" s="38"/>
      <c r="B221" s="39"/>
      <c r="C221" s="212" t="s">
        <v>387</v>
      </c>
      <c r="D221" s="212" t="s">
        <v>189</v>
      </c>
      <c r="E221" s="213" t="s">
        <v>1382</v>
      </c>
      <c r="F221" s="214" t="s">
        <v>1383</v>
      </c>
      <c r="G221" s="215" t="s">
        <v>244</v>
      </c>
      <c r="H221" s="216">
        <v>22.05</v>
      </c>
      <c r="I221" s="217"/>
      <c r="J221" s="218">
        <f>ROUND(I221*H221,2)</f>
        <v>0</v>
      </c>
      <c r="K221" s="214" t="s">
        <v>193</v>
      </c>
      <c r="L221" s="44"/>
      <c r="M221" s="219" t="s">
        <v>20</v>
      </c>
      <c r="N221" s="220" t="s">
        <v>47</v>
      </c>
      <c r="O221" s="84"/>
      <c r="P221" s="221">
        <f>O221*H221</f>
        <v>0</v>
      </c>
      <c r="Q221" s="221">
        <v>0</v>
      </c>
      <c r="R221" s="221">
        <f>Q221*H221</f>
        <v>0</v>
      </c>
      <c r="S221" s="221">
        <v>0</v>
      </c>
      <c r="T221" s="222">
        <f>S221*H221</f>
        <v>0</v>
      </c>
      <c r="U221" s="38"/>
      <c r="V221" s="38"/>
      <c r="W221" s="38"/>
      <c r="X221" s="38"/>
      <c r="Y221" s="38"/>
      <c r="Z221" s="38"/>
      <c r="AA221" s="38"/>
      <c r="AB221" s="38"/>
      <c r="AC221" s="38"/>
      <c r="AD221" s="38"/>
      <c r="AE221" s="38"/>
      <c r="AR221" s="223" t="s">
        <v>194</v>
      </c>
      <c r="AT221" s="223" t="s">
        <v>189</v>
      </c>
      <c r="AU221" s="223" t="s">
        <v>84</v>
      </c>
      <c r="AY221" s="17" t="s">
        <v>186</v>
      </c>
      <c r="BE221" s="224">
        <f>IF(N221="základní",J221,0)</f>
        <v>0</v>
      </c>
      <c r="BF221" s="224">
        <f>IF(N221="snížená",J221,0)</f>
        <v>0</v>
      </c>
      <c r="BG221" s="224">
        <f>IF(N221="zákl. přenesená",J221,0)</f>
        <v>0</v>
      </c>
      <c r="BH221" s="224">
        <f>IF(N221="sníž. přenesená",J221,0)</f>
        <v>0</v>
      </c>
      <c r="BI221" s="224">
        <f>IF(N221="nulová",J221,0)</f>
        <v>0</v>
      </c>
      <c r="BJ221" s="17" t="s">
        <v>22</v>
      </c>
      <c r="BK221" s="224">
        <f>ROUND(I221*H221,2)</f>
        <v>0</v>
      </c>
      <c r="BL221" s="17" t="s">
        <v>194</v>
      </c>
      <c r="BM221" s="223" t="s">
        <v>1384</v>
      </c>
    </row>
    <row r="222" spans="1:47" s="2" customFormat="1" ht="12">
      <c r="A222" s="38"/>
      <c r="B222" s="39"/>
      <c r="C222" s="40"/>
      <c r="D222" s="225" t="s">
        <v>196</v>
      </c>
      <c r="E222" s="40"/>
      <c r="F222" s="226" t="s">
        <v>1385</v>
      </c>
      <c r="G222" s="40"/>
      <c r="H222" s="40"/>
      <c r="I222" s="227"/>
      <c r="J222" s="40"/>
      <c r="K222" s="40"/>
      <c r="L222" s="44"/>
      <c r="M222" s="228"/>
      <c r="N222" s="229"/>
      <c r="O222" s="84"/>
      <c r="P222" s="84"/>
      <c r="Q222" s="84"/>
      <c r="R222" s="84"/>
      <c r="S222" s="84"/>
      <c r="T222" s="85"/>
      <c r="U222" s="38"/>
      <c r="V222" s="38"/>
      <c r="W222" s="38"/>
      <c r="X222" s="38"/>
      <c r="Y222" s="38"/>
      <c r="Z222" s="38"/>
      <c r="AA222" s="38"/>
      <c r="AB222" s="38"/>
      <c r="AC222" s="38"/>
      <c r="AD222" s="38"/>
      <c r="AE222" s="38"/>
      <c r="AT222" s="17" t="s">
        <v>196</v>
      </c>
      <c r="AU222" s="17" t="s">
        <v>84</v>
      </c>
    </row>
    <row r="223" spans="1:51" s="13" customFormat="1" ht="12">
      <c r="A223" s="13"/>
      <c r="B223" s="230"/>
      <c r="C223" s="231"/>
      <c r="D223" s="225" t="s">
        <v>198</v>
      </c>
      <c r="E223" s="232" t="s">
        <v>20</v>
      </c>
      <c r="F223" s="233" t="s">
        <v>919</v>
      </c>
      <c r="G223" s="231"/>
      <c r="H223" s="232" t="s">
        <v>20</v>
      </c>
      <c r="I223" s="234"/>
      <c r="J223" s="231"/>
      <c r="K223" s="231"/>
      <c r="L223" s="235"/>
      <c r="M223" s="236"/>
      <c r="N223" s="237"/>
      <c r="O223" s="237"/>
      <c r="P223" s="237"/>
      <c r="Q223" s="237"/>
      <c r="R223" s="237"/>
      <c r="S223" s="237"/>
      <c r="T223" s="238"/>
      <c r="U223" s="13"/>
      <c r="V223" s="13"/>
      <c r="W223" s="13"/>
      <c r="X223" s="13"/>
      <c r="Y223" s="13"/>
      <c r="Z223" s="13"/>
      <c r="AA223" s="13"/>
      <c r="AB223" s="13"/>
      <c r="AC223" s="13"/>
      <c r="AD223" s="13"/>
      <c r="AE223" s="13"/>
      <c r="AT223" s="239" t="s">
        <v>198</v>
      </c>
      <c r="AU223" s="239" t="s">
        <v>84</v>
      </c>
      <c r="AV223" s="13" t="s">
        <v>22</v>
      </c>
      <c r="AW223" s="13" t="s">
        <v>37</v>
      </c>
      <c r="AX223" s="13" t="s">
        <v>76</v>
      </c>
      <c r="AY223" s="239" t="s">
        <v>186</v>
      </c>
    </row>
    <row r="224" spans="1:51" s="13" customFormat="1" ht="12">
      <c r="A224" s="13"/>
      <c r="B224" s="230"/>
      <c r="C224" s="231"/>
      <c r="D224" s="225" t="s">
        <v>198</v>
      </c>
      <c r="E224" s="232" t="s">
        <v>20</v>
      </c>
      <c r="F224" s="233" t="s">
        <v>1386</v>
      </c>
      <c r="G224" s="231"/>
      <c r="H224" s="232" t="s">
        <v>20</v>
      </c>
      <c r="I224" s="234"/>
      <c r="J224" s="231"/>
      <c r="K224" s="231"/>
      <c r="L224" s="235"/>
      <c r="M224" s="236"/>
      <c r="N224" s="237"/>
      <c r="O224" s="237"/>
      <c r="P224" s="237"/>
      <c r="Q224" s="237"/>
      <c r="R224" s="237"/>
      <c r="S224" s="237"/>
      <c r="T224" s="238"/>
      <c r="U224" s="13"/>
      <c r="V224" s="13"/>
      <c r="W224" s="13"/>
      <c r="X224" s="13"/>
      <c r="Y224" s="13"/>
      <c r="Z224" s="13"/>
      <c r="AA224" s="13"/>
      <c r="AB224" s="13"/>
      <c r="AC224" s="13"/>
      <c r="AD224" s="13"/>
      <c r="AE224" s="13"/>
      <c r="AT224" s="239" t="s">
        <v>198</v>
      </c>
      <c r="AU224" s="239" t="s">
        <v>84</v>
      </c>
      <c r="AV224" s="13" t="s">
        <v>22</v>
      </c>
      <c r="AW224" s="13" t="s">
        <v>37</v>
      </c>
      <c r="AX224" s="13" t="s">
        <v>76</v>
      </c>
      <c r="AY224" s="239" t="s">
        <v>186</v>
      </c>
    </row>
    <row r="225" spans="1:51" s="14" customFormat="1" ht="12">
      <c r="A225" s="14"/>
      <c r="B225" s="240"/>
      <c r="C225" s="241"/>
      <c r="D225" s="225" t="s">
        <v>198</v>
      </c>
      <c r="E225" s="242" t="s">
        <v>20</v>
      </c>
      <c r="F225" s="243" t="s">
        <v>1381</v>
      </c>
      <c r="G225" s="241"/>
      <c r="H225" s="244">
        <v>14.7</v>
      </c>
      <c r="I225" s="245"/>
      <c r="J225" s="241"/>
      <c r="K225" s="241"/>
      <c r="L225" s="246"/>
      <c r="M225" s="247"/>
      <c r="N225" s="248"/>
      <c r="O225" s="248"/>
      <c r="P225" s="248"/>
      <c r="Q225" s="248"/>
      <c r="R225" s="248"/>
      <c r="S225" s="248"/>
      <c r="T225" s="249"/>
      <c r="U225" s="14"/>
      <c r="V225" s="14"/>
      <c r="W225" s="14"/>
      <c r="X225" s="14"/>
      <c r="Y225" s="14"/>
      <c r="Z225" s="14"/>
      <c r="AA225" s="14"/>
      <c r="AB225" s="14"/>
      <c r="AC225" s="14"/>
      <c r="AD225" s="14"/>
      <c r="AE225" s="14"/>
      <c r="AT225" s="250" t="s">
        <v>198</v>
      </c>
      <c r="AU225" s="250" t="s">
        <v>84</v>
      </c>
      <c r="AV225" s="14" t="s">
        <v>84</v>
      </c>
      <c r="AW225" s="14" t="s">
        <v>37</v>
      </c>
      <c r="AX225" s="14" t="s">
        <v>76</v>
      </c>
      <c r="AY225" s="250" t="s">
        <v>186</v>
      </c>
    </row>
    <row r="226" spans="1:51" s="14" customFormat="1" ht="12">
      <c r="A226" s="14"/>
      <c r="B226" s="240"/>
      <c r="C226" s="241"/>
      <c r="D226" s="225" t="s">
        <v>198</v>
      </c>
      <c r="E226" s="242" t="s">
        <v>20</v>
      </c>
      <c r="F226" s="243" t="s">
        <v>1375</v>
      </c>
      <c r="G226" s="241"/>
      <c r="H226" s="244">
        <v>7.35</v>
      </c>
      <c r="I226" s="245"/>
      <c r="J226" s="241"/>
      <c r="K226" s="241"/>
      <c r="L226" s="246"/>
      <c r="M226" s="247"/>
      <c r="N226" s="248"/>
      <c r="O226" s="248"/>
      <c r="P226" s="248"/>
      <c r="Q226" s="248"/>
      <c r="R226" s="248"/>
      <c r="S226" s="248"/>
      <c r="T226" s="249"/>
      <c r="U226" s="14"/>
      <c r="V226" s="14"/>
      <c r="W226" s="14"/>
      <c r="X226" s="14"/>
      <c r="Y226" s="14"/>
      <c r="Z226" s="14"/>
      <c r="AA226" s="14"/>
      <c r="AB226" s="14"/>
      <c r="AC226" s="14"/>
      <c r="AD226" s="14"/>
      <c r="AE226" s="14"/>
      <c r="AT226" s="250" t="s">
        <v>198</v>
      </c>
      <c r="AU226" s="250" t="s">
        <v>84</v>
      </c>
      <c r="AV226" s="14" t="s">
        <v>84</v>
      </c>
      <c r="AW226" s="14" t="s">
        <v>37</v>
      </c>
      <c r="AX226" s="14" t="s">
        <v>76</v>
      </c>
      <c r="AY226" s="250" t="s">
        <v>186</v>
      </c>
    </row>
    <row r="227" spans="1:65" s="2" customFormat="1" ht="24.15" customHeight="1">
      <c r="A227" s="38"/>
      <c r="B227" s="39"/>
      <c r="C227" s="212" t="s">
        <v>392</v>
      </c>
      <c r="D227" s="212" t="s">
        <v>189</v>
      </c>
      <c r="E227" s="213" t="s">
        <v>1093</v>
      </c>
      <c r="F227" s="214" t="s">
        <v>1094</v>
      </c>
      <c r="G227" s="215" t="s">
        <v>244</v>
      </c>
      <c r="H227" s="216">
        <v>15.3</v>
      </c>
      <c r="I227" s="217"/>
      <c r="J227" s="218">
        <f>ROUND(I227*H227,2)</f>
        <v>0</v>
      </c>
      <c r="K227" s="214" t="s">
        <v>193</v>
      </c>
      <c r="L227" s="44"/>
      <c r="M227" s="219" t="s">
        <v>20</v>
      </c>
      <c r="N227" s="220" t="s">
        <v>47</v>
      </c>
      <c r="O227" s="84"/>
      <c r="P227" s="221">
        <f>O227*H227</f>
        <v>0</v>
      </c>
      <c r="Q227" s="221">
        <v>0.1837</v>
      </c>
      <c r="R227" s="221">
        <f>Q227*H227</f>
        <v>2.81061</v>
      </c>
      <c r="S227" s="221">
        <v>0</v>
      </c>
      <c r="T227" s="222">
        <f>S227*H227</f>
        <v>0</v>
      </c>
      <c r="U227" s="38"/>
      <c r="V227" s="38"/>
      <c r="W227" s="38"/>
      <c r="X227" s="38"/>
      <c r="Y227" s="38"/>
      <c r="Z227" s="38"/>
      <c r="AA227" s="38"/>
      <c r="AB227" s="38"/>
      <c r="AC227" s="38"/>
      <c r="AD227" s="38"/>
      <c r="AE227" s="38"/>
      <c r="AR227" s="223" t="s">
        <v>194</v>
      </c>
      <c r="AT227" s="223" t="s">
        <v>189</v>
      </c>
      <c r="AU227" s="223" t="s">
        <v>84</v>
      </c>
      <c r="AY227" s="17" t="s">
        <v>186</v>
      </c>
      <c r="BE227" s="224">
        <f>IF(N227="základní",J227,0)</f>
        <v>0</v>
      </c>
      <c r="BF227" s="224">
        <f>IF(N227="snížená",J227,0)</f>
        <v>0</v>
      </c>
      <c r="BG227" s="224">
        <f>IF(N227="zákl. přenesená",J227,0)</f>
        <v>0</v>
      </c>
      <c r="BH227" s="224">
        <f>IF(N227="sníž. přenesená",J227,0)</f>
        <v>0</v>
      </c>
      <c r="BI227" s="224">
        <f>IF(N227="nulová",J227,0)</f>
        <v>0</v>
      </c>
      <c r="BJ227" s="17" t="s">
        <v>22</v>
      </c>
      <c r="BK227" s="224">
        <f>ROUND(I227*H227,2)</f>
        <v>0</v>
      </c>
      <c r="BL227" s="17" t="s">
        <v>194</v>
      </c>
      <c r="BM227" s="223" t="s">
        <v>1387</v>
      </c>
    </row>
    <row r="228" spans="1:47" s="2" customFormat="1" ht="12">
      <c r="A228" s="38"/>
      <c r="B228" s="39"/>
      <c r="C228" s="40"/>
      <c r="D228" s="225" t="s">
        <v>196</v>
      </c>
      <c r="E228" s="40"/>
      <c r="F228" s="226" t="s">
        <v>1096</v>
      </c>
      <c r="G228" s="40"/>
      <c r="H228" s="40"/>
      <c r="I228" s="227"/>
      <c r="J228" s="40"/>
      <c r="K228" s="40"/>
      <c r="L228" s="44"/>
      <c r="M228" s="228"/>
      <c r="N228" s="229"/>
      <c r="O228" s="84"/>
      <c r="P228" s="84"/>
      <c r="Q228" s="84"/>
      <c r="R228" s="84"/>
      <c r="S228" s="84"/>
      <c r="T228" s="85"/>
      <c r="U228" s="38"/>
      <c r="V228" s="38"/>
      <c r="W228" s="38"/>
      <c r="X228" s="38"/>
      <c r="Y228" s="38"/>
      <c r="Z228" s="38"/>
      <c r="AA228" s="38"/>
      <c r="AB228" s="38"/>
      <c r="AC228" s="38"/>
      <c r="AD228" s="38"/>
      <c r="AE228" s="38"/>
      <c r="AT228" s="17" t="s">
        <v>196</v>
      </c>
      <c r="AU228" s="17" t="s">
        <v>84</v>
      </c>
    </row>
    <row r="229" spans="1:51" s="13" customFormat="1" ht="12">
      <c r="A229" s="13"/>
      <c r="B229" s="230"/>
      <c r="C229" s="231"/>
      <c r="D229" s="225" t="s">
        <v>198</v>
      </c>
      <c r="E229" s="232" t="s">
        <v>20</v>
      </c>
      <c r="F229" s="233" t="s">
        <v>919</v>
      </c>
      <c r="G229" s="231"/>
      <c r="H229" s="232" t="s">
        <v>20</v>
      </c>
      <c r="I229" s="234"/>
      <c r="J229" s="231"/>
      <c r="K229" s="231"/>
      <c r="L229" s="235"/>
      <c r="M229" s="236"/>
      <c r="N229" s="237"/>
      <c r="O229" s="237"/>
      <c r="P229" s="237"/>
      <c r="Q229" s="237"/>
      <c r="R229" s="237"/>
      <c r="S229" s="237"/>
      <c r="T229" s="238"/>
      <c r="U229" s="13"/>
      <c r="V229" s="13"/>
      <c r="W229" s="13"/>
      <c r="X229" s="13"/>
      <c r="Y229" s="13"/>
      <c r="Z229" s="13"/>
      <c r="AA229" s="13"/>
      <c r="AB229" s="13"/>
      <c r="AC229" s="13"/>
      <c r="AD229" s="13"/>
      <c r="AE229" s="13"/>
      <c r="AT229" s="239" t="s">
        <v>198</v>
      </c>
      <c r="AU229" s="239" t="s">
        <v>84</v>
      </c>
      <c r="AV229" s="13" t="s">
        <v>22</v>
      </c>
      <c r="AW229" s="13" t="s">
        <v>37</v>
      </c>
      <c r="AX229" s="13" t="s">
        <v>76</v>
      </c>
      <c r="AY229" s="239" t="s">
        <v>186</v>
      </c>
    </row>
    <row r="230" spans="1:51" s="13" customFormat="1" ht="12">
      <c r="A230" s="13"/>
      <c r="B230" s="230"/>
      <c r="C230" s="231"/>
      <c r="D230" s="225" t="s">
        <v>198</v>
      </c>
      <c r="E230" s="232" t="s">
        <v>20</v>
      </c>
      <c r="F230" s="233" t="s">
        <v>1388</v>
      </c>
      <c r="G230" s="231"/>
      <c r="H230" s="232" t="s">
        <v>20</v>
      </c>
      <c r="I230" s="234"/>
      <c r="J230" s="231"/>
      <c r="K230" s="231"/>
      <c r="L230" s="235"/>
      <c r="M230" s="236"/>
      <c r="N230" s="237"/>
      <c r="O230" s="237"/>
      <c r="P230" s="237"/>
      <c r="Q230" s="237"/>
      <c r="R230" s="237"/>
      <c r="S230" s="237"/>
      <c r="T230" s="238"/>
      <c r="U230" s="13"/>
      <c r="V230" s="13"/>
      <c r="W230" s="13"/>
      <c r="X230" s="13"/>
      <c r="Y230" s="13"/>
      <c r="Z230" s="13"/>
      <c r="AA230" s="13"/>
      <c r="AB230" s="13"/>
      <c r="AC230" s="13"/>
      <c r="AD230" s="13"/>
      <c r="AE230" s="13"/>
      <c r="AT230" s="239" t="s">
        <v>198</v>
      </c>
      <c r="AU230" s="239" t="s">
        <v>84</v>
      </c>
      <c r="AV230" s="13" t="s">
        <v>22</v>
      </c>
      <c r="AW230" s="13" t="s">
        <v>37</v>
      </c>
      <c r="AX230" s="13" t="s">
        <v>76</v>
      </c>
      <c r="AY230" s="239" t="s">
        <v>186</v>
      </c>
    </row>
    <row r="231" spans="1:51" s="14" customFormat="1" ht="12">
      <c r="A231" s="14"/>
      <c r="B231" s="240"/>
      <c r="C231" s="241"/>
      <c r="D231" s="225" t="s">
        <v>198</v>
      </c>
      <c r="E231" s="242" t="s">
        <v>20</v>
      </c>
      <c r="F231" s="243" t="s">
        <v>1369</v>
      </c>
      <c r="G231" s="241"/>
      <c r="H231" s="244">
        <v>10.7</v>
      </c>
      <c r="I231" s="245"/>
      <c r="J231" s="241"/>
      <c r="K231" s="241"/>
      <c r="L231" s="246"/>
      <c r="M231" s="247"/>
      <c r="N231" s="248"/>
      <c r="O231" s="248"/>
      <c r="P231" s="248"/>
      <c r="Q231" s="248"/>
      <c r="R231" s="248"/>
      <c r="S231" s="248"/>
      <c r="T231" s="249"/>
      <c r="U231" s="14"/>
      <c r="V231" s="14"/>
      <c r="W231" s="14"/>
      <c r="X231" s="14"/>
      <c r="Y231" s="14"/>
      <c r="Z231" s="14"/>
      <c r="AA231" s="14"/>
      <c r="AB231" s="14"/>
      <c r="AC231" s="14"/>
      <c r="AD231" s="14"/>
      <c r="AE231" s="14"/>
      <c r="AT231" s="250" t="s">
        <v>198</v>
      </c>
      <c r="AU231" s="250" t="s">
        <v>84</v>
      </c>
      <c r="AV231" s="14" t="s">
        <v>84</v>
      </c>
      <c r="AW231" s="14" t="s">
        <v>37</v>
      </c>
      <c r="AX231" s="14" t="s">
        <v>76</v>
      </c>
      <c r="AY231" s="250" t="s">
        <v>186</v>
      </c>
    </row>
    <row r="232" spans="1:51" s="14" customFormat="1" ht="12">
      <c r="A232" s="14"/>
      <c r="B232" s="240"/>
      <c r="C232" s="241"/>
      <c r="D232" s="225" t="s">
        <v>198</v>
      </c>
      <c r="E232" s="242" t="s">
        <v>20</v>
      </c>
      <c r="F232" s="243" t="s">
        <v>1389</v>
      </c>
      <c r="G232" s="241"/>
      <c r="H232" s="244">
        <v>4.6</v>
      </c>
      <c r="I232" s="245"/>
      <c r="J232" s="241"/>
      <c r="K232" s="241"/>
      <c r="L232" s="246"/>
      <c r="M232" s="247"/>
      <c r="N232" s="248"/>
      <c r="O232" s="248"/>
      <c r="P232" s="248"/>
      <c r="Q232" s="248"/>
      <c r="R232" s="248"/>
      <c r="S232" s="248"/>
      <c r="T232" s="249"/>
      <c r="U232" s="14"/>
      <c r="V232" s="14"/>
      <c r="W232" s="14"/>
      <c r="X232" s="14"/>
      <c r="Y232" s="14"/>
      <c r="Z232" s="14"/>
      <c r="AA232" s="14"/>
      <c r="AB232" s="14"/>
      <c r="AC232" s="14"/>
      <c r="AD232" s="14"/>
      <c r="AE232" s="14"/>
      <c r="AT232" s="250" t="s">
        <v>198</v>
      </c>
      <c r="AU232" s="250" t="s">
        <v>84</v>
      </c>
      <c r="AV232" s="14" t="s">
        <v>84</v>
      </c>
      <c r="AW232" s="14" t="s">
        <v>37</v>
      </c>
      <c r="AX232" s="14" t="s">
        <v>76</v>
      </c>
      <c r="AY232" s="250" t="s">
        <v>186</v>
      </c>
    </row>
    <row r="233" spans="1:65" s="2" customFormat="1" ht="24.15" customHeight="1">
      <c r="A233" s="38"/>
      <c r="B233" s="39"/>
      <c r="C233" s="212" t="s">
        <v>398</v>
      </c>
      <c r="D233" s="212" t="s">
        <v>189</v>
      </c>
      <c r="E233" s="213" t="s">
        <v>1108</v>
      </c>
      <c r="F233" s="214" t="s">
        <v>1109</v>
      </c>
      <c r="G233" s="215" t="s">
        <v>244</v>
      </c>
      <c r="H233" s="216">
        <v>31.9</v>
      </c>
      <c r="I233" s="217"/>
      <c r="J233" s="218">
        <f>ROUND(I233*H233,2)</f>
        <v>0</v>
      </c>
      <c r="K233" s="214" t="s">
        <v>193</v>
      </c>
      <c r="L233" s="44"/>
      <c r="M233" s="219" t="s">
        <v>20</v>
      </c>
      <c r="N233" s="220" t="s">
        <v>47</v>
      </c>
      <c r="O233" s="84"/>
      <c r="P233" s="221">
        <f>O233*H233</f>
        <v>0</v>
      </c>
      <c r="Q233" s="221">
        <v>0.1461</v>
      </c>
      <c r="R233" s="221">
        <f>Q233*H233</f>
        <v>4.66059</v>
      </c>
      <c r="S233" s="221">
        <v>0</v>
      </c>
      <c r="T233" s="222">
        <f>S233*H233</f>
        <v>0</v>
      </c>
      <c r="U233" s="38"/>
      <c r="V233" s="38"/>
      <c r="W233" s="38"/>
      <c r="X233" s="38"/>
      <c r="Y233" s="38"/>
      <c r="Z233" s="38"/>
      <c r="AA233" s="38"/>
      <c r="AB233" s="38"/>
      <c r="AC233" s="38"/>
      <c r="AD233" s="38"/>
      <c r="AE233" s="38"/>
      <c r="AR233" s="223" t="s">
        <v>194</v>
      </c>
      <c r="AT233" s="223" t="s">
        <v>189</v>
      </c>
      <c r="AU233" s="223" t="s">
        <v>84</v>
      </c>
      <c r="AY233" s="17" t="s">
        <v>186</v>
      </c>
      <c r="BE233" s="224">
        <f>IF(N233="základní",J233,0)</f>
        <v>0</v>
      </c>
      <c r="BF233" s="224">
        <f>IF(N233="snížená",J233,0)</f>
        <v>0</v>
      </c>
      <c r="BG233" s="224">
        <f>IF(N233="zákl. přenesená",J233,0)</f>
        <v>0</v>
      </c>
      <c r="BH233" s="224">
        <f>IF(N233="sníž. přenesená",J233,0)</f>
        <v>0</v>
      </c>
      <c r="BI233" s="224">
        <f>IF(N233="nulová",J233,0)</f>
        <v>0</v>
      </c>
      <c r="BJ233" s="17" t="s">
        <v>22</v>
      </c>
      <c r="BK233" s="224">
        <f>ROUND(I233*H233,2)</f>
        <v>0</v>
      </c>
      <c r="BL233" s="17" t="s">
        <v>194</v>
      </c>
      <c r="BM233" s="223" t="s">
        <v>1110</v>
      </c>
    </row>
    <row r="234" spans="1:47" s="2" customFormat="1" ht="12">
      <c r="A234" s="38"/>
      <c r="B234" s="39"/>
      <c r="C234" s="40"/>
      <c r="D234" s="225" t="s">
        <v>196</v>
      </c>
      <c r="E234" s="40"/>
      <c r="F234" s="226" t="s">
        <v>1111</v>
      </c>
      <c r="G234" s="40"/>
      <c r="H234" s="40"/>
      <c r="I234" s="227"/>
      <c r="J234" s="40"/>
      <c r="K234" s="40"/>
      <c r="L234" s="44"/>
      <c r="M234" s="228"/>
      <c r="N234" s="229"/>
      <c r="O234" s="84"/>
      <c r="P234" s="84"/>
      <c r="Q234" s="84"/>
      <c r="R234" s="84"/>
      <c r="S234" s="84"/>
      <c r="T234" s="85"/>
      <c r="U234" s="38"/>
      <c r="V234" s="38"/>
      <c r="W234" s="38"/>
      <c r="X234" s="38"/>
      <c r="Y234" s="38"/>
      <c r="Z234" s="38"/>
      <c r="AA234" s="38"/>
      <c r="AB234" s="38"/>
      <c r="AC234" s="38"/>
      <c r="AD234" s="38"/>
      <c r="AE234" s="38"/>
      <c r="AT234" s="17" t="s">
        <v>196</v>
      </c>
      <c r="AU234" s="17" t="s">
        <v>84</v>
      </c>
    </row>
    <row r="235" spans="1:47" s="2" customFormat="1" ht="12">
      <c r="A235" s="38"/>
      <c r="B235" s="39"/>
      <c r="C235" s="40"/>
      <c r="D235" s="225" t="s">
        <v>216</v>
      </c>
      <c r="E235" s="40"/>
      <c r="F235" s="251" t="s">
        <v>1390</v>
      </c>
      <c r="G235" s="40"/>
      <c r="H235" s="40"/>
      <c r="I235" s="227"/>
      <c r="J235" s="40"/>
      <c r="K235" s="40"/>
      <c r="L235" s="44"/>
      <c r="M235" s="228"/>
      <c r="N235" s="229"/>
      <c r="O235" s="84"/>
      <c r="P235" s="84"/>
      <c r="Q235" s="84"/>
      <c r="R235" s="84"/>
      <c r="S235" s="84"/>
      <c r="T235" s="85"/>
      <c r="U235" s="38"/>
      <c r="V235" s="38"/>
      <c r="W235" s="38"/>
      <c r="X235" s="38"/>
      <c r="Y235" s="38"/>
      <c r="Z235" s="38"/>
      <c r="AA235" s="38"/>
      <c r="AB235" s="38"/>
      <c r="AC235" s="38"/>
      <c r="AD235" s="38"/>
      <c r="AE235" s="38"/>
      <c r="AT235" s="17" t="s">
        <v>216</v>
      </c>
      <c r="AU235" s="17" t="s">
        <v>84</v>
      </c>
    </row>
    <row r="236" spans="1:51" s="13" customFormat="1" ht="12">
      <c r="A236" s="13"/>
      <c r="B236" s="230"/>
      <c r="C236" s="231"/>
      <c r="D236" s="225" t="s">
        <v>198</v>
      </c>
      <c r="E236" s="232" t="s">
        <v>20</v>
      </c>
      <c r="F236" s="233" t="s">
        <v>919</v>
      </c>
      <c r="G236" s="231"/>
      <c r="H236" s="232" t="s">
        <v>20</v>
      </c>
      <c r="I236" s="234"/>
      <c r="J236" s="231"/>
      <c r="K236" s="231"/>
      <c r="L236" s="235"/>
      <c r="M236" s="236"/>
      <c r="N236" s="237"/>
      <c r="O236" s="237"/>
      <c r="P236" s="237"/>
      <c r="Q236" s="237"/>
      <c r="R236" s="237"/>
      <c r="S236" s="237"/>
      <c r="T236" s="238"/>
      <c r="U236" s="13"/>
      <c r="V236" s="13"/>
      <c r="W236" s="13"/>
      <c r="X236" s="13"/>
      <c r="Y236" s="13"/>
      <c r="Z236" s="13"/>
      <c r="AA236" s="13"/>
      <c r="AB236" s="13"/>
      <c r="AC236" s="13"/>
      <c r="AD236" s="13"/>
      <c r="AE236" s="13"/>
      <c r="AT236" s="239" t="s">
        <v>198</v>
      </c>
      <c r="AU236" s="239" t="s">
        <v>84</v>
      </c>
      <c r="AV236" s="13" t="s">
        <v>22</v>
      </c>
      <c r="AW236" s="13" t="s">
        <v>37</v>
      </c>
      <c r="AX236" s="13" t="s">
        <v>76</v>
      </c>
      <c r="AY236" s="239" t="s">
        <v>186</v>
      </c>
    </row>
    <row r="237" spans="1:51" s="14" customFormat="1" ht="12">
      <c r="A237" s="14"/>
      <c r="B237" s="240"/>
      <c r="C237" s="241"/>
      <c r="D237" s="225" t="s">
        <v>198</v>
      </c>
      <c r="E237" s="242" t="s">
        <v>20</v>
      </c>
      <c r="F237" s="243" t="s">
        <v>1391</v>
      </c>
      <c r="G237" s="241"/>
      <c r="H237" s="244">
        <v>22.5</v>
      </c>
      <c r="I237" s="245"/>
      <c r="J237" s="241"/>
      <c r="K237" s="241"/>
      <c r="L237" s="246"/>
      <c r="M237" s="247"/>
      <c r="N237" s="248"/>
      <c r="O237" s="248"/>
      <c r="P237" s="248"/>
      <c r="Q237" s="248"/>
      <c r="R237" s="248"/>
      <c r="S237" s="248"/>
      <c r="T237" s="249"/>
      <c r="U237" s="14"/>
      <c r="V237" s="14"/>
      <c r="W237" s="14"/>
      <c r="X237" s="14"/>
      <c r="Y237" s="14"/>
      <c r="Z237" s="14"/>
      <c r="AA237" s="14"/>
      <c r="AB237" s="14"/>
      <c r="AC237" s="14"/>
      <c r="AD237" s="14"/>
      <c r="AE237" s="14"/>
      <c r="AT237" s="250" t="s">
        <v>198</v>
      </c>
      <c r="AU237" s="250" t="s">
        <v>84</v>
      </c>
      <c r="AV237" s="14" t="s">
        <v>84</v>
      </c>
      <c r="AW237" s="14" t="s">
        <v>37</v>
      </c>
      <c r="AX237" s="14" t="s">
        <v>76</v>
      </c>
      <c r="AY237" s="250" t="s">
        <v>186</v>
      </c>
    </row>
    <row r="238" spans="1:51" s="14" customFormat="1" ht="12">
      <c r="A238" s="14"/>
      <c r="B238" s="240"/>
      <c r="C238" s="241"/>
      <c r="D238" s="225" t="s">
        <v>198</v>
      </c>
      <c r="E238" s="242" t="s">
        <v>20</v>
      </c>
      <c r="F238" s="243" t="s">
        <v>1392</v>
      </c>
      <c r="G238" s="241"/>
      <c r="H238" s="244">
        <v>9.4</v>
      </c>
      <c r="I238" s="245"/>
      <c r="J238" s="241"/>
      <c r="K238" s="241"/>
      <c r="L238" s="246"/>
      <c r="M238" s="247"/>
      <c r="N238" s="248"/>
      <c r="O238" s="248"/>
      <c r="P238" s="248"/>
      <c r="Q238" s="248"/>
      <c r="R238" s="248"/>
      <c r="S238" s="248"/>
      <c r="T238" s="249"/>
      <c r="U238" s="14"/>
      <c r="V238" s="14"/>
      <c r="W238" s="14"/>
      <c r="X238" s="14"/>
      <c r="Y238" s="14"/>
      <c r="Z238" s="14"/>
      <c r="AA238" s="14"/>
      <c r="AB238" s="14"/>
      <c r="AC238" s="14"/>
      <c r="AD238" s="14"/>
      <c r="AE238" s="14"/>
      <c r="AT238" s="250" t="s">
        <v>198</v>
      </c>
      <c r="AU238" s="250" t="s">
        <v>84</v>
      </c>
      <c r="AV238" s="14" t="s">
        <v>84</v>
      </c>
      <c r="AW238" s="14" t="s">
        <v>37</v>
      </c>
      <c r="AX238" s="14" t="s">
        <v>76</v>
      </c>
      <c r="AY238" s="250" t="s">
        <v>186</v>
      </c>
    </row>
    <row r="239" spans="1:65" s="2" customFormat="1" ht="24.15" customHeight="1">
      <c r="A239" s="38"/>
      <c r="B239" s="39"/>
      <c r="C239" s="260" t="s">
        <v>405</v>
      </c>
      <c r="D239" s="260" t="s">
        <v>921</v>
      </c>
      <c r="E239" s="261" t="s">
        <v>1113</v>
      </c>
      <c r="F239" s="262" t="s">
        <v>1114</v>
      </c>
      <c r="G239" s="263" t="s">
        <v>244</v>
      </c>
      <c r="H239" s="264">
        <v>23.175</v>
      </c>
      <c r="I239" s="265"/>
      <c r="J239" s="266">
        <f>ROUND(I239*H239,2)</f>
        <v>0</v>
      </c>
      <c r="K239" s="262" t="s">
        <v>20</v>
      </c>
      <c r="L239" s="267"/>
      <c r="M239" s="268" t="s">
        <v>20</v>
      </c>
      <c r="N239" s="269" t="s">
        <v>47</v>
      </c>
      <c r="O239" s="84"/>
      <c r="P239" s="221">
        <f>O239*H239</f>
        <v>0</v>
      </c>
      <c r="Q239" s="221">
        <v>0.131</v>
      </c>
      <c r="R239" s="221">
        <f>Q239*H239</f>
        <v>3.035925</v>
      </c>
      <c r="S239" s="221">
        <v>0</v>
      </c>
      <c r="T239" s="222">
        <f>S239*H239</f>
        <v>0</v>
      </c>
      <c r="U239" s="38"/>
      <c r="V239" s="38"/>
      <c r="W239" s="38"/>
      <c r="X239" s="38"/>
      <c r="Y239" s="38"/>
      <c r="Z239" s="38"/>
      <c r="AA239" s="38"/>
      <c r="AB239" s="38"/>
      <c r="AC239" s="38"/>
      <c r="AD239" s="38"/>
      <c r="AE239" s="38"/>
      <c r="AR239" s="223" t="s">
        <v>279</v>
      </c>
      <c r="AT239" s="223" t="s">
        <v>921</v>
      </c>
      <c r="AU239" s="223" t="s">
        <v>84</v>
      </c>
      <c r="AY239" s="17" t="s">
        <v>186</v>
      </c>
      <c r="BE239" s="224">
        <f>IF(N239="základní",J239,0)</f>
        <v>0</v>
      </c>
      <c r="BF239" s="224">
        <f>IF(N239="snížená",J239,0)</f>
        <v>0</v>
      </c>
      <c r="BG239" s="224">
        <f>IF(N239="zákl. přenesená",J239,0)</f>
        <v>0</v>
      </c>
      <c r="BH239" s="224">
        <f>IF(N239="sníž. přenesená",J239,0)</f>
        <v>0</v>
      </c>
      <c r="BI239" s="224">
        <f>IF(N239="nulová",J239,0)</f>
        <v>0</v>
      </c>
      <c r="BJ239" s="17" t="s">
        <v>22</v>
      </c>
      <c r="BK239" s="224">
        <f>ROUND(I239*H239,2)</f>
        <v>0</v>
      </c>
      <c r="BL239" s="17" t="s">
        <v>194</v>
      </c>
      <c r="BM239" s="223" t="s">
        <v>1115</v>
      </c>
    </row>
    <row r="240" spans="1:47" s="2" customFormat="1" ht="12">
      <c r="A240" s="38"/>
      <c r="B240" s="39"/>
      <c r="C240" s="40"/>
      <c r="D240" s="225" t="s">
        <v>196</v>
      </c>
      <c r="E240" s="40"/>
      <c r="F240" s="226" t="s">
        <v>1114</v>
      </c>
      <c r="G240" s="40"/>
      <c r="H240" s="40"/>
      <c r="I240" s="227"/>
      <c r="J240" s="40"/>
      <c r="K240" s="40"/>
      <c r="L240" s="44"/>
      <c r="M240" s="228"/>
      <c r="N240" s="229"/>
      <c r="O240" s="84"/>
      <c r="P240" s="84"/>
      <c r="Q240" s="84"/>
      <c r="R240" s="84"/>
      <c r="S240" s="84"/>
      <c r="T240" s="85"/>
      <c r="U240" s="38"/>
      <c r="V240" s="38"/>
      <c r="W240" s="38"/>
      <c r="X240" s="38"/>
      <c r="Y240" s="38"/>
      <c r="Z240" s="38"/>
      <c r="AA240" s="38"/>
      <c r="AB240" s="38"/>
      <c r="AC240" s="38"/>
      <c r="AD240" s="38"/>
      <c r="AE240" s="38"/>
      <c r="AT240" s="17" t="s">
        <v>196</v>
      </c>
      <c r="AU240" s="17" t="s">
        <v>84</v>
      </c>
    </row>
    <row r="241" spans="1:51" s="14" customFormat="1" ht="12">
      <c r="A241" s="14"/>
      <c r="B241" s="240"/>
      <c r="C241" s="241"/>
      <c r="D241" s="225" t="s">
        <v>198</v>
      </c>
      <c r="E241" s="241"/>
      <c r="F241" s="243" t="s">
        <v>1393</v>
      </c>
      <c r="G241" s="241"/>
      <c r="H241" s="244">
        <v>23.175</v>
      </c>
      <c r="I241" s="245"/>
      <c r="J241" s="241"/>
      <c r="K241" s="241"/>
      <c r="L241" s="246"/>
      <c r="M241" s="247"/>
      <c r="N241" s="248"/>
      <c r="O241" s="248"/>
      <c r="P241" s="248"/>
      <c r="Q241" s="248"/>
      <c r="R241" s="248"/>
      <c r="S241" s="248"/>
      <c r="T241" s="249"/>
      <c r="U241" s="14"/>
      <c r="V241" s="14"/>
      <c r="W241" s="14"/>
      <c r="X241" s="14"/>
      <c r="Y241" s="14"/>
      <c r="Z241" s="14"/>
      <c r="AA241" s="14"/>
      <c r="AB241" s="14"/>
      <c r="AC241" s="14"/>
      <c r="AD241" s="14"/>
      <c r="AE241" s="14"/>
      <c r="AT241" s="250" t="s">
        <v>198</v>
      </c>
      <c r="AU241" s="250" t="s">
        <v>84</v>
      </c>
      <c r="AV241" s="14" t="s">
        <v>84</v>
      </c>
      <c r="AW241" s="14" t="s">
        <v>4</v>
      </c>
      <c r="AX241" s="14" t="s">
        <v>22</v>
      </c>
      <c r="AY241" s="250" t="s">
        <v>186</v>
      </c>
    </row>
    <row r="242" spans="1:65" s="2" customFormat="1" ht="24.15" customHeight="1">
      <c r="A242" s="38"/>
      <c r="B242" s="39"/>
      <c r="C242" s="260" t="s">
        <v>411</v>
      </c>
      <c r="D242" s="260" t="s">
        <v>921</v>
      </c>
      <c r="E242" s="261" t="s">
        <v>1260</v>
      </c>
      <c r="F242" s="262" t="s">
        <v>1261</v>
      </c>
      <c r="G242" s="263" t="s">
        <v>244</v>
      </c>
      <c r="H242" s="264">
        <v>9.682</v>
      </c>
      <c r="I242" s="265"/>
      <c r="J242" s="266">
        <f>ROUND(I242*H242,2)</f>
        <v>0</v>
      </c>
      <c r="K242" s="262" t="s">
        <v>193</v>
      </c>
      <c r="L242" s="267"/>
      <c r="M242" s="268" t="s">
        <v>20</v>
      </c>
      <c r="N242" s="269" t="s">
        <v>47</v>
      </c>
      <c r="O242" s="84"/>
      <c r="P242" s="221">
        <f>O242*H242</f>
        <v>0</v>
      </c>
      <c r="Q242" s="221">
        <v>0.131</v>
      </c>
      <c r="R242" s="221">
        <f>Q242*H242</f>
        <v>1.268342</v>
      </c>
      <c r="S242" s="221">
        <v>0</v>
      </c>
      <c r="T242" s="222">
        <f>S242*H242</f>
        <v>0</v>
      </c>
      <c r="U242" s="38"/>
      <c r="V242" s="38"/>
      <c r="W242" s="38"/>
      <c r="X242" s="38"/>
      <c r="Y242" s="38"/>
      <c r="Z242" s="38"/>
      <c r="AA242" s="38"/>
      <c r="AB242" s="38"/>
      <c r="AC242" s="38"/>
      <c r="AD242" s="38"/>
      <c r="AE242" s="38"/>
      <c r="AR242" s="223" t="s">
        <v>279</v>
      </c>
      <c r="AT242" s="223" t="s">
        <v>921</v>
      </c>
      <c r="AU242" s="223" t="s">
        <v>84</v>
      </c>
      <c r="AY242" s="17" t="s">
        <v>186</v>
      </c>
      <c r="BE242" s="224">
        <f>IF(N242="základní",J242,0)</f>
        <v>0</v>
      </c>
      <c r="BF242" s="224">
        <f>IF(N242="snížená",J242,0)</f>
        <v>0</v>
      </c>
      <c r="BG242" s="224">
        <f>IF(N242="zákl. přenesená",J242,0)</f>
        <v>0</v>
      </c>
      <c r="BH242" s="224">
        <f>IF(N242="sníž. přenesená",J242,0)</f>
        <v>0</v>
      </c>
      <c r="BI242" s="224">
        <f>IF(N242="nulová",J242,0)</f>
        <v>0</v>
      </c>
      <c r="BJ242" s="17" t="s">
        <v>22</v>
      </c>
      <c r="BK242" s="224">
        <f>ROUND(I242*H242,2)</f>
        <v>0</v>
      </c>
      <c r="BL242" s="17" t="s">
        <v>194</v>
      </c>
      <c r="BM242" s="223" t="s">
        <v>1262</v>
      </c>
    </row>
    <row r="243" spans="1:47" s="2" customFormat="1" ht="12">
      <c r="A243" s="38"/>
      <c r="B243" s="39"/>
      <c r="C243" s="40"/>
      <c r="D243" s="225" t="s">
        <v>196</v>
      </c>
      <c r="E243" s="40"/>
      <c r="F243" s="226" t="s">
        <v>1261</v>
      </c>
      <c r="G243" s="40"/>
      <c r="H243" s="40"/>
      <c r="I243" s="227"/>
      <c r="J243" s="40"/>
      <c r="K243" s="40"/>
      <c r="L243" s="44"/>
      <c r="M243" s="228"/>
      <c r="N243" s="229"/>
      <c r="O243" s="84"/>
      <c r="P243" s="84"/>
      <c r="Q243" s="84"/>
      <c r="R243" s="84"/>
      <c r="S243" s="84"/>
      <c r="T243" s="85"/>
      <c r="U243" s="38"/>
      <c r="V243" s="38"/>
      <c r="W243" s="38"/>
      <c r="X243" s="38"/>
      <c r="Y243" s="38"/>
      <c r="Z243" s="38"/>
      <c r="AA243" s="38"/>
      <c r="AB243" s="38"/>
      <c r="AC243" s="38"/>
      <c r="AD243" s="38"/>
      <c r="AE243" s="38"/>
      <c r="AT243" s="17" t="s">
        <v>196</v>
      </c>
      <c r="AU243" s="17" t="s">
        <v>84</v>
      </c>
    </row>
    <row r="244" spans="1:51" s="14" customFormat="1" ht="12">
      <c r="A244" s="14"/>
      <c r="B244" s="240"/>
      <c r="C244" s="241"/>
      <c r="D244" s="225" t="s">
        <v>198</v>
      </c>
      <c r="E244" s="241"/>
      <c r="F244" s="243" t="s">
        <v>1394</v>
      </c>
      <c r="G244" s="241"/>
      <c r="H244" s="244">
        <v>9.682</v>
      </c>
      <c r="I244" s="245"/>
      <c r="J244" s="241"/>
      <c r="K244" s="241"/>
      <c r="L244" s="246"/>
      <c r="M244" s="247"/>
      <c r="N244" s="248"/>
      <c r="O244" s="248"/>
      <c r="P244" s="248"/>
      <c r="Q244" s="248"/>
      <c r="R244" s="248"/>
      <c r="S244" s="248"/>
      <c r="T244" s="249"/>
      <c r="U244" s="14"/>
      <c r="V244" s="14"/>
      <c r="W244" s="14"/>
      <c r="X244" s="14"/>
      <c r="Y244" s="14"/>
      <c r="Z244" s="14"/>
      <c r="AA244" s="14"/>
      <c r="AB244" s="14"/>
      <c r="AC244" s="14"/>
      <c r="AD244" s="14"/>
      <c r="AE244" s="14"/>
      <c r="AT244" s="250" t="s">
        <v>198</v>
      </c>
      <c r="AU244" s="250" t="s">
        <v>84</v>
      </c>
      <c r="AV244" s="14" t="s">
        <v>84</v>
      </c>
      <c r="AW244" s="14" t="s">
        <v>4</v>
      </c>
      <c r="AX244" s="14" t="s">
        <v>22</v>
      </c>
      <c r="AY244" s="250" t="s">
        <v>186</v>
      </c>
    </row>
    <row r="245" spans="1:63" s="12" customFormat="1" ht="22.8" customHeight="1">
      <c r="A245" s="12"/>
      <c r="B245" s="196"/>
      <c r="C245" s="197"/>
      <c r="D245" s="198" t="s">
        <v>75</v>
      </c>
      <c r="E245" s="210" t="s">
        <v>279</v>
      </c>
      <c r="F245" s="210" t="s">
        <v>1117</v>
      </c>
      <c r="G245" s="197"/>
      <c r="H245" s="197"/>
      <c r="I245" s="200"/>
      <c r="J245" s="211">
        <f>BK245</f>
        <v>0</v>
      </c>
      <c r="K245" s="197"/>
      <c r="L245" s="202"/>
      <c r="M245" s="203"/>
      <c r="N245" s="204"/>
      <c r="O245" s="204"/>
      <c r="P245" s="205">
        <f>SUM(P246:P259)</f>
        <v>0</v>
      </c>
      <c r="Q245" s="204"/>
      <c r="R245" s="205">
        <f>SUM(R246:R259)</f>
        <v>15.63761</v>
      </c>
      <c r="S245" s="204"/>
      <c r="T245" s="206">
        <f>SUM(T246:T259)</f>
        <v>0.45</v>
      </c>
      <c r="U245" s="12"/>
      <c r="V245" s="12"/>
      <c r="W245" s="12"/>
      <c r="X245" s="12"/>
      <c r="Y245" s="12"/>
      <c r="Z245" s="12"/>
      <c r="AA245" s="12"/>
      <c r="AB245" s="12"/>
      <c r="AC245" s="12"/>
      <c r="AD245" s="12"/>
      <c r="AE245" s="12"/>
      <c r="AR245" s="207" t="s">
        <v>22</v>
      </c>
      <c r="AT245" s="208" t="s">
        <v>75</v>
      </c>
      <c r="AU245" s="208" t="s">
        <v>22</v>
      </c>
      <c r="AY245" s="207" t="s">
        <v>186</v>
      </c>
      <c r="BK245" s="209">
        <f>SUM(BK246:BK259)</f>
        <v>0</v>
      </c>
    </row>
    <row r="246" spans="1:65" s="2" customFormat="1" ht="24.15" customHeight="1">
      <c r="A246" s="38"/>
      <c r="B246" s="39"/>
      <c r="C246" s="212" t="s">
        <v>417</v>
      </c>
      <c r="D246" s="212" t="s">
        <v>189</v>
      </c>
      <c r="E246" s="213" t="s">
        <v>1264</v>
      </c>
      <c r="F246" s="214" t="s">
        <v>1265</v>
      </c>
      <c r="G246" s="215" t="s">
        <v>236</v>
      </c>
      <c r="H246" s="216">
        <v>7</v>
      </c>
      <c r="I246" s="217"/>
      <c r="J246" s="218">
        <f>ROUND(I246*H246,2)</f>
        <v>0</v>
      </c>
      <c r="K246" s="214" t="s">
        <v>193</v>
      </c>
      <c r="L246" s="44"/>
      <c r="M246" s="219" t="s">
        <v>20</v>
      </c>
      <c r="N246" s="220" t="s">
        <v>47</v>
      </c>
      <c r="O246" s="84"/>
      <c r="P246" s="221">
        <f>O246*H246</f>
        <v>0</v>
      </c>
      <c r="Q246" s="221">
        <v>0.15</v>
      </c>
      <c r="R246" s="221">
        <f>Q246*H246</f>
        <v>1.05</v>
      </c>
      <c r="S246" s="221">
        <v>0</v>
      </c>
      <c r="T246" s="222">
        <f>S246*H246</f>
        <v>0</v>
      </c>
      <c r="U246" s="38"/>
      <c r="V246" s="38"/>
      <c r="W246" s="38"/>
      <c r="X246" s="38"/>
      <c r="Y246" s="38"/>
      <c r="Z246" s="38"/>
      <c r="AA246" s="38"/>
      <c r="AB246" s="38"/>
      <c r="AC246" s="38"/>
      <c r="AD246" s="38"/>
      <c r="AE246" s="38"/>
      <c r="AR246" s="223" t="s">
        <v>194</v>
      </c>
      <c r="AT246" s="223" t="s">
        <v>189</v>
      </c>
      <c r="AU246" s="223" t="s">
        <v>84</v>
      </c>
      <c r="AY246" s="17" t="s">
        <v>186</v>
      </c>
      <c r="BE246" s="224">
        <f>IF(N246="základní",J246,0)</f>
        <v>0</v>
      </c>
      <c r="BF246" s="224">
        <f>IF(N246="snížená",J246,0)</f>
        <v>0</v>
      </c>
      <c r="BG246" s="224">
        <f>IF(N246="zákl. přenesená",J246,0)</f>
        <v>0</v>
      </c>
      <c r="BH246" s="224">
        <f>IF(N246="sníž. přenesená",J246,0)</f>
        <v>0</v>
      </c>
      <c r="BI246" s="224">
        <f>IF(N246="nulová",J246,0)</f>
        <v>0</v>
      </c>
      <c r="BJ246" s="17" t="s">
        <v>22</v>
      </c>
      <c r="BK246" s="224">
        <f>ROUND(I246*H246,2)</f>
        <v>0</v>
      </c>
      <c r="BL246" s="17" t="s">
        <v>194</v>
      </c>
      <c r="BM246" s="223" t="s">
        <v>1266</v>
      </c>
    </row>
    <row r="247" spans="1:47" s="2" customFormat="1" ht="12">
      <c r="A247" s="38"/>
      <c r="B247" s="39"/>
      <c r="C247" s="40"/>
      <c r="D247" s="225" t="s">
        <v>196</v>
      </c>
      <c r="E247" s="40"/>
      <c r="F247" s="226" t="s">
        <v>1265</v>
      </c>
      <c r="G247" s="40"/>
      <c r="H247" s="40"/>
      <c r="I247" s="227"/>
      <c r="J247" s="40"/>
      <c r="K247" s="40"/>
      <c r="L247" s="44"/>
      <c r="M247" s="228"/>
      <c r="N247" s="229"/>
      <c r="O247" s="84"/>
      <c r="P247" s="84"/>
      <c r="Q247" s="84"/>
      <c r="R247" s="84"/>
      <c r="S247" s="84"/>
      <c r="T247" s="85"/>
      <c r="U247" s="38"/>
      <c r="V247" s="38"/>
      <c r="W247" s="38"/>
      <c r="X247" s="38"/>
      <c r="Y247" s="38"/>
      <c r="Z247" s="38"/>
      <c r="AA247" s="38"/>
      <c r="AB247" s="38"/>
      <c r="AC247" s="38"/>
      <c r="AD247" s="38"/>
      <c r="AE247" s="38"/>
      <c r="AT247" s="17" t="s">
        <v>196</v>
      </c>
      <c r="AU247" s="17" t="s">
        <v>84</v>
      </c>
    </row>
    <row r="248" spans="1:47" s="2" customFormat="1" ht="12">
      <c r="A248" s="38"/>
      <c r="B248" s="39"/>
      <c r="C248" s="40"/>
      <c r="D248" s="225" t="s">
        <v>216</v>
      </c>
      <c r="E248" s="40"/>
      <c r="F248" s="251" t="s">
        <v>1267</v>
      </c>
      <c r="G248" s="40"/>
      <c r="H248" s="40"/>
      <c r="I248" s="227"/>
      <c r="J248" s="40"/>
      <c r="K248" s="40"/>
      <c r="L248" s="44"/>
      <c r="M248" s="228"/>
      <c r="N248" s="229"/>
      <c r="O248" s="84"/>
      <c r="P248" s="84"/>
      <c r="Q248" s="84"/>
      <c r="R248" s="84"/>
      <c r="S248" s="84"/>
      <c r="T248" s="85"/>
      <c r="U248" s="38"/>
      <c r="V248" s="38"/>
      <c r="W248" s="38"/>
      <c r="X248" s="38"/>
      <c r="Y248" s="38"/>
      <c r="Z248" s="38"/>
      <c r="AA248" s="38"/>
      <c r="AB248" s="38"/>
      <c r="AC248" s="38"/>
      <c r="AD248" s="38"/>
      <c r="AE248" s="38"/>
      <c r="AT248" s="17" t="s">
        <v>216</v>
      </c>
      <c r="AU248" s="17" t="s">
        <v>84</v>
      </c>
    </row>
    <row r="249" spans="1:51" s="13" customFormat="1" ht="12">
      <c r="A249" s="13"/>
      <c r="B249" s="230"/>
      <c r="C249" s="231"/>
      <c r="D249" s="225" t="s">
        <v>198</v>
      </c>
      <c r="E249" s="232" t="s">
        <v>20</v>
      </c>
      <c r="F249" s="233" t="s">
        <v>362</v>
      </c>
      <c r="G249" s="231"/>
      <c r="H249" s="232" t="s">
        <v>20</v>
      </c>
      <c r="I249" s="234"/>
      <c r="J249" s="231"/>
      <c r="K249" s="231"/>
      <c r="L249" s="235"/>
      <c r="M249" s="236"/>
      <c r="N249" s="237"/>
      <c r="O249" s="237"/>
      <c r="P249" s="237"/>
      <c r="Q249" s="237"/>
      <c r="R249" s="237"/>
      <c r="S249" s="237"/>
      <c r="T249" s="238"/>
      <c r="U249" s="13"/>
      <c r="V249" s="13"/>
      <c r="W249" s="13"/>
      <c r="X249" s="13"/>
      <c r="Y249" s="13"/>
      <c r="Z249" s="13"/>
      <c r="AA249" s="13"/>
      <c r="AB249" s="13"/>
      <c r="AC249" s="13"/>
      <c r="AD249" s="13"/>
      <c r="AE249" s="13"/>
      <c r="AT249" s="239" t="s">
        <v>198</v>
      </c>
      <c r="AU249" s="239" t="s">
        <v>84</v>
      </c>
      <c r="AV249" s="13" t="s">
        <v>22</v>
      </c>
      <c r="AW249" s="13" t="s">
        <v>37</v>
      </c>
      <c r="AX249" s="13" t="s">
        <v>76</v>
      </c>
      <c r="AY249" s="239" t="s">
        <v>186</v>
      </c>
    </row>
    <row r="250" spans="1:51" s="14" customFormat="1" ht="12">
      <c r="A250" s="14"/>
      <c r="B250" s="240"/>
      <c r="C250" s="241"/>
      <c r="D250" s="225" t="s">
        <v>198</v>
      </c>
      <c r="E250" s="242" t="s">
        <v>20</v>
      </c>
      <c r="F250" s="243" t="s">
        <v>1395</v>
      </c>
      <c r="G250" s="241"/>
      <c r="H250" s="244">
        <v>7</v>
      </c>
      <c r="I250" s="245"/>
      <c r="J250" s="241"/>
      <c r="K250" s="241"/>
      <c r="L250" s="246"/>
      <c r="M250" s="247"/>
      <c r="N250" s="248"/>
      <c r="O250" s="248"/>
      <c r="P250" s="248"/>
      <c r="Q250" s="248"/>
      <c r="R250" s="248"/>
      <c r="S250" s="248"/>
      <c r="T250" s="249"/>
      <c r="U250" s="14"/>
      <c r="V250" s="14"/>
      <c r="W250" s="14"/>
      <c r="X250" s="14"/>
      <c r="Y250" s="14"/>
      <c r="Z250" s="14"/>
      <c r="AA250" s="14"/>
      <c r="AB250" s="14"/>
      <c r="AC250" s="14"/>
      <c r="AD250" s="14"/>
      <c r="AE250" s="14"/>
      <c r="AT250" s="250" t="s">
        <v>198</v>
      </c>
      <c r="AU250" s="250" t="s">
        <v>84</v>
      </c>
      <c r="AV250" s="14" t="s">
        <v>84</v>
      </c>
      <c r="AW250" s="14" t="s">
        <v>37</v>
      </c>
      <c r="AX250" s="14" t="s">
        <v>76</v>
      </c>
      <c r="AY250" s="250" t="s">
        <v>186</v>
      </c>
    </row>
    <row r="251" spans="1:65" s="2" customFormat="1" ht="14.4" customHeight="1">
      <c r="A251" s="38"/>
      <c r="B251" s="39"/>
      <c r="C251" s="212" t="s">
        <v>425</v>
      </c>
      <c r="D251" s="212" t="s">
        <v>189</v>
      </c>
      <c r="E251" s="213" t="s">
        <v>1396</v>
      </c>
      <c r="F251" s="214" t="s">
        <v>1397</v>
      </c>
      <c r="G251" s="215" t="s">
        <v>236</v>
      </c>
      <c r="H251" s="216">
        <v>1</v>
      </c>
      <c r="I251" s="217"/>
      <c r="J251" s="218">
        <f>ROUND(I251*H251,2)</f>
        <v>0</v>
      </c>
      <c r="K251" s="214" t="s">
        <v>20</v>
      </c>
      <c r="L251" s="44"/>
      <c r="M251" s="219" t="s">
        <v>20</v>
      </c>
      <c r="N251" s="220" t="s">
        <v>47</v>
      </c>
      <c r="O251" s="84"/>
      <c r="P251" s="221">
        <f>O251*H251</f>
        <v>0</v>
      </c>
      <c r="Q251" s="221">
        <v>0.70121</v>
      </c>
      <c r="R251" s="221">
        <f>Q251*H251</f>
        <v>0.70121</v>
      </c>
      <c r="S251" s="221">
        <v>0.45</v>
      </c>
      <c r="T251" s="222">
        <f>S251*H251</f>
        <v>0.45</v>
      </c>
      <c r="U251" s="38"/>
      <c r="V251" s="38"/>
      <c r="W251" s="38"/>
      <c r="X251" s="38"/>
      <c r="Y251" s="38"/>
      <c r="Z251" s="38"/>
      <c r="AA251" s="38"/>
      <c r="AB251" s="38"/>
      <c r="AC251" s="38"/>
      <c r="AD251" s="38"/>
      <c r="AE251" s="38"/>
      <c r="AR251" s="223" t="s">
        <v>194</v>
      </c>
      <c r="AT251" s="223" t="s">
        <v>189</v>
      </c>
      <c r="AU251" s="223" t="s">
        <v>84</v>
      </c>
      <c r="AY251" s="17" t="s">
        <v>186</v>
      </c>
      <c r="BE251" s="224">
        <f>IF(N251="základní",J251,0)</f>
        <v>0</v>
      </c>
      <c r="BF251" s="224">
        <f>IF(N251="snížená",J251,0)</f>
        <v>0</v>
      </c>
      <c r="BG251" s="224">
        <f>IF(N251="zákl. přenesená",J251,0)</f>
        <v>0</v>
      </c>
      <c r="BH251" s="224">
        <f>IF(N251="sníž. přenesená",J251,0)</f>
        <v>0</v>
      </c>
      <c r="BI251" s="224">
        <f>IF(N251="nulová",J251,0)</f>
        <v>0</v>
      </c>
      <c r="BJ251" s="17" t="s">
        <v>22</v>
      </c>
      <c r="BK251" s="224">
        <f>ROUND(I251*H251,2)</f>
        <v>0</v>
      </c>
      <c r="BL251" s="17" t="s">
        <v>194</v>
      </c>
      <c r="BM251" s="223" t="s">
        <v>1398</v>
      </c>
    </row>
    <row r="252" spans="1:47" s="2" customFormat="1" ht="12">
      <c r="A252" s="38"/>
      <c r="B252" s="39"/>
      <c r="C252" s="40"/>
      <c r="D252" s="225" t="s">
        <v>196</v>
      </c>
      <c r="E252" s="40"/>
      <c r="F252" s="226" t="s">
        <v>1397</v>
      </c>
      <c r="G252" s="40"/>
      <c r="H252" s="40"/>
      <c r="I252" s="227"/>
      <c r="J252" s="40"/>
      <c r="K252" s="40"/>
      <c r="L252" s="44"/>
      <c r="M252" s="228"/>
      <c r="N252" s="229"/>
      <c r="O252" s="84"/>
      <c r="P252" s="84"/>
      <c r="Q252" s="84"/>
      <c r="R252" s="84"/>
      <c r="S252" s="84"/>
      <c r="T252" s="85"/>
      <c r="U252" s="38"/>
      <c r="V252" s="38"/>
      <c r="W252" s="38"/>
      <c r="X252" s="38"/>
      <c r="Y252" s="38"/>
      <c r="Z252" s="38"/>
      <c r="AA252" s="38"/>
      <c r="AB252" s="38"/>
      <c r="AC252" s="38"/>
      <c r="AD252" s="38"/>
      <c r="AE252" s="38"/>
      <c r="AT252" s="17" t="s">
        <v>196</v>
      </c>
      <c r="AU252" s="17" t="s">
        <v>84</v>
      </c>
    </row>
    <row r="253" spans="1:51" s="13" customFormat="1" ht="12">
      <c r="A253" s="13"/>
      <c r="B253" s="230"/>
      <c r="C253" s="231"/>
      <c r="D253" s="225" t="s">
        <v>198</v>
      </c>
      <c r="E253" s="232" t="s">
        <v>20</v>
      </c>
      <c r="F253" s="233" t="s">
        <v>362</v>
      </c>
      <c r="G253" s="231"/>
      <c r="H253" s="232" t="s">
        <v>20</v>
      </c>
      <c r="I253" s="234"/>
      <c r="J253" s="231"/>
      <c r="K253" s="231"/>
      <c r="L253" s="235"/>
      <c r="M253" s="236"/>
      <c r="N253" s="237"/>
      <c r="O253" s="237"/>
      <c r="P253" s="237"/>
      <c r="Q253" s="237"/>
      <c r="R253" s="237"/>
      <c r="S253" s="237"/>
      <c r="T253" s="238"/>
      <c r="U253" s="13"/>
      <c r="V253" s="13"/>
      <c r="W253" s="13"/>
      <c r="X253" s="13"/>
      <c r="Y253" s="13"/>
      <c r="Z253" s="13"/>
      <c r="AA253" s="13"/>
      <c r="AB253" s="13"/>
      <c r="AC253" s="13"/>
      <c r="AD253" s="13"/>
      <c r="AE253" s="13"/>
      <c r="AT253" s="239" t="s">
        <v>198</v>
      </c>
      <c r="AU253" s="239" t="s">
        <v>84</v>
      </c>
      <c r="AV253" s="13" t="s">
        <v>22</v>
      </c>
      <c r="AW253" s="13" t="s">
        <v>37</v>
      </c>
      <c r="AX253" s="13" t="s">
        <v>76</v>
      </c>
      <c r="AY253" s="239" t="s">
        <v>186</v>
      </c>
    </row>
    <row r="254" spans="1:51" s="14" customFormat="1" ht="12">
      <c r="A254" s="14"/>
      <c r="B254" s="240"/>
      <c r="C254" s="241"/>
      <c r="D254" s="225" t="s">
        <v>198</v>
      </c>
      <c r="E254" s="242" t="s">
        <v>20</v>
      </c>
      <c r="F254" s="243" t="s">
        <v>1399</v>
      </c>
      <c r="G254" s="241"/>
      <c r="H254" s="244">
        <v>1</v>
      </c>
      <c r="I254" s="245"/>
      <c r="J254" s="241"/>
      <c r="K254" s="241"/>
      <c r="L254" s="246"/>
      <c r="M254" s="247"/>
      <c r="N254" s="248"/>
      <c r="O254" s="248"/>
      <c r="P254" s="248"/>
      <c r="Q254" s="248"/>
      <c r="R254" s="248"/>
      <c r="S254" s="248"/>
      <c r="T254" s="249"/>
      <c r="U254" s="14"/>
      <c r="V254" s="14"/>
      <c r="W254" s="14"/>
      <c r="X254" s="14"/>
      <c r="Y254" s="14"/>
      <c r="Z254" s="14"/>
      <c r="AA254" s="14"/>
      <c r="AB254" s="14"/>
      <c r="AC254" s="14"/>
      <c r="AD254" s="14"/>
      <c r="AE254" s="14"/>
      <c r="AT254" s="250" t="s">
        <v>198</v>
      </c>
      <c r="AU254" s="250" t="s">
        <v>84</v>
      </c>
      <c r="AV254" s="14" t="s">
        <v>84</v>
      </c>
      <c r="AW254" s="14" t="s">
        <v>37</v>
      </c>
      <c r="AX254" s="14" t="s">
        <v>76</v>
      </c>
      <c r="AY254" s="250" t="s">
        <v>186</v>
      </c>
    </row>
    <row r="255" spans="1:65" s="2" customFormat="1" ht="24.15" customHeight="1">
      <c r="A255" s="38"/>
      <c r="B255" s="39"/>
      <c r="C255" s="212" t="s">
        <v>435</v>
      </c>
      <c r="D255" s="212" t="s">
        <v>189</v>
      </c>
      <c r="E255" s="213" t="s">
        <v>1124</v>
      </c>
      <c r="F255" s="214" t="s">
        <v>1125</v>
      </c>
      <c r="G255" s="215" t="s">
        <v>236</v>
      </c>
      <c r="H255" s="216">
        <v>33</v>
      </c>
      <c r="I255" s="217"/>
      <c r="J255" s="218">
        <f>ROUND(I255*H255,2)</f>
        <v>0</v>
      </c>
      <c r="K255" s="214" t="s">
        <v>193</v>
      </c>
      <c r="L255" s="44"/>
      <c r="M255" s="219" t="s">
        <v>20</v>
      </c>
      <c r="N255" s="220" t="s">
        <v>47</v>
      </c>
      <c r="O255" s="84"/>
      <c r="P255" s="221">
        <f>O255*H255</f>
        <v>0</v>
      </c>
      <c r="Q255" s="221">
        <v>0.4208</v>
      </c>
      <c r="R255" s="221">
        <f>Q255*H255</f>
        <v>13.8864</v>
      </c>
      <c r="S255" s="221">
        <v>0</v>
      </c>
      <c r="T255" s="222">
        <f>S255*H255</f>
        <v>0</v>
      </c>
      <c r="U255" s="38"/>
      <c r="V255" s="38"/>
      <c r="W255" s="38"/>
      <c r="X255" s="38"/>
      <c r="Y255" s="38"/>
      <c r="Z255" s="38"/>
      <c r="AA255" s="38"/>
      <c r="AB255" s="38"/>
      <c r="AC255" s="38"/>
      <c r="AD255" s="38"/>
      <c r="AE255" s="38"/>
      <c r="AR255" s="223" t="s">
        <v>194</v>
      </c>
      <c r="AT255" s="223" t="s">
        <v>189</v>
      </c>
      <c r="AU255" s="223" t="s">
        <v>84</v>
      </c>
      <c r="AY255" s="17" t="s">
        <v>186</v>
      </c>
      <c r="BE255" s="224">
        <f>IF(N255="základní",J255,0)</f>
        <v>0</v>
      </c>
      <c r="BF255" s="224">
        <f>IF(N255="snížená",J255,0)</f>
        <v>0</v>
      </c>
      <c r="BG255" s="224">
        <f>IF(N255="zákl. přenesená",J255,0)</f>
        <v>0</v>
      </c>
      <c r="BH255" s="224">
        <f>IF(N255="sníž. přenesená",J255,0)</f>
        <v>0</v>
      </c>
      <c r="BI255" s="224">
        <f>IF(N255="nulová",J255,0)</f>
        <v>0</v>
      </c>
      <c r="BJ255" s="17" t="s">
        <v>22</v>
      </c>
      <c r="BK255" s="224">
        <f>ROUND(I255*H255,2)</f>
        <v>0</v>
      </c>
      <c r="BL255" s="17" t="s">
        <v>194</v>
      </c>
      <c r="BM255" s="223" t="s">
        <v>1126</v>
      </c>
    </row>
    <row r="256" spans="1:47" s="2" customFormat="1" ht="12">
      <c r="A256" s="38"/>
      <c r="B256" s="39"/>
      <c r="C256" s="40"/>
      <c r="D256" s="225" t="s">
        <v>196</v>
      </c>
      <c r="E256" s="40"/>
      <c r="F256" s="226" t="s">
        <v>1125</v>
      </c>
      <c r="G256" s="40"/>
      <c r="H256" s="40"/>
      <c r="I256" s="227"/>
      <c r="J256" s="40"/>
      <c r="K256" s="40"/>
      <c r="L256" s="44"/>
      <c r="M256" s="228"/>
      <c r="N256" s="229"/>
      <c r="O256" s="84"/>
      <c r="P256" s="84"/>
      <c r="Q256" s="84"/>
      <c r="R256" s="84"/>
      <c r="S256" s="84"/>
      <c r="T256" s="85"/>
      <c r="U256" s="38"/>
      <c r="V256" s="38"/>
      <c r="W256" s="38"/>
      <c r="X256" s="38"/>
      <c r="Y256" s="38"/>
      <c r="Z256" s="38"/>
      <c r="AA256" s="38"/>
      <c r="AB256" s="38"/>
      <c r="AC256" s="38"/>
      <c r="AD256" s="38"/>
      <c r="AE256" s="38"/>
      <c r="AT256" s="17" t="s">
        <v>196</v>
      </c>
      <c r="AU256" s="17" t="s">
        <v>84</v>
      </c>
    </row>
    <row r="257" spans="1:47" s="2" customFormat="1" ht="12">
      <c r="A257" s="38"/>
      <c r="B257" s="39"/>
      <c r="C257" s="40"/>
      <c r="D257" s="225" t="s">
        <v>216</v>
      </c>
      <c r="E257" s="40"/>
      <c r="F257" s="251" t="s">
        <v>1127</v>
      </c>
      <c r="G257" s="40"/>
      <c r="H257" s="40"/>
      <c r="I257" s="227"/>
      <c r="J257" s="40"/>
      <c r="K257" s="40"/>
      <c r="L257" s="44"/>
      <c r="M257" s="228"/>
      <c r="N257" s="229"/>
      <c r="O257" s="84"/>
      <c r="P257" s="84"/>
      <c r="Q257" s="84"/>
      <c r="R257" s="84"/>
      <c r="S257" s="84"/>
      <c r="T257" s="85"/>
      <c r="U257" s="38"/>
      <c r="V257" s="38"/>
      <c r="W257" s="38"/>
      <c r="X257" s="38"/>
      <c r="Y257" s="38"/>
      <c r="Z257" s="38"/>
      <c r="AA257" s="38"/>
      <c r="AB257" s="38"/>
      <c r="AC257" s="38"/>
      <c r="AD257" s="38"/>
      <c r="AE257" s="38"/>
      <c r="AT257" s="17" t="s">
        <v>216</v>
      </c>
      <c r="AU257" s="17" t="s">
        <v>84</v>
      </c>
    </row>
    <row r="258" spans="1:51" s="13" customFormat="1" ht="12">
      <c r="A258" s="13"/>
      <c r="B258" s="230"/>
      <c r="C258" s="231"/>
      <c r="D258" s="225" t="s">
        <v>198</v>
      </c>
      <c r="E258" s="232" t="s">
        <v>20</v>
      </c>
      <c r="F258" s="233" t="s">
        <v>362</v>
      </c>
      <c r="G258" s="231"/>
      <c r="H258" s="232" t="s">
        <v>20</v>
      </c>
      <c r="I258" s="234"/>
      <c r="J258" s="231"/>
      <c r="K258" s="231"/>
      <c r="L258" s="235"/>
      <c r="M258" s="236"/>
      <c r="N258" s="237"/>
      <c r="O258" s="237"/>
      <c r="P258" s="237"/>
      <c r="Q258" s="237"/>
      <c r="R258" s="237"/>
      <c r="S258" s="237"/>
      <c r="T258" s="238"/>
      <c r="U258" s="13"/>
      <c r="V258" s="13"/>
      <c r="W258" s="13"/>
      <c r="X258" s="13"/>
      <c r="Y258" s="13"/>
      <c r="Z258" s="13"/>
      <c r="AA258" s="13"/>
      <c r="AB258" s="13"/>
      <c r="AC258" s="13"/>
      <c r="AD258" s="13"/>
      <c r="AE258" s="13"/>
      <c r="AT258" s="239" t="s">
        <v>198</v>
      </c>
      <c r="AU258" s="239" t="s">
        <v>84</v>
      </c>
      <c r="AV258" s="13" t="s">
        <v>22</v>
      </c>
      <c r="AW258" s="13" t="s">
        <v>37</v>
      </c>
      <c r="AX258" s="13" t="s">
        <v>76</v>
      </c>
      <c r="AY258" s="239" t="s">
        <v>186</v>
      </c>
    </row>
    <row r="259" spans="1:51" s="14" customFormat="1" ht="12">
      <c r="A259" s="14"/>
      <c r="B259" s="240"/>
      <c r="C259" s="241"/>
      <c r="D259" s="225" t="s">
        <v>198</v>
      </c>
      <c r="E259" s="242" t="s">
        <v>20</v>
      </c>
      <c r="F259" s="243" t="s">
        <v>1400</v>
      </c>
      <c r="G259" s="241"/>
      <c r="H259" s="244">
        <v>33</v>
      </c>
      <c r="I259" s="245"/>
      <c r="J259" s="241"/>
      <c r="K259" s="241"/>
      <c r="L259" s="246"/>
      <c r="M259" s="247"/>
      <c r="N259" s="248"/>
      <c r="O259" s="248"/>
      <c r="P259" s="248"/>
      <c r="Q259" s="248"/>
      <c r="R259" s="248"/>
      <c r="S259" s="248"/>
      <c r="T259" s="249"/>
      <c r="U259" s="14"/>
      <c r="V259" s="14"/>
      <c r="W259" s="14"/>
      <c r="X259" s="14"/>
      <c r="Y259" s="14"/>
      <c r="Z259" s="14"/>
      <c r="AA259" s="14"/>
      <c r="AB259" s="14"/>
      <c r="AC259" s="14"/>
      <c r="AD259" s="14"/>
      <c r="AE259" s="14"/>
      <c r="AT259" s="250" t="s">
        <v>198</v>
      </c>
      <c r="AU259" s="250" t="s">
        <v>84</v>
      </c>
      <c r="AV259" s="14" t="s">
        <v>84</v>
      </c>
      <c r="AW259" s="14" t="s">
        <v>37</v>
      </c>
      <c r="AX259" s="14" t="s">
        <v>76</v>
      </c>
      <c r="AY259" s="250" t="s">
        <v>186</v>
      </c>
    </row>
    <row r="260" spans="1:63" s="12" customFormat="1" ht="22.8" customHeight="1">
      <c r="A260" s="12"/>
      <c r="B260" s="196"/>
      <c r="C260" s="197"/>
      <c r="D260" s="198" t="s">
        <v>75</v>
      </c>
      <c r="E260" s="210" t="s">
        <v>187</v>
      </c>
      <c r="F260" s="210" t="s">
        <v>188</v>
      </c>
      <c r="G260" s="197"/>
      <c r="H260" s="197"/>
      <c r="I260" s="200"/>
      <c r="J260" s="211">
        <f>BK260</f>
        <v>0</v>
      </c>
      <c r="K260" s="197"/>
      <c r="L260" s="202"/>
      <c r="M260" s="203"/>
      <c r="N260" s="204"/>
      <c r="O260" s="204"/>
      <c r="P260" s="205">
        <f>SUM(P261:P311)</f>
        <v>0</v>
      </c>
      <c r="Q260" s="204"/>
      <c r="R260" s="205">
        <f>SUM(R261:R311)</f>
        <v>142.17711</v>
      </c>
      <c r="S260" s="204"/>
      <c r="T260" s="206">
        <f>SUM(T261:T311)</f>
        <v>0.8</v>
      </c>
      <c r="U260" s="12"/>
      <c r="V260" s="12"/>
      <c r="W260" s="12"/>
      <c r="X260" s="12"/>
      <c r="Y260" s="12"/>
      <c r="Z260" s="12"/>
      <c r="AA260" s="12"/>
      <c r="AB260" s="12"/>
      <c r="AC260" s="12"/>
      <c r="AD260" s="12"/>
      <c r="AE260" s="12"/>
      <c r="AR260" s="207" t="s">
        <v>22</v>
      </c>
      <c r="AT260" s="208" t="s">
        <v>75</v>
      </c>
      <c r="AU260" s="208" t="s">
        <v>22</v>
      </c>
      <c r="AY260" s="207" t="s">
        <v>186</v>
      </c>
      <c r="BK260" s="209">
        <f>SUM(BK261:BK311)</f>
        <v>0</v>
      </c>
    </row>
    <row r="261" spans="1:65" s="2" customFormat="1" ht="24.15" customHeight="1">
      <c r="A261" s="38"/>
      <c r="B261" s="39"/>
      <c r="C261" s="212" t="s">
        <v>443</v>
      </c>
      <c r="D261" s="212" t="s">
        <v>189</v>
      </c>
      <c r="E261" s="213" t="s">
        <v>1133</v>
      </c>
      <c r="F261" s="214" t="s">
        <v>1134</v>
      </c>
      <c r="G261" s="215" t="s">
        <v>312</v>
      </c>
      <c r="H261" s="216">
        <v>24.7</v>
      </c>
      <c r="I261" s="217"/>
      <c r="J261" s="218">
        <f>ROUND(I261*H261,2)</f>
        <v>0</v>
      </c>
      <c r="K261" s="214" t="s">
        <v>193</v>
      </c>
      <c r="L261" s="44"/>
      <c r="M261" s="219" t="s">
        <v>20</v>
      </c>
      <c r="N261" s="220" t="s">
        <v>47</v>
      </c>
      <c r="O261" s="84"/>
      <c r="P261" s="221">
        <f>O261*H261</f>
        <v>0</v>
      </c>
      <c r="Q261" s="221">
        <v>0.08978</v>
      </c>
      <c r="R261" s="221">
        <f>Q261*H261</f>
        <v>2.2175659999999997</v>
      </c>
      <c r="S261" s="221">
        <v>0</v>
      </c>
      <c r="T261" s="222">
        <f>S261*H261</f>
        <v>0</v>
      </c>
      <c r="U261" s="38"/>
      <c r="V261" s="38"/>
      <c r="W261" s="38"/>
      <c r="X261" s="38"/>
      <c r="Y261" s="38"/>
      <c r="Z261" s="38"/>
      <c r="AA261" s="38"/>
      <c r="AB261" s="38"/>
      <c r="AC261" s="38"/>
      <c r="AD261" s="38"/>
      <c r="AE261" s="38"/>
      <c r="AR261" s="223" t="s">
        <v>194</v>
      </c>
      <c r="AT261" s="223" t="s">
        <v>189</v>
      </c>
      <c r="AU261" s="223" t="s">
        <v>84</v>
      </c>
      <c r="AY261" s="17" t="s">
        <v>186</v>
      </c>
      <c r="BE261" s="224">
        <f>IF(N261="základní",J261,0)</f>
        <v>0</v>
      </c>
      <c r="BF261" s="224">
        <f>IF(N261="snížená",J261,0)</f>
        <v>0</v>
      </c>
      <c r="BG261" s="224">
        <f>IF(N261="zákl. přenesená",J261,0)</f>
        <v>0</v>
      </c>
      <c r="BH261" s="224">
        <f>IF(N261="sníž. přenesená",J261,0)</f>
        <v>0</v>
      </c>
      <c r="BI261" s="224">
        <f>IF(N261="nulová",J261,0)</f>
        <v>0</v>
      </c>
      <c r="BJ261" s="17" t="s">
        <v>22</v>
      </c>
      <c r="BK261" s="224">
        <f>ROUND(I261*H261,2)</f>
        <v>0</v>
      </c>
      <c r="BL261" s="17" t="s">
        <v>194</v>
      </c>
      <c r="BM261" s="223" t="s">
        <v>1135</v>
      </c>
    </row>
    <row r="262" spans="1:47" s="2" customFormat="1" ht="12">
      <c r="A262" s="38"/>
      <c r="B262" s="39"/>
      <c r="C262" s="40"/>
      <c r="D262" s="225" t="s">
        <v>196</v>
      </c>
      <c r="E262" s="40"/>
      <c r="F262" s="226" t="s">
        <v>1136</v>
      </c>
      <c r="G262" s="40"/>
      <c r="H262" s="40"/>
      <c r="I262" s="227"/>
      <c r="J262" s="40"/>
      <c r="K262" s="40"/>
      <c r="L262" s="44"/>
      <c r="M262" s="228"/>
      <c r="N262" s="229"/>
      <c r="O262" s="84"/>
      <c r="P262" s="84"/>
      <c r="Q262" s="84"/>
      <c r="R262" s="84"/>
      <c r="S262" s="84"/>
      <c r="T262" s="85"/>
      <c r="U262" s="38"/>
      <c r="V262" s="38"/>
      <c r="W262" s="38"/>
      <c r="X262" s="38"/>
      <c r="Y262" s="38"/>
      <c r="Z262" s="38"/>
      <c r="AA262" s="38"/>
      <c r="AB262" s="38"/>
      <c r="AC262" s="38"/>
      <c r="AD262" s="38"/>
      <c r="AE262" s="38"/>
      <c r="AT262" s="17" t="s">
        <v>196</v>
      </c>
      <c r="AU262" s="17" t="s">
        <v>84</v>
      </c>
    </row>
    <row r="263" spans="1:47" s="2" customFormat="1" ht="12">
      <c r="A263" s="38"/>
      <c r="B263" s="39"/>
      <c r="C263" s="40"/>
      <c r="D263" s="225" t="s">
        <v>216</v>
      </c>
      <c r="E263" s="40"/>
      <c r="F263" s="251" t="s">
        <v>1278</v>
      </c>
      <c r="G263" s="40"/>
      <c r="H263" s="40"/>
      <c r="I263" s="227"/>
      <c r="J263" s="40"/>
      <c r="K263" s="40"/>
      <c r="L263" s="44"/>
      <c r="M263" s="228"/>
      <c r="N263" s="229"/>
      <c r="O263" s="84"/>
      <c r="P263" s="84"/>
      <c r="Q263" s="84"/>
      <c r="R263" s="84"/>
      <c r="S263" s="84"/>
      <c r="T263" s="85"/>
      <c r="U263" s="38"/>
      <c r="V263" s="38"/>
      <c r="W263" s="38"/>
      <c r="X263" s="38"/>
      <c r="Y263" s="38"/>
      <c r="Z263" s="38"/>
      <c r="AA263" s="38"/>
      <c r="AB263" s="38"/>
      <c r="AC263" s="38"/>
      <c r="AD263" s="38"/>
      <c r="AE263" s="38"/>
      <c r="AT263" s="17" t="s">
        <v>216</v>
      </c>
      <c r="AU263" s="17" t="s">
        <v>84</v>
      </c>
    </row>
    <row r="264" spans="1:51" s="13" customFormat="1" ht="12">
      <c r="A264" s="13"/>
      <c r="B264" s="230"/>
      <c r="C264" s="231"/>
      <c r="D264" s="225" t="s">
        <v>198</v>
      </c>
      <c r="E264" s="232" t="s">
        <v>20</v>
      </c>
      <c r="F264" s="233" t="s">
        <v>919</v>
      </c>
      <c r="G264" s="231"/>
      <c r="H264" s="232" t="s">
        <v>20</v>
      </c>
      <c r="I264" s="234"/>
      <c r="J264" s="231"/>
      <c r="K264" s="231"/>
      <c r="L264" s="235"/>
      <c r="M264" s="236"/>
      <c r="N264" s="237"/>
      <c r="O264" s="237"/>
      <c r="P264" s="237"/>
      <c r="Q264" s="237"/>
      <c r="R264" s="237"/>
      <c r="S264" s="237"/>
      <c r="T264" s="238"/>
      <c r="U264" s="13"/>
      <c r="V264" s="13"/>
      <c r="W264" s="13"/>
      <c r="X264" s="13"/>
      <c r="Y264" s="13"/>
      <c r="Z264" s="13"/>
      <c r="AA264" s="13"/>
      <c r="AB264" s="13"/>
      <c r="AC264" s="13"/>
      <c r="AD264" s="13"/>
      <c r="AE264" s="13"/>
      <c r="AT264" s="239" t="s">
        <v>198</v>
      </c>
      <c r="AU264" s="239" t="s">
        <v>84</v>
      </c>
      <c r="AV264" s="13" t="s">
        <v>22</v>
      </c>
      <c r="AW264" s="13" t="s">
        <v>37</v>
      </c>
      <c r="AX264" s="13" t="s">
        <v>76</v>
      </c>
      <c r="AY264" s="239" t="s">
        <v>186</v>
      </c>
    </row>
    <row r="265" spans="1:51" s="14" customFormat="1" ht="12">
      <c r="A265" s="14"/>
      <c r="B265" s="240"/>
      <c r="C265" s="241"/>
      <c r="D265" s="225" t="s">
        <v>198</v>
      </c>
      <c r="E265" s="242" t="s">
        <v>20</v>
      </c>
      <c r="F265" s="243" t="s">
        <v>1401</v>
      </c>
      <c r="G265" s="241"/>
      <c r="H265" s="244">
        <v>24.7</v>
      </c>
      <c r="I265" s="245"/>
      <c r="J265" s="241"/>
      <c r="K265" s="241"/>
      <c r="L265" s="246"/>
      <c r="M265" s="247"/>
      <c r="N265" s="248"/>
      <c r="O265" s="248"/>
      <c r="P265" s="248"/>
      <c r="Q265" s="248"/>
      <c r="R265" s="248"/>
      <c r="S265" s="248"/>
      <c r="T265" s="249"/>
      <c r="U265" s="14"/>
      <c r="V265" s="14"/>
      <c r="W265" s="14"/>
      <c r="X265" s="14"/>
      <c r="Y265" s="14"/>
      <c r="Z265" s="14"/>
      <c r="AA265" s="14"/>
      <c r="AB265" s="14"/>
      <c r="AC265" s="14"/>
      <c r="AD265" s="14"/>
      <c r="AE265" s="14"/>
      <c r="AT265" s="250" t="s">
        <v>198</v>
      </c>
      <c r="AU265" s="250" t="s">
        <v>84</v>
      </c>
      <c r="AV265" s="14" t="s">
        <v>84</v>
      </c>
      <c r="AW265" s="14" t="s">
        <v>37</v>
      </c>
      <c r="AX265" s="14" t="s">
        <v>76</v>
      </c>
      <c r="AY265" s="250" t="s">
        <v>186</v>
      </c>
    </row>
    <row r="266" spans="1:65" s="2" customFormat="1" ht="24.15" customHeight="1">
      <c r="A266" s="38"/>
      <c r="B266" s="39"/>
      <c r="C266" s="212" t="s">
        <v>448</v>
      </c>
      <c r="D266" s="212" t="s">
        <v>189</v>
      </c>
      <c r="E266" s="213" t="s">
        <v>1138</v>
      </c>
      <c r="F266" s="214" t="s">
        <v>1139</v>
      </c>
      <c r="G266" s="215" t="s">
        <v>312</v>
      </c>
      <c r="H266" s="216">
        <v>483.5</v>
      </c>
      <c r="I266" s="217"/>
      <c r="J266" s="218">
        <f>ROUND(I266*H266,2)</f>
        <v>0</v>
      </c>
      <c r="K266" s="214" t="s">
        <v>193</v>
      </c>
      <c r="L266" s="44"/>
      <c r="M266" s="219" t="s">
        <v>20</v>
      </c>
      <c r="N266" s="220" t="s">
        <v>47</v>
      </c>
      <c r="O266" s="84"/>
      <c r="P266" s="221">
        <f>O266*H266</f>
        <v>0</v>
      </c>
      <c r="Q266" s="221">
        <v>0.1295</v>
      </c>
      <c r="R266" s="221">
        <f>Q266*H266</f>
        <v>62.61325</v>
      </c>
      <c r="S266" s="221">
        <v>0</v>
      </c>
      <c r="T266" s="222">
        <f>S266*H266</f>
        <v>0</v>
      </c>
      <c r="U266" s="38"/>
      <c r="V266" s="38"/>
      <c r="W266" s="38"/>
      <c r="X266" s="38"/>
      <c r="Y266" s="38"/>
      <c r="Z266" s="38"/>
      <c r="AA266" s="38"/>
      <c r="AB266" s="38"/>
      <c r="AC266" s="38"/>
      <c r="AD266" s="38"/>
      <c r="AE266" s="38"/>
      <c r="AR266" s="223" t="s">
        <v>194</v>
      </c>
      <c r="AT266" s="223" t="s">
        <v>189</v>
      </c>
      <c r="AU266" s="223" t="s">
        <v>84</v>
      </c>
      <c r="AY266" s="17" t="s">
        <v>186</v>
      </c>
      <c r="BE266" s="224">
        <f>IF(N266="základní",J266,0)</f>
        <v>0</v>
      </c>
      <c r="BF266" s="224">
        <f>IF(N266="snížená",J266,0)</f>
        <v>0</v>
      </c>
      <c r="BG266" s="224">
        <f>IF(N266="zákl. přenesená",J266,0)</f>
        <v>0</v>
      </c>
      <c r="BH266" s="224">
        <f>IF(N266="sníž. přenesená",J266,0)</f>
        <v>0</v>
      </c>
      <c r="BI266" s="224">
        <f>IF(N266="nulová",J266,0)</f>
        <v>0</v>
      </c>
      <c r="BJ266" s="17" t="s">
        <v>22</v>
      </c>
      <c r="BK266" s="224">
        <f>ROUND(I266*H266,2)</f>
        <v>0</v>
      </c>
      <c r="BL266" s="17" t="s">
        <v>194</v>
      </c>
      <c r="BM266" s="223" t="s">
        <v>1140</v>
      </c>
    </row>
    <row r="267" spans="1:47" s="2" customFormat="1" ht="12">
      <c r="A267" s="38"/>
      <c r="B267" s="39"/>
      <c r="C267" s="40"/>
      <c r="D267" s="225" t="s">
        <v>196</v>
      </c>
      <c r="E267" s="40"/>
      <c r="F267" s="226" t="s">
        <v>1141</v>
      </c>
      <c r="G267" s="40"/>
      <c r="H267" s="40"/>
      <c r="I267" s="227"/>
      <c r="J267" s="40"/>
      <c r="K267" s="40"/>
      <c r="L267" s="44"/>
      <c r="M267" s="228"/>
      <c r="N267" s="229"/>
      <c r="O267" s="84"/>
      <c r="P267" s="84"/>
      <c r="Q267" s="84"/>
      <c r="R267" s="84"/>
      <c r="S267" s="84"/>
      <c r="T267" s="85"/>
      <c r="U267" s="38"/>
      <c r="V267" s="38"/>
      <c r="W267" s="38"/>
      <c r="X267" s="38"/>
      <c r="Y267" s="38"/>
      <c r="Z267" s="38"/>
      <c r="AA267" s="38"/>
      <c r="AB267" s="38"/>
      <c r="AC267" s="38"/>
      <c r="AD267" s="38"/>
      <c r="AE267" s="38"/>
      <c r="AT267" s="17" t="s">
        <v>196</v>
      </c>
      <c r="AU267" s="17" t="s">
        <v>84</v>
      </c>
    </row>
    <row r="268" spans="1:51" s="13" customFormat="1" ht="12">
      <c r="A268" s="13"/>
      <c r="B268" s="230"/>
      <c r="C268" s="231"/>
      <c r="D268" s="225" t="s">
        <v>198</v>
      </c>
      <c r="E268" s="232" t="s">
        <v>20</v>
      </c>
      <c r="F268" s="233" t="s">
        <v>919</v>
      </c>
      <c r="G268" s="231"/>
      <c r="H268" s="232" t="s">
        <v>20</v>
      </c>
      <c r="I268" s="234"/>
      <c r="J268" s="231"/>
      <c r="K268" s="231"/>
      <c r="L268" s="235"/>
      <c r="M268" s="236"/>
      <c r="N268" s="237"/>
      <c r="O268" s="237"/>
      <c r="P268" s="237"/>
      <c r="Q268" s="237"/>
      <c r="R268" s="237"/>
      <c r="S268" s="237"/>
      <c r="T268" s="238"/>
      <c r="U268" s="13"/>
      <c r="V268" s="13"/>
      <c r="W268" s="13"/>
      <c r="X268" s="13"/>
      <c r="Y268" s="13"/>
      <c r="Z268" s="13"/>
      <c r="AA268" s="13"/>
      <c r="AB268" s="13"/>
      <c r="AC268" s="13"/>
      <c r="AD268" s="13"/>
      <c r="AE268" s="13"/>
      <c r="AT268" s="239" t="s">
        <v>198</v>
      </c>
      <c r="AU268" s="239" t="s">
        <v>84</v>
      </c>
      <c r="AV268" s="13" t="s">
        <v>22</v>
      </c>
      <c r="AW268" s="13" t="s">
        <v>37</v>
      </c>
      <c r="AX268" s="13" t="s">
        <v>76</v>
      </c>
      <c r="AY268" s="239" t="s">
        <v>186</v>
      </c>
    </row>
    <row r="269" spans="1:51" s="14" customFormat="1" ht="12">
      <c r="A269" s="14"/>
      <c r="B269" s="240"/>
      <c r="C269" s="241"/>
      <c r="D269" s="225" t="s">
        <v>198</v>
      </c>
      <c r="E269" s="242" t="s">
        <v>20</v>
      </c>
      <c r="F269" s="243" t="s">
        <v>1402</v>
      </c>
      <c r="G269" s="241"/>
      <c r="H269" s="244">
        <v>483.5</v>
      </c>
      <c r="I269" s="245"/>
      <c r="J269" s="241"/>
      <c r="K269" s="241"/>
      <c r="L269" s="246"/>
      <c r="M269" s="247"/>
      <c r="N269" s="248"/>
      <c r="O269" s="248"/>
      <c r="P269" s="248"/>
      <c r="Q269" s="248"/>
      <c r="R269" s="248"/>
      <c r="S269" s="248"/>
      <c r="T269" s="249"/>
      <c r="U269" s="14"/>
      <c r="V269" s="14"/>
      <c r="W269" s="14"/>
      <c r="X269" s="14"/>
      <c r="Y269" s="14"/>
      <c r="Z269" s="14"/>
      <c r="AA269" s="14"/>
      <c r="AB269" s="14"/>
      <c r="AC269" s="14"/>
      <c r="AD269" s="14"/>
      <c r="AE269" s="14"/>
      <c r="AT269" s="250" t="s">
        <v>198</v>
      </c>
      <c r="AU269" s="250" t="s">
        <v>84</v>
      </c>
      <c r="AV269" s="14" t="s">
        <v>84</v>
      </c>
      <c r="AW269" s="14" t="s">
        <v>37</v>
      </c>
      <c r="AX269" s="14" t="s">
        <v>76</v>
      </c>
      <c r="AY269" s="250" t="s">
        <v>186</v>
      </c>
    </row>
    <row r="270" spans="1:65" s="2" customFormat="1" ht="14.4" customHeight="1">
      <c r="A270" s="38"/>
      <c r="B270" s="39"/>
      <c r="C270" s="260" t="s">
        <v>454</v>
      </c>
      <c r="D270" s="260" t="s">
        <v>921</v>
      </c>
      <c r="E270" s="261" t="s">
        <v>1144</v>
      </c>
      <c r="F270" s="262" t="s">
        <v>1145</v>
      </c>
      <c r="G270" s="263" t="s">
        <v>312</v>
      </c>
      <c r="H270" s="264">
        <v>483.5</v>
      </c>
      <c r="I270" s="265"/>
      <c r="J270" s="266">
        <f>ROUND(I270*H270,2)</f>
        <v>0</v>
      </c>
      <c r="K270" s="262" t="s">
        <v>193</v>
      </c>
      <c r="L270" s="267"/>
      <c r="M270" s="268" t="s">
        <v>20</v>
      </c>
      <c r="N270" s="269" t="s">
        <v>47</v>
      </c>
      <c r="O270" s="84"/>
      <c r="P270" s="221">
        <f>O270*H270</f>
        <v>0</v>
      </c>
      <c r="Q270" s="221">
        <v>0.045</v>
      </c>
      <c r="R270" s="221">
        <f>Q270*H270</f>
        <v>21.7575</v>
      </c>
      <c r="S270" s="221">
        <v>0</v>
      </c>
      <c r="T270" s="222">
        <f>S270*H270</f>
        <v>0</v>
      </c>
      <c r="U270" s="38"/>
      <c r="V270" s="38"/>
      <c r="W270" s="38"/>
      <c r="X270" s="38"/>
      <c r="Y270" s="38"/>
      <c r="Z270" s="38"/>
      <c r="AA270" s="38"/>
      <c r="AB270" s="38"/>
      <c r="AC270" s="38"/>
      <c r="AD270" s="38"/>
      <c r="AE270" s="38"/>
      <c r="AR270" s="223" t="s">
        <v>279</v>
      </c>
      <c r="AT270" s="223" t="s">
        <v>921</v>
      </c>
      <c r="AU270" s="223" t="s">
        <v>84</v>
      </c>
      <c r="AY270" s="17" t="s">
        <v>186</v>
      </c>
      <c r="BE270" s="224">
        <f>IF(N270="základní",J270,0)</f>
        <v>0</v>
      </c>
      <c r="BF270" s="224">
        <f>IF(N270="snížená",J270,0)</f>
        <v>0</v>
      </c>
      <c r="BG270" s="224">
        <f>IF(N270="zákl. přenesená",J270,0)</f>
        <v>0</v>
      </c>
      <c r="BH270" s="224">
        <f>IF(N270="sníž. přenesená",J270,0)</f>
        <v>0</v>
      </c>
      <c r="BI270" s="224">
        <f>IF(N270="nulová",J270,0)</f>
        <v>0</v>
      </c>
      <c r="BJ270" s="17" t="s">
        <v>22</v>
      </c>
      <c r="BK270" s="224">
        <f>ROUND(I270*H270,2)</f>
        <v>0</v>
      </c>
      <c r="BL270" s="17" t="s">
        <v>194</v>
      </c>
      <c r="BM270" s="223" t="s">
        <v>1146</v>
      </c>
    </row>
    <row r="271" spans="1:47" s="2" customFormat="1" ht="12">
      <c r="A271" s="38"/>
      <c r="B271" s="39"/>
      <c r="C271" s="40"/>
      <c r="D271" s="225" t="s">
        <v>196</v>
      </c>
      <c r="E271" s="40"/>
      <c r="F271" s="226" t="s">
        <v>1145</v>
      </c>
      <c r="G271" s="40"/>
      <c r="H271" s="40"/>
      <c r="I271" s="227"/>
      <c r="J271" s="40"/>
      <c r="K271" s="40"/>
      <c r="L271" s="44"/>
      <c r="M271" s="228"/>
      <c r="N271" s="229"/>
      <c r="O271" s="84"/>
      <c r="P271" s="84"/>
      <c r="Q271" s="84"/>
      <c r="R271" s="84"/>
      <c r="S271" s="84"/>
      <c r="T271" s="85"/>
      <c r="U271" s="38"/>
      <c r="V271" s="38"/>
      <c r="W271" s="38"/>
      <c r="X271" s="38"/>
      <c r="Y271" s="38"/>
      <c r="Z271" s="38"/>
      <c r="AA271" s="38"/>
      <c r="AB271" s="38"/>
      <c r="AC271" s="38"/>
      <c r="AD271" s="38"/>
      <c r="AE271" s="38"/>
      <c r="AT271" s="17" t="s">
        <v>196</v>
      </c>
      <c r="AU271" s="17" t="s">
        <v>84</v>
      </c>
    </row>
    <row r="272" spans="1:51" s="13" customFormat="1" ht="12">
      <c r="A272" s="13"/>
      <c r="B272" s="230"/>
      <c r="C272" s="231"/>
      <c r="D272" s="225" t="s">
        <v>198</v>
      </c>
      <c r="E272" s="232" t="s">
        <v>20</v>
      </c>
      <c r="F272" s="233" t="s">
        <v>919</v>
      </c>
      <c r="G272" s="231"/>
      <c r="H272" s="232" t="s">
        <v>20</v>
      </c>
      <c r="I272" s="234"/>
      <c r="J272" s="231"/>
      <c r="K272" s="231"/>
      <c r="L272" s="235"/>
      <c r="M272" s="236"/>
      <c r="N272" s="237"/>
      <c r="O272" s="237"/>
      <c r="P272" s="237"/>
      <c r="Q272" s="237"/>
      <c r="R272" s="237"/>
      <c r="S272" s="237"/>
      <c r="T272" s="238"/>
      <c r="U272" s="13"/>
      <c r="V272" s="13"/>
      <c r="W272" s="13"/>
      <c r="X272" s="13"/>
      <c r="Y272" s="13"/>
      <c r="Z272" s="13"/>
      <c r="AA272" s="13"/>
      <c r="AB272" s="13"/>
      <c r="AC272" s="13"/>
      <c r="AD272" s="13"/>
      <c r="AE272" s="13"/>
      <c r="AT272" s="239" t="s">
        <v>198</v>
      </c>
      <c r="AU272" s="239" t="s">
        <v>84</v>
      </c>
      <c r="AV272" s="13" t="s">
        <v>22</v>
      </c>
      <c r="AW272" s="13" t="s">
        <v>37</v>
      </c>
      <c r="AX272" s="13" t="s">
        <v>76</v>
      </c>
      <c r="AY272" s="239" t="s">
        <v>186</v>
      </c>
    </row>
    <row r="273" spans="1:51" s="14" customFormat="1" ht="12">
      <c r="A273" s="14"/>
      <c r="B273" s="240"/>
      <c r="C273" s="241"/>
      <c r="D273" s="225" t="s">
        <v>198</v>
      </c>
      <c r="E273" s="242" t="s">
        <v>20</v>
      </c>
      <c r="F273" s="243" t="s">
        <v>1402</v>
      </c>
      <c r="G273" s="241"/>
      <c r="H273" s="244">
        <v>483.5</v>
      </c>
      <c r="I273" s="245"/>
      <c r="J273" s="241"/>
      <c r="K273" s="241"/>
      <c r="L273" s="246"/>
      <c r="M273" s="247"/>
      <c r="N273" s="248"/>
      <c r="O273" s="248"/>
      <c r="P273" s="248"/>
      <c r="Q273" s="248"/>
      <c r="R273" s="248"/>
      <c r="S273" s="248"/>
      <c r="T273" s="249"/>
      <c r="U273" s="14"/>
      <c r="V273" s="14"/>
      <c r="W273" s="14"/>
      <c r="X273" s="14"/>
      <c r="Y273" s="14"/>
      <c r="Z273" s="14"/>
      <c r="AA273" s="14"/>
      <c r="AB273" s="14"/>
      <c r="AC273" s="14"/>
      <c r="AD273" s="14"/>
      <c r="AE273" s="14"/>
      <c r="AT273" s="250" t="s">
        <v>198</v>
      </c>
      <c r="AU273" s="250" t="s">
        <v>84</v>
      </c>
      <c r="AV273" s="14" t="s">
        <v>84</v>
      </c>
      <c r="AW273" s="14" t="s">
        <v>37</v>
      </c>
      <c r="AX273" s="14" t="s">
        <v>76</v>
      </c>
      <c r="AY273" s="250" t="s">
        <v>186</v>
      </c>
    </row>
    <row r="274" spans="1:65" s="2" customFormat="1" ht="24.15" customHeight="1">
      <c r="A274" s="38"/>
      <c r="B274" s="39"/>
      <c r="C274" s="212" t="s">
        <v>459</v>
      </c>
      <c r="D274" s="212" t="s">
        <v>189</v>
      </c>
      <c r="E274" s="213" t="s">
        <v>1403</v>
      </c>
      <c r="F274" s="214" t="s">
        <v>1404</v>
      </c>
      <c r="G274" s="215" t="s">
        <v>312</v>
      </c>
      <c r="H274" s="216">
        <v>29.4</v>
      </c>
      <c r="I274" s="217"/>
      <c r="J274" s="218">
        <f>ROUND(I274*H274,2)</f>
        <v>0</v>
      </c>
      <c r="K274" s="214" t="s">
        <v>193</v>
      </c>
      <c r="L274" s="44"/>
      <c r="M274" s="219" t="s">
        <v>20</v>
      </c>
      <c r="N274" s="220" t="s">
        <v>47</v>
      </c>
      <c r="O274" s="84"/>
      <c r="P274" s="221">
        <f>O274*H274</f>
        <v>0</v>
      </c>
      <c r="Q274" s="221">
        <v>0.16849</v>
      </c>
      <c r="R274" s="221">
        <f>Q274*H274</f>
        <v>4.953606</v>
      </c>
      <c r="S274" s="221">
        <v>0</v>
      </c>
      <c r="T274" s="222">
        <f>S274*H274</f>
        <v>0</v>
      </c>
      <c r="U274" s="38"/>
      <c r="V274" s="38"/>
      <c r="W274" s="38"/>
      <c r="X274" s="38"/>
      <c r="Y274" s="38"/>
      <c r="Z274" s="38"/>
      <c r="AA274" s="38"/>
      <c r="AB274" s="38"/>
      <c r="AC274" s="38"/>
      <c r="AD274" s="38"/>
      <c r="AE274" s="38"/>
      <c r="AR274" s="223" t="s">
        <v>194</v>
      </c>
      <c r="AT274" s="223" t="s">
        <v>189</v>
      </c>
      <c r="AU274" s="223" t="s">
        <v>84</v>
      </c>
      <c r="AY274" s="17" t="s">
        <v>186</v>
      </c>
      <c r="BE274" s="224">
        <f>IF(N274="základní",J274,0)</f>
        <v>0</v>
      </c>
      <c r="BF274" s="224">
        <f>IF(N274="snížená",J274,0)</f>
        <v>0</v>
      </c>
      <c r="BG274" s="224">
        <f>IF(N274="zákl. přenesená",J274,0)</f>
        <v>0</v>
      </c>
      <c r="BH274" s="224">
        <f>IF(N274="sníž. přenesená",J274,0)</f>
        <v>0</v>
      </c>
      <c r="BI274" s="224">
        <f>IF(N274="nulová",J274,0)</f>
        <v>0</v>
      </c>
      <c r="BJ274" s="17" t="s">
        <v>22</v>
      </c>
      <c r="BK274" s="224">
        <f>ROUND(I274*H274,2)</f>
        <v>0</v>
      </c>
      <c r="BL274" s="17" t="s">
        <v>194</v>
      </c>
      <c r="BM274" s="223" t="s">
        <v>1405</v>
      </c>
    </row>
    <row r="275" spans="1:47" s="2" customFormat="1" ht="12">
      <c r="A275" s="38"/>
      <c r="B275" s="39"/>
      <c r="C275" s="40"/>
      <c r="D275" s="225" t="s">
        <v>196</v>
      </c>
      <c r="E275" s="40"/>
      <c r="F275" s="226" t="s">
        <v>1406</v>
      </c>
      <c r="G275" s="40"/>
      <c r="H275" s="40"/>
      <c r="I275" s="227"/>
      <c r="J275" s="40"/>
      <c r="K275" s="40"/>
      <c r="L275" s="44"/>
      <c r="M275" s="228"/>
      <c r="N275" s="229"/>
      <c r="O275" s="84"/>
      <c r="P275" s="84"/>
      <c r="Q275" s="84"/>
      <c r="R275" s="84"/>
      <c r="S275" s="84"/>
      <c r="T275" s="85"/>
      <c r="U275" s="38"/>
      <c r="V275" s="38"/>
      <c r="W275" s="38"/>
      <c r="X275" s="38"/>
      <c r="Y275" s="38"/>
      <c r="Z275" s="38"/>
      <c r="AA275" s="38"/>
      <c r="AB275" s="38"/>
      <c r="AC275" s="38"/>
      <c r="AD275" s="38"/>
      <c r="AE275" s="38"/>
      <c r="AT275" s="17" t="s">
        <v>196</v>
      </c>
      <c r="AU275" s="17" t="s">
        <v>84</v>
      </c>
    </row>
    <row r="276" spans="1:51" s="13" customFormat="1" ht="12">
      <c r="A276" s="13"/>
      <c r="B276" s="230"/>
      <c r="C276" s="231"/>
      <c r="D276" s="225" t="s">
        <v>198</v>
      </c>
      <c r="E276" s="232" t="s">
        <v>20</v>
      </c>
      <c r="F276" s="233" t="s">
        <v>919</v>
      </c>
      <c r="G276" s="231"/>
      <c r="H276" s="232" t="s">
        <v>20</v>
      </c>
      <c r="I276" s="234"/>
      <c r="J276" s="231"/>
      <c r="K276" s="231"/>
      <c r="L276" s="235"/>
      <c r="M276" s="236"/>
      <c r="N276" s="237"/>
      <c r="O276" s="237"/>
      <c r="P276" s="237"/>
      <c r="Q276" s="237"/>
      <c r="R276" s="237"/>
      <c r="S276" s="237"/>
      <c r="T276" s="238"/>
      <c r="U276" s="13"/>
      <c r="V276" s="13"/>
      <c r="W276" s="13"/>
      <c r="X276" s="13"/>
      <c r="Y276" s="13"/>
      <c r="Z276" s="13"/>
      <c r="AA276" s="13"/>
      <c r="AB276" s="13"/>
      <c r="AC276" s="13"/>
      <c r="AD276" s="13"/>
      <c r="AE276" s="13"/>
      <c r="AT276" s="239" t="s">
        <v>198</v>
      </c>
      <c r="AU276" s="239" t="s">
        <v>84</v>
      </c>
      <c r="AV276" s="13" t="s">
        <v>22</v>
      </c>
      <c r="AW276" s="13" t="s">
        <v>37</v>
      </c>
      <c r="AX276" s="13" t="s">
        <v>76</v>
      </c>
      <c r="AY276" s="239" t="s">
        <v>186</v>
      </c>
    </row>
    <row r="277" spans="1:51" s="14" customFormat="1" ht="12">
      <c r="A277" s="14"/>
      <c r="B277" s="240"/>
      <c r="C277" s="241"/>
      <c r="D277" s="225" t="s">
        <v>198</v>
      </c>
      <c r="E277" s="242" t="s">
        <v>20</v>
      </c>
      <c r="F277" s="243" t="s">
        <v>1407</v>
      </c>
      <c r="G277" s="241"/>
      <c r="H277" s="244">
        <v>29.4</v>
      </c>
      <c r="I277" s="245"/>
      <c r="J277" s="241"/>
      <c r="K277" s="241"/>
      <c r="L277" s="246"/>
      <c r="M277" s="247"/>
      <c r="N277" s="248"/>
      <c r="O277" s="248"/>
      <c r="P277" s="248"/>
      <c r="Q277" s="248"/>
      <c r="R277" s="248"/>
      <c r="S277" s="248"/>
      <c r="T277" s="249"/>
      <c r="U277" s="14"/>
      <c r="V277" s="14"/>
      <c r="W277" s="14"/>
      <c r="X277" s="14"/>
      <c r="Y277" s="14"/>
      <c r="Z277" s="14"/>
      <c r="AA277" s="14"/>
      <c r="AB277" s="14"/>
      <c r="AC277" s="14"/>
      <c r="AD277" s="14"/>
      <c r="AE277" s="14"/>
      <c r="AT277" s="250" t="s">
        <v>198</v>
      </c>
      <c r="AU277" s="250" t="s">
        <v>84</v>
      </c>
      <c r="AV277" s="14" t="s">
        <v>84</v>
      </c>
      <c r="AW277" s="14" t="s">
        <v>37</v>
      </c>
      <c r="AX277" s="14" t="s">
        <v>76</v>
      </c>
      <c r="AY277" s="250" t="s">
        <v>186</v>
      </c>
    </row>
    <row r="278" spans="1:65" s="2" customFormat="1" ht="14.4" customHeight="1">
      <c r="A278" s="38"/>
      <c r="B278" s="39"/>
      <c r="C278" s="260" t="s">
        <v>461</v>
      </c>
      <c r="D278" s="260" t="s">
        <v>921</v>
      </c>
      <c r="E278" s="261" t="s">
        <v>1408</v>
      </c>
      <c r="F278" s="262" t="s">
        <v>1409</v>
      </c>
      <c r="G278" s="263" t="s">
        <v>312</v>
      </c>
      <c r="H278" s="264">
        <v>29.4</v>
      </c>
      <c r="I278" s="265"/>
      <c r="J278" s="266">
        <f>ROUND(I278*H278,2)</f>
        <v>0</v>
      </c>
      <c r="K278" s="262" t="s">
        <v>193</v>
      </c>
      <c r="L278" s="267"/>
      <c r="M278" s="268" t="s">
        <v>20</v>
      </c>
      <c r="N278" s="269" t="s">
        <v>47</v>
      </c>
      <c r="O278" s="84"/>
      <c r="P278" s="221">
        <f>O278*H278</f>
        <v>0</v>
      </c>
      <c r="Q278" s="221">
        <v>0.15</v>
      </c>
      <c r="R278" s="221">
        <f>Q278*H278</f>
        <v>4.409999999999999</v>
      </c>
      <c r="S278" s="221">
        <v>0</v>
      </c>
      <c r="T278" s="222">
        <f>S278*H278</f>
        <v>0</v>
      </c>
      <c r="U278" s="38"/>
      <c r="V278" s="38"/>
      <c r="W278" s="38"/>
      <c r="X278" s="38"/>
      <c r="Y278" s="38"/>
      <c r="Z278" s="38"/>
      <c r="AA278" s="38"/>
      <c r="AB278" s="38"/>
      <c r="AC278" s="38"/>
      <c r="AD278" s="38"/>
      <c r="AE278" s="38"/>
      <c r="AR278" s="223" t="s">
        <v>279</v>
      </c>
      <c r="AT278" s="223" t="s">
        <v>921</v>
      </c>
      <c r="AU278" s="223" t="s">
        <v>84</v>
      </c>
      <c r="AY278" s="17" t="s">
        <v>186</v>
      </c>
      <c r="BE278" s="224">
        <f>IF(N278="základní",J278,0)</f>
        <v>0</v>
      </c>
      <c r="BF278" s="224">
        <f>IF(N278="snížená",J278,0)</f>
        <v>0</v>
      </c>
      <c r="BG278" s="224">
        <f>IF(N278="zákl. přenesená",J278,0)</f>
        <v>0</v>
      </c>
      <c r="BH278" s="224">
        <f>IF(N278="sníž. přenesená",J278,0)</f>
        <v>0</v>
      </c>
      <c r="BI278" s="224">
        <f>IF(N278="nulová",J278,0)</f>
        <v>0</v>
      </c>
      <c r="BJ278" s="17" t="s">
        <v>22</v>
      </c>
      <c r="BK278" s="224">
        <f>ROUND(I278*H278,2)</f>
        <v>0</v>
      </c>
      <c r="BL278" s="17" t="s">
        <v>194</v>
      </c>
      <c r="BM278" s="223" t="s">
        <v>1410</v>
      </c>
    </row>
    <row r="279" spans="1:47" s="2" customFormat="1" ht="12">
      <c r="A279" s="38"/>
      <c r="B279" s="39"/>
      <c r="C279" s="40"/>
      <c r="D279" s="225" t="s">
        <v>196</v>
      </c>
      <c r="E279" s="40"/>
      <c r="F279" s="226" t="s">
        <v>1409</v>
      </c>
      <c r="G279" s="40"/>
      <c r="H279" s="40"/>
      <c r="I279" s="227"/>
      <c r="J279" s="40"/>
      <c r="K279" s="40"/>
      <c r="L279" s="44"/>
      <c r="M279" s="228"/>
      <c r="N279" s="229"/>
      <c r="O279" s="84"/>
      <c r="P279" s="84"/>
      <c r="Q279" s="84"/>
      <c r="R279" s="84"/>
      <c r="S279" s="84"/>
      <c r="T279" s="85"/>
      <c r="U279" s="38"/>
      <c r="V279" s="38"/>
      <c r="W279" s="38"/>
      <c r="X279" s="38"/>
      <c r="Y279" s="38"/>
      <c r="Z279" s="38"/>
      <c r="AA279" s="38"/>
      <c r="AB279" s="38"/>
      <c r="AC279" s="38"/>
      <c r="AD279" s="38"/>
      <c r="AE279" s="38"/>
      <c r="AT279" s="17" t="s">
        <v>196</v>
      </c>
      <c r="AU279" s="17" t="s">
        <v>84</v>
      </c>
    </row>
    <row r="280" spans="1:65" s="2" customFormat="1" ht="24.15" customHeight="1">
      <c r="A280" s="38"/>
      <c r="B280" s="39"/>
      <c r="C280" s="212" t="s">
        <v>463</v>
      </c>
      <c r="D280" s="212" t="s">
        <v>189</v>
      </c>
      <c r="E280" s="213" t="s">
        <v>1411</v>
      </c>
      <c r="F280" s="214" t="s">
        <v>1412</v>
      </c>
      <c r="G280" s="215" t="s">
        <v>312</v>
      </c>
      <c r="H280" s="216">
        <v>213</v>
      </c>
      <c r="I280" s="217"/>
      <c r="J280" s="218">
        <f>ROUND(I280*H280,2)</f>
        <v>0</v>
      </c>
      <c r="K280" s="214" t="s">
        <v>20</v>
      </c>
      <c r="L280" s="44"/>
      <c r="M280" s="219" t="s">
        <v>20</v>
      </c>
      <c r="N280" s="220" t="s">
        <v>47</v>
      </c>
      <c r="O280" s="84"/>
      <c r="P280" s="221">
        <f>O280*H280</f>
        <v>0</v>
      </c>
      <c r="Q280" s="221">
        <v>0.10095</v>
      </c>
      <c r="R280" s="221">
        <f>Q280*H280</f>
        <v>21.50235</v>
      </c>
      <c r="S280" s="221">
        <v>0</v>
      </c>
      <c r="T280" s="222">
        <f>S280*H280</f>
        <v>0</v>
      </c>
      <c r="U280" s="38"/>
      <c r="V280" s="38"/>
      <c r="W280" s="38"/>
      <c r="X280" s="38"/>
      <c r="Y280" s="38"/>
      <c r="Z280" s="38"/>
      <c r="AA280" s="38"/>
      <c r="AB280" s="38"/>
      <c r="AC280" s="38"/>
      <c r="AD280" s="38"/>
      <c r="AE280" s="38"/>
      <c r="AR280" s="223" t="s">
        <v>194</v>
      </c>
      <c r="AT280" s="223" t="s">
        <v>189</v>
      </c>
      <c r="AU280" s="223" t="s">
        <v>84</v>
      </c>
      <c r="AY280" s="17" t="s">
        <v>186</v>
      </c>
      <c r="BE280" s="224">
        <f>IF(N280="základní",J280,0)</f>
        <v>0</v>
      </c>
      <c r="BF280" s="224">
        <f>IF(N280="snížená",J280,0)</f>
        <v>0</v>
      </c>
      <c r="BG280" s="224">
        <f>IF(N280="zákl. přenesená",J280,0)</f>
        <v>0</v>
      </c>
      <c r="BH280" s="224">
        <f>IF(N280="sníž. přenesená",J280,0)</f>
        <v>0</v>
      </c>
      <c r="BI280" s="224">
        <f>IF(N280="nulová",J280,0)</f>
        <v>0</v>
      </c>
      <c r="BJ280" s="17" t="s">
        <v>22</v>
      </c>
      <c r="BK280" s="224">
        <f>ROUND(I280*H280,2)</f>
        <v>0</v>
      </c>
      <c r="BL280" s="17" t="s">
        <v>194</v>
      </c>
      <c r="BM280" s="223" t="s">
        <v>1413</v>
      </c>
    </row>
    <row r="281" spans="1:47" s="2" customFormat="1" ht="12">
      <c r="A281" s="38"/>
      <c r="B281" s="39"/>
      <c r="C281" s="40"/>
      <c r="D281" s="225" t="s">
        <v>196</v>
      </c>
      <c r="E281" s="40"/>
      <c r="F281" s="226" t="s">
        <v>1414</v>
      </c>
      <c r="G281" s="40"/>
      <c r="H281" s="40"/>
      <c r="I281" s="227"/>
      <c r="J281" s="40"/>
      <c r="K281" s="40"/>
      <c r="L281" s="44"/>
      <c r="M281" s="228"/>
      <c r="N281" s="229"/>
      <c r="O281" s="84"/>
      <c r="P281" s="84"/>
      <c r="Q281" s="84"/>
      <c r="R281" s="84"/>
      <c r="S281" s="84"/>
      <c r="T281" s="85"/>
      <c r="U281" s="38"/>
      <c r="V281" s="38"/>
      <c r="W281" s="38"/>
      <c r="X281" s="38"/>
      <c r="Y281" s="38"/>
      <c r="Z281" s="38"/>
      <c r="AA281" s="38"/>
      <c r="AB281" s="38"/>
      <c r="AC281" s="38"/>
      <c r="AD281" s="38"/>
      <c r="AE281" s="38"/>
      <c r="AT281" s="17" t="s">
        <v>196</v>
      </c>
      <c r="AU281" s="17" t="s">
        <v>84</v>
      </c>
    </row>
    <row r="282" spans="1:51" s="13" customFormat="1" ht="12">
      <c r="A282" s="13"/>
      <c r="B282" s="230"/>
      <c r="C282" s="231"/>
      <c r="D282" s="225" t="s">
        <v>198</v>
      </c>
      <c r="E282" s="232" t="s">
        <v>20</v>
      </c>
      <c r="F282" s="233" t="s">
        <v>919</v>
      </c>
      <c r="G282" s="231"/>
      <c r="H282" s="232" t="s">
        <v>20</v>
      </c>
      <c r="I282" s="234"/>
      <c r="J282" s="231"/>
      <c r="K282" s="231"/>
      <c r="L282" s="235"/>
      <c r="M282" s="236"/>
      <c r="N282" s="237"/>
      <c r="O282" s="237"/>
      <c r="P282" s="237"/>
      <c r="Q282" s="237"/>
      <c r="R282" s="237"/>
      <c r="S282" s="237"/>
      <c r="T282" s="238"/>
      <c r="U282" s="13"/>
      <c r="V282" s="13"/>
      <c r="W282" s="13"/>
      <c r="X282" s="13"/>
      <c r="Y282" s="13"/>
      <c r="Z282" s="13"/>
      <c r="AA282" s="13"/>
      <c r="AB282" s="13"/>
      <c r="AC282" s="13"/>
      <c r="AD282" s="13"/>
      <c r="AE282" s="13"/>
      <c r="AT282" s="239" t="s">
        <v>198</v>
      </c>
      <c r="AU282" s="239" t="s">
        <v>84</v>
      </c>
      <c r="AV282" s="13" t="s">
        <v>22</v>
      </c>
      <c r="AW282" s="13" t="s">
        <v>37</v>
      </c>
      <c r="AX282" s="13" t="s">
        <v>76</v>
      </c>
      <c r="AY282" s="239" t="s">
        <v>186</v>
      </c>
    </row>
    <row r="283" spans="1:51" s="14" customFormat="1" ht="12">
      <c r="A283" s="14"/>
      <c r="B283" s="240"/>
      <c r="C283" s="241"/>
      <c r="D283" s="225" t="s">
        <v>198</v>
      </c>
      <c r="E283" s="242" t="s">
        <v>20</v>
      </c>
      <c r="F283" s="243" t="s">
        <v>1415</v>
      </c>
      <c r="G283" s="241"/>
      <c r="H283" s="244">
        <v>213</v>
      </c>
      <c r="I283" s="245"/>
      <c r="J283" s="241"/>
      <c r="K283" s="241"/>
      <c r="L283" s="246"/>
      <c r="M283" s="247"/>
      <c r="N283" s="248"/>
      <c r="O283" s="248"/>
      <c r="P283" s="248"/>
      <c r="Q283" s="248"/>
      <c r="R283" s="248"/>
      <c r="S283" s="248"/>
      <c r="T283" s="249"/>
      <c r="U283" s="14"/>
      <c r="V283" s="14"/>
      <c r="W283" s="14"/>
      <c r="X283" s="14"/>
      <c r="Y283" s="14"/>
      <c r="Z283" s="14"/>
      <c r="AA283" s="14"/>
      <c r="AB283" s="14"/>
      <c r="AC283" s="14"/>
      <c r="AD283" s="14"/>
      <c r="AE283" s="14"/>
      <c r="AT283" s="250" t="s">
        <v>198</v>
      </c>
      <c r="AU283" s="250" t="s">
        <v>84</v>
      </c>
      <c r="AV283" s="14" t="s">
        <v>84</v>
      </c>
      <c r="AW283" s="14" t="s">
        <v>37</v>
      </c>
      <c r="AX283" s="14" t="s">
        <v>76</v>
      </c>
      <c r="AY283" s="250" t="s">
        <v>186</v>
      </c>
    </row>
    <row r="284" spans="1:65" s="2" customFormat="1" ht="14.4" customHeight="1">
      <c r="A284" s="38"/>
      <c r="B284" s="39"/>
      <c r="C284" s="260" t="s">
        <v>469</v>
      </c>
      <c r="D284" s="260" t="s">
        <v>921</v>
      </c>
      <c r="E284" s="261" t="s">
        <v>1416</v>
      </c>
      <c r="F284" s="262" t="s">
        <v>1417</v>
      </c>
      <c r="G284" s="263" t="s">
        <v>312</v>
      </c>
      <c r="H284" s="264">
        <v>213</v>
      </c>
      <c r="I284" s="265"/>
      <c r="J284" s="266">
        <f>ROUND(I284*H284,2)</f>
        <v>0</v>
      </c>
      <c r="K284" s="262" t="s">
        <v>20</v>
      </c>
      <c r="L284" s="267"/>
      <c r="M284" s="268" t="s">
        <v>20</v>
      </c>
      <c r="N284" s="269" t="s">
        <v>47</v>
      </c>
      <c r="O284" s="84"/>
      <c r="P284" s="221">
        <f>O284*H284</f>
        <v>0</v>
      </c>
      <c r="Q284" s="221">
        <v>0.11465</v>
      </c>
      <c r="R284" s="221">
        <f>Q284*H284</f>
        <v>24.42045</v>
      </c>
      <c r="S284" s="221">
        <v>0</v>
      </c>
      <c r="T284" s="222">
        <f>S284*H284</f>
        <v>0</v>
      </c>
      <c r="U284" s="38"/>
      <c r="V284" s="38"/>
      <c r="W284" s="38"/>
      <c r="X284" s="38"/>
      <c r="Y284" s="38"/>
      <c r="Z284" s="38"/>
      <c r="AA284" s="38"/>
      <c r="AB284" s="38"/>
      <c r="AC284" s="38"/>
      <c r="AD284" s="38"/>
      <c r="AE284" s="38"/>
      <c r="AR284" s="223" t="s">
        <v>279</v>
      </c>
      <c r="AT284" s="223" t="s">
        <v>921</v>
      </c>
      <c r="AU284" s="223" t="s">
        <v>84</v>
      </c>
      <c r="AY284" s="17" t="s">
        <v>186</v>
      </c>
      <c r="BE284" s="224">
        <f>IF(N284="základní",J284,0)</f>
        <v>0</v>
      </c>
      <c r="BF284" s="224">
        <f>IF(N284="snížená",J284,0)</f>
        <v>0</v>
      </c>
      <c r="BG284" s="224">
        <f>IF(N284="zákl. přenesená",J284,0)</f>
        <v>0</v>
      </c>
      <c r="BH284" s="224">
        <f>IF(N284="sníž. přenesená",J284,0)</f>
        <v>0</v>
      </c>
      <c r="BI284" s="224">
        <f>IF(N284="nulová",J284,0)</f>
        <v>0</v>
      </c>
      <c r="BJ284" s="17" t="s">
        <v>22</v>
      </c>
      <c r="BK284" s="224">
        <f>ROUND(I284*H284,2)</f>
        <v>0</v>
      </c>
      <c r="BL284" s="17" t="s">
        <v>194</v>
      </c>
      <c r="BM284" s="223" t="s">
        <v>1418</v>
      </c>
    </row>
    <row r="285" spans="1:47" s="2" customFormat="1" ht="12">
      <c r="A285" s="38"/>
      <c r="B285" s="39"/>
      <c r="C285" s="40"/>
      <c r="D285" s="225" t="s">
        <v>196</v>
      </c>
      <c r="E285" s="40"/>
      <c r="F285" s="226" t="s">
        <v>1417</v>
      </c>
      <c r="G285" s="40"/>
      <c r="H285" s="40"/>
      <c r="I285" s="227"/>
      <c r="J285" s="40"/>
      <c r="K285" s="40"/>
      <c r="L285" s="44"/>
      <c r="M285" s="228"/>
      <c r="N285" s="229"/>
      <c r="O285" s="84"/>
      <c r="P285" s="84"/>
      <c r="Q285" s="84"/>
      <c r="R285" s="84"/>
      <c r="S285" s="84"/>
      <c r="T285" s="85"/>
      <c r="U285" s="38"/>
      <c r="V285" s="38"/>
      <c r="W285" s="38"/>
      <c r="X285" s="38"/>
      <c r="Y285" s="38"/>
      <c r="Z285" s="38"/>
      <c r="AA285" s="38"/>
      <c r="AB285" s="38"/>
      <c r="AC285" s="38"/>
      <c r="AD285" s="38"/>
      <c r="AE285" s="38"/>
      <c r="AT285" s="17" t="s">
        <v>196</v>
      </c>
      <c r="AU285" s="17" t="s">
        <v>84</v>
      </c>
    </row>
    <row r="286" spans="1:51" s="13" customFormat="1" ht="12">
      <c r="A286" s="13"/>
      <c r="B286" s="230"/>
      <c r="C286" s="231"/>
      <c r="D286" s="225" t="s">
        <v>198</v>
      </c>
      <c r="E286" s="232" t="s">
        <v>20</v>
      </c>
      <c r="F286" s="233" t="s">
        <v>919</v>
      </c>
      <c r="G286" s="231"/>
      <c r="H286" s="232" t="s">
        <v>20</v>
      </c>
      <c r="I286" s="234"/>
      <c r="J286" s="231"/>
      <c r="K286" s="231"/>
      <c r="L286" s="235"/>
      <c r="M286" s="236"/>
      <c r="N286" s="237"/>
      <c r="O286" s="237"/>
      <c r="P286" s="237"/>
      <c r="Q286" s="237"/>
      <c r="R286" s="237"/>
      <c r="S286" s="237"/>
      <c r="T286" s="238"/>
      <c r="U286" s="13"/>
      <c r="V286" s="13"/>
      <c r="W286" s="13"/>
      <c r="X286" s="13"/>
      <c r="Y286" s="13"/>
      <c r="Z286" s="13"/>
      <c r="AA286" s="13"/>
      <c r="AB286" s="13"/>
      <c r="AC286" s="13"/>
      <c r="AD286" s="13"/>
      <c r="AE286" s="13"/>
      <c r="AT286" s="239" t="s">
        <v>198</v>
      </c>
      <c r="AU286" s="239" t="s">
        <v>84</v>
      </c>
      <c r="AV286" s="13" t="s">
        <v>22</v>
      </c>
      <c r="AW286" s="13" t="s">
        <v>37</v>
      </c>
      <c r="AX286" s="13" t="s">
        <v>76</v>
      </c>
      <c r="AY286" s="239" t="s">
        <v>186</v>
      </c>
    </row>
    <row r="287" spans="1:51" s="14" customFormat="1" ht="12">
      <c r="A287" s="14"/>
      <c r="B287" s="240"/>
      <c r="C287" s="241"/>
      <c r="D287" s="225" t="s">
        <v>198</v>
      </c>
      <c r="E287" s="242" t="s">
        <v>20</v>
      </c>
      <c r="F287" s="243" t="s">
        <v>1415</v>
      </c>
      <c r="G287" s="241"/>
      <c r="H287" s="244">
        <v>213</v>
      </c>
      <c r="I287" s="245"/>
      <c r="J287" s="241"/>
      <c r="K287" s="241"/>
      <c r="L287" s="246"/>
      <c r="M287" s="247"/>
      <c r="N287" s="248"/>
      <c r="O287" s="248"/>
      <c r="P287" s="248"/>
      <c r="Q287" s="248"/>
      <c r="R287" s="248"/>
      <c r="S287" s="248"/>
      <c r="T287" s="249"/>
      <c r="U287" s="14"/>
      <c r="V287" s="14"/>
      <c r="W287" s="14"/>
      <c r="X287" s="14"/>
      <c r="Y287" s="14"/>
      <c r="Z287" s="14"/>
      <c r="AA287" s="14"/>
      <c r="AB287" s="14"/>
      <c r="AC287" s="14"/>
      <c r="AD287" s="14"/>
      <c r="AE287" s="14"/>
      <c r="AT287" s="250" t="s">
        <v>198</v>
      </c>
      <c r="AU287" s="250" t="s">
        <v>84</v>
      </c>
      <c r="AV287" s="14" t="s">
        <v>84</v>
      </c>
      <c r="AW287" s="14" t="s">
        <v>37</v>
      </c>
      <c r="AX287" s="14" t="s">
        <v>76</v>
      </c>
      <c r="AY287" s="250" t="s">
        <v>186</v>
      </c>
    </row>
    <row r="288" spans="1:65" s="2" customFormat="1" ht="24.15" customHeight="1">
      <c r="A288" s="38"/>
      <c r="B288" s="39"/>
      <c r="C288" s="212" t="s">
        <v>783</v>
      </c>
      <c r="D288" s="212" t="s">
        <v>189</v>
      </c>
      <c r="E288" s="213" t="s">
        <v>1294</v>
      </c>
      <c r="F288" s="214" t="s">
        <v>1151</v>
      </c>
      <c r="G288" s="215" t="s">
        <v>244</v>
      </c>
      <c r="H288" s="216">
        <v>249.9</v>
      </c>
      <c r="I288" s="217"/>
      <c r="J288" s="218">
        <f>ROUND(I288*H288,2)</f>
        <v>0</v>
      </c>
      <c r="K288" s="214" t="s">
        <v>193</v>
      </c>
      <c r="L288" s="44"/>
      <c r="M288" s="219" t="s">
        <v>20</v>
      </c>
      <c r="N288" s="220" t="s">
        <v>47</v>
      </c>
      <c r="O288" s="84"/>
      <c r="P288" s="221">
        <f>O288*H288</f>
        <v>0</v>
      </c>
      <c r="Q288" s="221">
        <v>0.00025</v>
      </c>
      <c r="R288" s="221">
        <f>Q288*H288</f>
        <v>0.062475</v>
      </c>
      <c r="S288" s="221">
        <v>0</v>
      </c>
      <c r="T288" s="222">
        <f>S288*H288</f>
        <v>0</v>
      </c>
      <c r="U288" s="38"/>
      <c r="V288" s="38"/>
      <c r="W288" s="38"/>
      <c r="X288" s="38"/>
      <c r="Y288" s="38"/>
      <c r="Z288" s="38"/>
      <c r="AA288" s="38"/>
      <c r="AB288" s="38"/>
      <c r="AC288" s="38"/>
      <c r="AD288" s="38"/>
      <c r="AE288" s="38"/>
      <c r="AR288" s="223" t="s">
        <v>194</v>
      </c>
      <c r="AT288" s="223" t="s">
        <v>189</v>
      </c>
      <c r="AU288" s="223" t="s">
        <v>84</v>
      </c>
      <c r="AY288" s="17" t="s">
        <v>186</v>
      </c>
      <c r="BE288" s="224">
        <f>IF(N288="základní",J288,0)</f>
        <v>0</v>
      </c>
      <c r="BF288" s="224">
        <f>IF(N288="snížená",J288,0)</f>
        <v>0</v>
      </c>
      <c r="BG288" s="224">
        <f>IF(N288="zákl. přenesená",J288,0)</f>
        <v>0</v>
      </c>
      <c r="BH288" s="224">
        <f>IF(N288="sníž. přenesená",J288,0)</f>
        <v>0</v>
      </c>
      <c r="BI288" s="224">
        <f>IF(N288="nulová",J288,0)</f>
        <v>0</v>
      </c>
      <c r="BJ288" s="17" t="s">
        <v>22</v>
      </c>
      <c r="BK288" s="224">
        <f>ROUND(I288*H288,2)</f>
        <v>0</v>
      </c>
      <c r="BL288" s="17" t="s">
        <v>194</v>
      </c>
      <c r="BM288" s="223" t="s">
        <v>1156</v>
      </c>
    </row>
    <row r="289" spans="1:47" s="2" customFormat="1" ht="12">
      <c r="A289" s="38"/>
      <c r="B289" s="39"/>
      <c r="C289" s="40"/>
      <c r="D289" s="225" t="s">
        <v>196</v>
      </c>
      <c r="E289" s="40"/>
      <c r="F289" s="226" t="s">
        <v>1153</v>
      </c>
      <c r="G289" s="40"/>
      <c r="H289" s="40"/>
      <c r="I289" s="227"/>
      <c r="J289" s="40"/>
      <c r="K289" s="40"/>
      <c r="L289" s="44"/>
      <c r="M289" s="228"/>
      <c r="N289" s="229"/>
      <c r="O289" s="84"/>
      <c r="P289" s="84"/>
      <c r="Q289" s="84"/>
      <c r="R289" s="84"/>
      <c r="S289" s="84"/>
      <c r="T289" s="85"/>
      <c r="U289" s="38"/>
      <c r="V289" s="38"/>
      <c r="W289" s="38"/>
      <c r="X289" s="38"/>
      <c r="Y289" s="38"/>
      <c r="Z289" s="38"/>
      <c r="AA289" s="38"/>
      <c r="AB289" s="38"/>
      <c r="AC289" s="38"/>
      <c r="AD289" s="38"/>
      <c r="AE289" s="38"/>
      <c r="AT289" s="17" t="s">
        <v>196</v>
      </c>
      <c r="AU289" s="17" t="s">
        <v>84</v>
      </c>
    </row>
    <row r="290" spans="1:47" s="2" customFormat="1" ht="12">
      <c r="A290" s="38"/>
      <c r="B290" s="39"/>
      <c r="C290" s="40"/>
      <c r="D290" s="225" t="s">
        <v>216</v>
      </c>
      <c r="E290" s="40"/>
      <c r="F290" s="251" t="s">
        <v>1295</v>
      </c>
      <c r="G290" s="40"/>
      <c r="H290" s="40"/>
      <c r="I290" s="227"/>
      <c r="J290" s="40"/>
      <c r="K290" s="40"/>
      <c r="L290" s="44"/>
      <c r="M290" s="228"/>
      <c r="N290" s="229"/>
      <c r="O290" s="84"/>
      <c r="P290" s="84"/>
      <c r="Q290" s="84"/>
      <c r="R290" s="84"/>
      <c r="S290" s="84"/>
      <c r="T290" s="85"/>
      <c r="U290" s="38"/>
      <c r="V290" s="38"/>
      <c r="W290" s="38"/>
      <c r="X290" s="38"/>
      <c r="Y290" s="38"/>
      <c r="Z290" s="38"/>
      <c r="AA290" s="38"/>
      <c r="AB290" s="38"/>
      <c r="AC290" s="38"/>
      <c r="AD290" s="38"/>
      <c r="AE290" s="38"/>
      <c r="AT290" s="17" t="s">
        <v>216</v>
      </c>
      <c r="AU290" s="17" t="s">
        <v>84</v>
      </c>
    </row>
    <row r="291" spans="1:51" s="13" customFormat="1" ht="12">
      <c r="A291" s="13"/>
      <c r="B291" s="230"/>
      <c r="C291" s="231"/>
      <c r="D291" s="225" t="s">
        <v>198</v>
      </c>
      <c r="E291" s="232" t="s">
        <v>20</v>
      </c>
      <c r="F291" s="233" t="s">
        <v>919</v>
      </c>
      <c r="G291" s="231"/>
      <c r="H291" s="232" t="s">
        <v>20</v>
      </c>
      <c r="I291" s="234"/>
      <c r="J291" s="231"/>
      <c r="K291" s="231"/>
      <c r="L291" s="235"/>
      <c r="M291" s="236"/>
      <c r="N291" s="237"/>
      <c r="O291" s="237"/>
      <c r="P291" s="237"/>
      <c r="Q291" s="237"/>
      <c r="R291" s="237"/>
      <c r="S291" s="237"/>
      <c r="T291" s="238"/>
      <c r="U291" s="13"/>
      <c r="V291" s="13"/>
      <c r="W291" s="13"/>
      <c r="X291" s="13"/>
      <c r="Y291" s="13"/>
      <c r="Z291" s="13"/>
      <c r="AA291" s="13"/>
      <c r="AB291" s="13"/>
      <c r="AC291" s="13"/>
      <c r="AD291" s="13"/>
      <c r="AE291" s="13"/>
      <c r="AT291" s="239" t="s">
        <v>198</v>
      </c>
      <c r="AU291" s="239" t="s">
        <v>84</v>
      </c>
      <c r="AV291" s="13" t="s">
        <v>22</v>
      </c>
      <c r="AW291" s="13" t="s">
        <v>37</v>
      </c>
      <c r="AX291" s="13" t="s">
        <v>76</v>
      </c>
      <c r="AY291" s="239" t="s">
        <v>186</v>
      </c>
    </row>
    <row r="292" spans="1:51" s="14" customFormat="1" ht="12">
      <c r="A292" s="14"/>
      <c r="B292" s="240"/>
      <c r="C292" s="241"/>
      <c r="D292" s="225" t="s">
        <v>198</v>
      </c>
      <c r="E292" s="242" t="s">
        <v>20</v>
      </c>
      <c r="F292" s="243" t="s">
        <v>1419</v>
      </c>
      <c r="G292" s="241"/>
      <c r="H292" s="244">
        <v>249.9</v>
      </c>
      <c r="I292" s="245"/>
      <c r="J292" s="241"/>
      <c r="K292" s="241"/>
      <c r="L292" s="246"/>
      <c r="M292" s="247"/>
      <c r="N292" s="248"/>
      <c r="O292" s="248"/>
      <c r="P292" s="248"/>
      <c r="Q292" s="248"/>
      <c r="R292" s="248"/>
      <c r="S292" s="248"/>
      <c r="T292" s="249"/>
      <c r="U292" s="14"/>
      <c r="V292" s="14"/>
      <c r="W292" s="14"/>
      <c r="X292" s="14"/>
      <c r="Y292" s="14"/>
      <c r="Z292" s="14"/>
      <c r="AA292" s="14"/>
      <c r="AB292" s="14"/>
      <c r="AC292" s="14"/>
      <c r="AD292" s="14"/>
      <c r="AE292" s="14"/>
      <c r="AT292" s="250" t="s">
        <v>198</v>
      </c>
      <c r="AU292" s="250" t="s">
        <v>84</v>
      </c>
      <c r="AV292" s="14" t="s">
        <v>84</v>
      </c>
      <c r="AW292" s="14" t="s">
        <v>37</v>
      </c>
      <c r="AX292" s="14" t="s">
        <v>76</v>
      </c>
      <c r="AY292" s="250" t="s">
        <v>186</v>
      </c>
    </row>
    <row r="293" spans="1:65" s="2" customFormat="1" ht="24.15" customHeight="1">
      <c r="A293" s="38"/>
      <c r="B293" s="39"/>
      <c r="C293" s="212" t="s">
        <v>788</v>
      </c>
      <c r="D293" s="212" t="s">
        <v>189</v>
      </c>
      <c r="E293" s="213" t="s">
        <v>1158</v>
      </c>
      <c r="F293" s="214" t="s">
        <v>1159</v>
      </c>
      <c r="G293" s="215" t="s">
        <v>312</v>
      </c>
      <c r="H293" s="216">
        <v>393.3</v>
      </c>
      <c r="I293" s="217"/>
      <c r="J293" s="218">
        <f>ROUND(I293*H293,2)</f>
        <v>0</v>
      </c>
      <c r="K293" s="214" t="s">
        <v>193</v>
      </c>
      <c r="L293" s="44"/>
      <c r="M293" s="219" t="s">
        <v>20</v>
      </c>
      <c r="N293" s="220" t="s">
        <v>47</v>
      </c>
      <c r="O293" s="84"/>
      <c r="P293" s="221">
        <f>O293*H293</f>
        <v>0</v>
      </c>
      <c r="Q293" s="221">
        <v>0.00061</v>
      </c>
      <c r="R293" s="221">
        <f>Q293*H293</f>
        <v>0.239913</v>
      </c>
      <c r="S293" s="221">
        <v>0</v>
      </c>
      <c r="T293" s="222">
        <f>S293*H293</f>
        <v>0</v>
      </c>
      <c r="U293" s="38"/>
      <c r="V293" s="38"/>
      <c r="W293" s="38"/>
      <c r="X293" s="38"/>
      <c r="Y293" s="38"/>
      <c r="Z293" s="38"/>
      <c r="AA293" s="38"/>
      <c r="AB293" s="38"/>
      <c r="AC293" s="38"/>
      <c r="AD293" s="38"/>
      <c r="AE293" s="38"/>
      <c r="AR293" s="223" t="s">
        <v>194</v>
      </c>
      <c r="AT293" s="223" t="s">
        <v>189</v>
      </c>
      <c r="AU293" s="223" t="s">
        <v>84</v>
      </c>
      <c r="AY293" s="17" t="s">
        <v>186</v>
      </c>
      <c r="BE293" s="224">
        <f>IF(N293="základní",J293,0)</f>
        <v>0</v>
      </c>
      <c r="BF293" s="224">
        <f>IF(N293="snížená",J293,0)</f>
        <v>0</v>
      </c>
      <c r="BG293" s="224">
        <f>IF(N293="zákl. přenesená",J293,0)</f>
        <v>0</v>
      </c>
      <c r="BH293" s="224">
        <f>IF(N293="sníž. přenesená",J293,0)</f>
        <v>0</v>
      </c>
      <c r="BI293" s="224">
        <f>IF(N293="nulová",J293,0)</f>
        <v>0</v>
      </c>
      <c r="BJ293" s="17" t="s">
        <v>22</v>
      </c>
      <c r="BK293" s="224">
        <f>ROUND(I293*H293,2)</f>
        <v>0</v>
      </c>
      <c r="BL293" s="17" t="s">
        <v>194</v>
      </c>
      <c r="BM293" s="223" t="s">
        <v>1160</v>
      </c>
    </row>
    <row r="294" spans="1:47" s="2" customFormat="1" ht="12">
      <c r="A294" s="38"/>
      <c r="B294" s="39"/>
      <c r="C294" s="40"/>
      <c r="D294" s="225" t="s">
        <v>196</v>
      </c>
      <c r="E294" s="40"/>
      <c r="F294" s="226" t="s">
        <v>1161</v>
      </c>
      <c r="G294" s="40"/>
      <c r="H294" s="40"/>
      <c r="I294" s="227"/>
      <c r="J294" s="40"/>
      <c r="K294" s="40"/>
      <c r="L294" s="44"/>
      <c r="M294" s="228"/>
      <c r="N294" s="229"/>
      <c r="O294" s="84"/>
      <c r="P294" s="84"/>
      <c r="Q294" s="84"/>
      <c r="R294" s="84"/>
      <c r="S294" s="84"/>
      <c r="T294" s="85"/>
      <c r="U294" s="38"/>
      <c r="V294" s="38"/>
      <c r="W294" s="38"/>
      <c r="X294" s="38"/>
      <c r="Y294" s="38"/>
      <c r="Z294" s="38"/>
      <c r="AA294" s="38"/>
      <c r="AB294" s="38"/>
      <c r="AC294" s="38"/>
      <c r="AD294" s="38"/>
      <c r="AE294" s="38"/>
      <c r="AT294" s="17" t="s">
        <v>196</v>
      </c>
      <c r="AU294" s="17" t="s">
        <v>84</v>
      </c>
    </row>
    <row r="295" spans="1:47" s="2" customFormat="1" ht="12">
      <c r="A295" s="38"/>
      <c r="B295" s="39"/>
      <c r="C295" s="40"/>
      <c r="D295" s="225" t="s">
        <v>216</v>
      </c>
      <c r="E295" s="40"/>
      <c r="F295" s="251" t="s">
        <v>239</v>
      </c>
      <c r="G295" s="40"/>
      <c r="H295" s="40"/>
      <c r="I295" s="227"/>
      <c r="J295" s="40"/>
      <c r="K295" s="40"/>
      <c r="L295" s="44"/>
      <c r="M295" s="228"/>
      <c r="N295" s="229"/>
      <c r="O295" s="84"/>
      <c r="P295" s="84"/>
      <c r="Q295" s="84"/>
      <c r="R295" s="84"/>
      <c r="S295" s="84"/>
      <c r="T295" s="85"/>
      <c r="U295" s="38"/>
      <c r="V295" s="38"/>
      <c r="W295" s="38"/>
      <c r="X295" s="38"/>
      <c r="Y295" s="38"/>
      <c r="Z295" s="38"/>
      <c r="AA295" s="38"/>
      <c r="AB295" s="38"/>
      <c r="AC295" s="38"/>
      <c r="AD295" s="38"/>
      <c r="AE295" s="38"/>
      <c r="AT295" s="17" t="s">
        <v>216</v>
      </c>
      <c r="AU295" s="17" t="s">
        <v>84</v>
      </c>
    </row>
    <row r="296" spans="1:51" s="13" customFormat="1" ht="12">
      <c r="A296" s="13"/>
      <c r="B296" s="230"/>
      <c r="C296" s="231"/>
      <c r="D296" s="225" t="s">
        <v>198</v>
      </c>
      <c r="E296" s="232" t="s">
        <v>20</v>
      </c>
      <c r="F296" s="233" t="s">
        <v>919</v>
      </c>
      <c r="G296" s="231"/>
      <c r="H296" s="232" t="s">
        <v>20</v>
      </c>
      <c r="I296" s="234"/>
      <c r="J296" s="231"/>
      <c r="K296" s="231"/>
      <c r="L296" s="235"/>
      <c r="M296" s="236"/>
      <c r="N296" s="237"/>
      <c r="O296" s="237"/>
      <c r="P296" s="237"/>
      <c r="Q296" s="237"/>
      <c r="R296" s="237"/>
      <c r="S296" s="237"/>
      <c r="T296" s="238"/>
      <c r="U296" s="13"/>
      <c r="V296" s="13"/>
      <c r="W296" s="13"/>
      <c r="X296" s="13"/>
      <c r="Y296" s="13"/>
      <c r="Z296" s="13"/>
      <c r="AA296" s="13"/>
      <c r="AB296" s="13"/>
      <c r="AC296" s="13"/>
      <c r="AD296" s="13"/>
      <c r="AE296" s="13"/>
      <c r="AT296" s="239" t="s">
        <v>198</v>
      </c>
      <c r="AU296" s="239" t="s">
        <v>84</v>
      </c>
      <c r="AV296" s="13" t="s">
        <v>22</v>
      </c>
      <c r="AW296" s="13" t="s">
        <v>37</v>
      </c>
      <c r="AX296" s="13" t="s">
        <v>76</v>
      </c>
      <c r="AY296" s="239" t="s">
        <v>186</v>
      </c>
    </row>
    <row r="297" spans="1:51" s="14" customFormat="1" ht="12">
      <c r="A297" s="14"/>
      <c r="B297" s="240"/>
      <c r="C297" s="241"/>
      <c r="D297" s="225" t="s">
        <v>198</v>
      </c>
      <c r="E297" s="242" t="s">
        <v>20</v>
      </c>
      <c r="F297" s="243" t="s">
        <v>1420</v>
      </c>
      <c r="G297" s="241"/>
      <c r="H297" s="244">
        <v>393.3</v>
      </c>
      <c r="I297" s="245"/>
      <c r="J297" s="241"/>
      <c r="K297" s="241"/>
      <c r="L297" s="246"/>
      <c r="M297" s="247"/>
      <c r="N297" s="248"/>
      <c r="O297" s="248"/>
      <c r="P297" s="248"/>
      <c r="Q297" s="248"/>
      <c r="R297" s="248"/>
      <c r="S297" s="248"/>
      <c r="T297" s="249"/>
      <c r="U297" s="14"/>
      <c r="V297" s="14"/>
      <c r="W297" s="14"/>
      <c r="X297" s="14"/>
      <c r="Y297" s="14"/>
      <c r="Z297" s="14"/>
      <c r="AA297" s="14"/>
      <c r="AB297" s="14"/>
      <c r="AC297" s="14"/>
      <c r="AD297" s="14"/>
      <c r="AE297" s="14"/>
      <c r="AT297" s="250" t="s">
        <v>198</v>
      </c>
      <c r="AU297" s="250" t="s">
        <v>84</v>
      </c>
      <c r="AV297" s="14" t="s">
        <v>84</v>
      </c>
      <c r="AW297" s="14" t="s">
        <v>37</v>
      </c>
      <c r="AX297" s="14" t="s">
        <v>76</v>
      </c>
      <c r="AY297" s="250" t="s">
        <v>186</v>
      </c>
    </row>
    <row r="298" spans="1:65" s="2" customFormat="1" ht="14.4" customHeight="1">
      <c r="A298" s="38"/>
      <c r="B298" s="39"/>
      <c r="C298" s="212" t="s">
        <v>794</v>
      </c>
      <c r="D298" s="212" t="s">
        <v>189</v>
      </c>
      <c r="E298" s="213" t="s">
        <v>1298</v>
      </c>
      <c r="F298" s="214" t="s">
        <v>1299</v>
      </c>
      <c r="G298" s="215" t="s">
        <v>312</v>
      </c>
      <c r="H298" s="216">
        <v>393.3</v>
      </c>
      <c r="I298" s="217"/>
      <c r="J298" s="218">
        <f>ROUND(I298*H298,2)</f>
        <v>0</v>
      </c>
      <c r="K298" s="214" t="s">
        <v>193</v>
      </c>
      <c r="L298" s="44"/>
      <c r="M298" s="219" t="s">
        <v>20</v>
      </c>
      <c r="N298" s="220" t="s">
        <v>47</v>
      </c>
      <c r="O298" s="84"/>
      <c r="P298" s="221">
        <f>O298*H298</f>
        <v>0</v>
      </c>
      <c r="Q298" s="221">
        <v>0</v>
      </c>
      <c r="R298" s="221">
        <f>Q298*H298</f>
        <v>0</v>
      </c>
      <c r="S298" s="221">
        <v>0</v>
      </c>
      <c r="T298" s="222">
        <f>S298*H298</f>
        <v>0</v>
      </c>
      <c r="U298" s="38"/>
      <c r="V298" s="38"/>
      <c r="W298" s="38"/>
      <c r="X298" s="38"/>
      <c r="Y298" s="38"/>
      <c r="Z298" s="38"/>
      <c r="AA298" s="38"/>
      <c r="AB298" s="38"/>
      <c r="AC298" s="38"/>
      <c r="AD298" s="38"/>
      <c r="AE298" s="38"/>
      <c r="AR298" s="223" t="s">
        <v>194</v>
      </c>
      <c r="AT298" s="223" t="s">
        <v>189</v>
      </c>
      <c r="AU298" s="223" t="s">
        <v>84</v>
      </c>
      <c r="AY298" s="17" t="s">
        <v>186</v>
      </c>
      <c r="BE298" s="224">
        <f>IF(N298="základní",J298,0)</f>
        <v>0</v>
      </c>
      <c r="BF298" s="224">
        <f>IF(N298="snížená",J298,0)</f>
        <v>0</v>
      </c>
      <c r="BG298" s="224">
        <f>IF(N298="zákl. přenesená",J298,0)</f>
        <v>0</v>
      </c>
      <c r="BH298" s="224">
        <f>IF(N298="sníž. přenesená",J298,0)</f>
        <v>0</v>
      </c>
      <c r="BI298" s="224">
        <f>IF(N298="nulová",J298,0)</f>
        <v>0</v>
      </c>
      <c r="BJ298" s="17" t="s">
        <v>22</v>
      </c>
      <c r="BK298" s="224">
        <f>ROUND(I298*H298,2)</f>
        <v>0</v>
      </c>
      <c r="BL298" s="17" t="s">
        <v>194</v>
      </c>
      <c r="BM298" s="223" t="s">
        <v>1165</v>
      </c>
    </row>
    <row r="299" spans="1:47" s="2" customFormat="1" ht="12">
      <c r="A299" s="38"/>
      <c r="B299" s="39"/>
      <c r="C299" s="40"/>
      <c r="D299" s="225" t="s">
        <v>196</v>
      </c>
      <c r="E299" s="40"/>
      <c r="F299" s="226" t="s">
        <v>1300</v>
      </c>
      <c r="G299" s="40"/>
      <c r="H299" s="40"/>
      <c r="I299" s="227"/>
      <c r="J299" s="40"/>
      <c r="K299" s="40"/>
      <c r="L299" s="44"/>
      <c r="M299" s="228"/>
      <c r="N299" s="229"/>
      <c r="O299" s="84"/>
      <c r="P299" s="84"/>
      <c r="Q299" s="84"/>
      <c r="R299" s="84"/>
      <c r="S299" s="84"/>
      <c r="T299" s="85"/>
      <c r="U299" s="38"/>
      <c r="V299" s="38"/>
      <c r="W299" s="38"/>
      <c r="X299" s="38"/>
      <c r="Y299" s="38"/>
      <c r="Z299" s="38"/>
      <c r="AA299" s="38"/>
      <c r="AB299" s="38"/>
      <c r="AC299" s="38"/>
      <c r="AD299" s="38"/>
      <c r="AE299" s="38"/>
      <c r="AT299" s="17" t="s">
        <v>196</v>
      </c>
      <c r="AU299" s="17" t="s">
        <v>84</v>
      </c>
    </row>
    <row r="300" spans="1:47" s="2" customFormat="1" ht="12">
      <c r="A300" s="38"/>
      <c r="B300" s="39"/>
      <c r="C300" s="40"/>
      <c r="D300" s="225" t="s">
        <v>216</v>
      </c>
      <c r="E300" s="40"/>
      <c r="F300" s="251" t="s">
        <v>239</v>
      </c>
      <c r="G300" s="40"/>
      <c r="H300" s="40"/>
      <c r="I300" s="227"/>
      <c r="J300" s="40"/>
      <c r="K300" s="40"/>
      <c r="L300" s="44"/>
      <c r="M300" s="228"/>
      <c r="N300" s="229"/>
      <c r="O300" s="84"/>
      <c r="P300" s="84"/>
      <c r="Q300" s="84"/>
      <c r="R300" s="84"/>
      <c r="S300" s="84"/>
      <c r="T300" s="85"/>
      <c r="U300" s="38"/>
      <c r="V300" s="38"/>
      <c r="W300" s="38"/>
      <c r="X300" s="38"/>
      <c r="Y300" s="38"/>
      <c r="Z300" s="38"/>
      <c r="AA300" s="38"/>
      <c r="AB300" s="38"/>
      <c r="AC300" s="38"/>
      <c r="AD300" s="38"/>
      <c r="AE300" s="38"/>
      <c r="AT300" s="17" t="s">
        <v>216</v>
      </c>
      <c r="AU300" s="17" t="s">
        <v>84</v>
      </c>
    </row>
    <row r="301" spans="1:51" s="13" customFormat="1" ht="12">
      <c r="A301" s="13"/>
      <c r="B301" s="230"/>
      <c r="C301" s="231"/>
      <c r="D301" s="225" t="s">
        <v>198</v>
      </c>
      <c r="E301" s="232" t="s">
        <v>20</v>
      </c>
      <c r="F301" s="233" t="s">
        <v>919</v>
      </c>
      <c r="G301" s="231"/>
      <c r="H301" s="232" t="s">
        <v>20</v>
      </c>
      <c r="I301" s="234"/>
      <c r="J301" s="231"/>
      <c r="K301" s="231"/>
      <c r="L301" s="235"/>
      <c r="M301" s="236"/>
      <c r="N301" s="237"/>
      <c r="O301" s="237"/>
      <c r="P301" s="237"/>
      <c r="Q301" s="237"/>
      <c r="R301" s="237"/>
      <c r="S301" s="237"/>
      <c r="T301" s="238"/>
      <c r="U301" s="13"/>
      <c r="V301" s="13"/>
      <c r="W301" s="13"/>
      <c r="X301" s="13"/>
      <c r="Y301" s="13"/>
      <c r="Z301" s="13"/>
      <c r="AA301" s="13"/>
      <c r="AB301" s="13"/>
      <c r="AC301" s="13"/>
      <c r="AD301" s="13"/>
      <c r="AE301" s="13"/>
      <c r="AT301" s="239" t="s">
        <v>198</v>
      </c>
      <c r="AU301" s="239" t="s">
        <v>84</v>
      </c>
      <c r="AV301" s="13" t="s">
        <v>22</v>
      </c>
      <c r="AW301" s="13" t="s">
        <v>37</v>
      </c>
      <c r="AX301" s="13" t="s">
        <v>76</v>
      </c>
      <c r="AY301" s="239" t="s">
        <v>186</v>
      </c>
    </row>
    <row r="302" spans="1:51" s="14" customFormat="1" ht="12">
      <c r="A302" s="14"/>
      <c r="B302" s="240"/>
      <c r="C302" s="241"/>
      <c r="D302" s="225" t="s">
        <v>198</v>
      </c>
      <c r="E302" s="242" t="s">
        <v>20</v>
      </c>
      <c r="F302" s="243" t="s">
        <v>1421</v>
      </c>
      <c r="G302" s="241"/>
      <c r="H302" s="244">
        <v>393.3</v>
      </c>
      <c r="I302" s="245"/>
      <c r="J302" s="241"/>
      <c r="K302" s="241"/>
      <c r="L302" s="246"/>
      <c r="M302" s="247"/>
      <c r="N302" s="248"/>
      <c r="O302" s="248"/>
      <c r="P302" s="248"/>
      <c r="Q302" s="248"/>
      <c r="R302" s="248"/>
      <c r="S302" s="248"/>
      <c r="T302" s="249"/>
      <c r="U302" s="14"/>
      <c r="V302" s="14"/>
      <c r="W302" s="14"/>
      <c r="X302" s="14"/>
      <c r="Y302" s="14"/>
      <c r="Z302" s="14"/>
      <c r="AA302" s="14"/>
      <c r="AB302" s="14"/>
      <c r="AC302" s="14"/>
      <c r="AD302" s="14"/>
      <c r="AE302" s="14"/>
      <c r="AT302" s="250" t="s">
        <v>198</v>
      </c>
      <c r="AU302" s="250" t="s">
        <v>84</v>
      </c>
      <c r="AV302" s="14" t="s">
        <v>84</v>
      </c>
      <c r="AW302" s="14" t="s">
        <v>37</v>
      </c>
      <c r="AX302" s="14" t="s">
        <v>76</v>
      </c>
      <c r="AY302" s="250" t="s">
        <v>186</v>
      </c>
    </row>
    <row r="303" spans="1:65" s="2" customFormat="1" ht="24.15" customHeight="1">
      <c r="A303" s="38"/>
      <c r="B303" s="39"/>
      <c r="C303" s="212" t="s">
        <v>799</v>
      </c>
      <c r="D303" s="212" t="s">
        <v>189</v>
      </c>
      <c r="E303" s="213" t="s">
        <v>1302</v>
      </c>
      <c r="F303" s="214" t="s">
        <v>1303</v>
      </c>
      <c r="G303" s="215" t="s">
        <v>312</v>
      </c>
      <c r="H303" s="216">
        <v>12</v>
      </c>
      <c r="I303" s="217"/>
      <c r="J303" s="218">
        <f>ROUND(I303*H303,2)</f>
        <v>0</v>
      </c>
      <c r="K303" s="214" t="s">
        <v>193</v>
      </c>
      <c r="L303" s="44"/>
      <c r="M303" s="219" t="s">
        <v>20</v>
      </c>
      <c r="N303" s="220" t="s">
        <v>47</v>
      </c>
      <c r="O303" s="84"/>
      <c r="P303" s="221">
        <f>O303*H303</f>
        <v>0</v>
      </c>
      <c r="Q303" s="221">
        <v>0</v>
      </c>
      <c r="R303" s="221">
        <f>Q303*H303</f>
        <v>0</v>
      </c>
      <c r="S303" s="221">
        <v>0.05</v>
      </c>
      <c r="T303" s="222">
        <f>S303*H303</f>
        <v>0.6000000000000001</v>
      </c>
      <c r="U303" s="38"/>
      <c r="V303" s="38"/>
      <c r="W303" s="38"/>
      <c r="X303" s="38"/>
      <c r="Y303" s="38"/>
      <c r="Z303" s="38"/>
      <c r="AA303" s="38"/>
      <c r="AB303" s="38"/>
      <c r="AC303" s="38"/>
      <c r="AD303" s="38"/>
      <c r="AE303" s="38"/>
      <c r="AR303" s="223" t="s">
        <v>194</v>
      </c>
      <c r="AT303" s="223" t="s">
        <v>189</v>
      </c>
      <c r="AU303" s="223" t="s">
        <v>84</v>
      </c>
      <c r="AY303" s="17" t="s">
        <v>186</v>
      </c>
      <c r="BE303" s="224">
        <f>IF(N303="základní",J303,0)</f>
        <v>0</v>
      </c>
      <c r="BF303" s="224">
        <f>IF(N303="snížená",J303,0)</f>
        <v>0</v>
      </c>
      <c r="BG303" s="224">
        <f>IF(N303="zákl. přenesená",J303,0)</f>
        <v>0</v>
      </c>
      <c r="BH303" s="224">
        <f>IF(N303="sníž. přenesená",J303,0)</f>
        <v>0</v>
      </c>
      <c r="BI303" s="224">
        <f>IF(N303="nulová",J303,0)</f>
        <v>0</v>
      </c>
      <c r="BJ303" s="17" t="s">
        <v>22</v>
      </c>
      <c r="BK303" s="224">
        <f>ROUND(I303*H303,2)</f>
        <v>0</v>
      </c>
      <c r="BL303" s="17" t="s">
        <v>194</v>
      </c>
      <c r="BM303" s="223" t="s">
        <v>1304</v>
      </c>
    </row>
    <row r="304" spans="1:47" s="2" customFormat="1" ht="12">
      <c r="A304" s="38"/>
      <c r="B304" s="39"/>
      <c r="C304" s="40"/>
      <c r="D304" s="225" t="s">
        <v>196</v>
      </c>
      <c r="E304" s="40"/>
      <c r="F304" s="226" t="s">
        <v>1305</v>
      </c>
      <c r="G304" s="40"/>
      <c r="H304" s="40"/>
      <c r="I304" s="227"/>
      <c r="J304" s="40"/>
      <c r="K304" s="40"/>
      <c r="L304" s="44"/>
      <c r="M304" s="228"/>
      <c r="N304" s="229"/>
      <c r="O304" s="84"/>
      <c r="P304" s="84"/>
      <c r="Q304" s="84"/>
      <c r="R304" s="84"/>
      <c r="S304" s="84"/>
      <c r="T304" s="85"/>
      <c r="U304" s="38"/>
      <c r="V304" s="38"/>
      <c r="W304" s="38"/>
      <c r="X304" s="38"/>
      <c r="Y304" s="38"/>
      <c r="Z304" s="38"/>
      <c r="AA304" s="38"/>
      <c r="AB304" s="38"/>
      <c r="AC304" s="38"/>
      <c r="AD304" s="38"/>
      <c r="AE304" s="38"/>
      <c r="AT304" s="17" t="s">
        <v>196</v>
      </c>
      <c r="AU304" s="17" t="s">
        <v>84</v>
      </c>
    </row>
    <row r="305" spans="1:47" s="2" customFormat="1" ht="12">
      <c r="A305" s="38"/>
      <c r="B305" s="39"/>
      <c r="C305" s="40"/>
      <c r="D305" s="225" t="s">
        <v>216</v>
      </c>
      <c r="E305" s="40"/>
      <c r="F305" s="251" t="s">
        <v>1306</v>
      </c>
      <c r="G305" s="40"/>
      <c r="H305" s="40"/>
      <c r="I305" s="227"/>
      <c r="J305" s="40"/>
      <c r="K305" s="40"/>
      <c r="L305" s="44"/>
      <c r="M305" s="228"/>
      <c r="N305" s="229"/>
      <c r="O305" s="84"/>
      <c r="P305" s="84"/>
      <c r="Q305" s="84"/>
      <c r="R305" s="84"/>
      <c r="S305" s="84"/>
      <c r="T305" s="85"/>
      <c r="U305" s="38"/>
      <c r="V305" s="38"/>
      <c r="W305" s="38"/>
      <c r="X305" s="38"/>
      <c r="Y305" s="38"/>
      <c r="Z305" s="38"/>
      <c r="AA305" s="38"/>
      <c r="AB305" s="38"/>
      <c r="AC305" s="38"/>
      <c r="AD305" s="38"/>
      <c r="AE305" s="38"/>
      <c r="AT305" s="17" t="s">
        <v>216</v>
      </c>
      <c r="AU305" s="17" t="s">
        <v>84</v>
      </c>
    </row>
    <row r="306" spans="1:51" s="13" customFormat="1" ht="12">
      <c r="A306" s="13"/>
      <c r="B306" s="230"/>
      <c r="C306" s="231"/>
      <c r="D306" s="225" t="s">
        <v>198</v>
      </c>
      <c r="E306" s="232" t="s">
        <v>20</v>
      </c>
      <c r="F306" s="233" t="s">
        <v>974</v>
      </c>
      <c r="G306" s="231"/>
      <c r="H306" s="232" t="s">
        <v>20</v>
      </c>
      <c r="I306" s="234"/>
      <c r="J306" s="231"/>
      <c r="K306" s="231"/>
      <c r="L306" s="235"/>
      <c r="M306" s="236"/>
      <c r="N306" s="237"/>
      <c r="O306" s="237"/>
      <c r="P306" s="237"/>
      <c r="Q306" s="237"/>
      <c r="R306" s="237"/>
      <c r="S306" s="237"/>
      <c r="T306" s="238"/>
      <c r="U306" s="13"/>
      <c r="V306" s="13"/>
      <c r="W306" s="13"/>
      <c r="X306" s="13"/>
      <c r="Y306" s="13"/>
      <c r="Z306" s="13"/>
      <c r="AA306" s="13"/>
      <c r="AB306" s="13"/>
      <c r="AC306" s="13"/>
      <c r="AD306" s="13"/>
      <c r="AE306" s="13"/>
      <c r="AT306" s="239" t="s">
        <v>198</v>
      </c>
      <c r="AU306" s="239" t="s">
        <v>84</v>
      </c>
      <c r="AV306" s="13" t="s">
        <v>22</v>
      </c>
      <c r="AW306" s="13" t="s">
        <v>37</v>
      </c>
      <c r="AX306" s="13" t="s">
        <v>76</v>
      </c>
      <c r="AY306" s="239" t="s">
        <v>186</v>
      </c>
    </row>
    <row r="307" spans="1:51" s="14" customFormat="1" ht="12">
      <c r="A307" s="14"/>
      <c r="B307" s="240"/>
      <c r="C307" s="241"/>
      <c r="D307" s="225" t="s">
        <v>198</v>
      </c>
      <c r="E307" s="242" t="s">
        <v>20</v>
      </c>
      <c r="F307" s="243" t="s">
        <v>1422</v>
      </c>
      <c r="G307" s="241"/>
      <c r="H307" s="244">
        <v>12</v>
      </c>
      <c r="I307" s="245"/>
      <c r="J307" s="241"/>
      <c r="K307" s="241"/>
      <c r="L307" s="246"/>
      <c r="M307" s="247"/>
      <c r="N307" s="248"/>
      <c r="O307" s="248"/>
      <c r="P307" s="248"/>
      <c r="Q307" s="248"/>
      <c r="R307" s="248"/>
      <c r="S307" s="248"/>
      <c r="T307" s="249"/>
      <c r="U307" s="14"/>
      <c r="V307" s="14"/>
      <c r="W307" s="14"/>
      <c r="X307" s="14"/>
      <c r="Y307" s="14"/>
      <c r="Z307" s="14"/>
      <c r="AA307" s="14"/>
      <c r="AB307" s="14"/>
      <c r="AC307" s="14"/>
      <c r="AD307" s="14"/>
      <c r="AE307" s="14"/>
      <c r="AT307" s="250" t="s">
        <v>198</v>
      </c>
      <c r="AU307" s="250" t="s">
        <v>84</v>
      </c>
      <c r="AV307" s="14" t="s">
        <v>84</v>
      </c>
      <c r="AW307" s="14" t="s">
        <v>37</v>
      </c>
      <c r="AX307" s="14" t="s">
        <v>76</v>
      </c>
      <c r="AY307" s="250" t="s">
        <v>186</v>
      </c>
    </row>
    <row r="308" spans="1:65" s="2" customFormat="1" ht="14.4" customHeight="1">
      <c r="A308" s="38"/>
      <c r="B308" s="39"/>
      <c r="C308" s="212" t="s">
        <v>805</v>
      </c>
      <c r="D308" s="212" t="s">
        <v>189</v>
      </c>
      <c r="E308" s="213" t="s">
        <v>1309</v>
      </c>
      <c r="F308" s="214" t="s">
        <v>1310</v>
      </c>
      <c r="G308" s="215" t="s">
        <v>312</v>
      </c>
      <c r="H308" s="216">
        <v>2</v>
      </c>
      <c r="I308" s="217"/>
      <c r="J308" s="218">
        <f>ROUND(I308*H308,2)</f>
        <v>0</v>
      </c>
      <c r="K308" s="214" t="s">
        <v>20</v>
      </c>
      <c r="L308" s="44"/>
      <c r="M308" s="219" t="s">
        <v>20</v>
      </c>
      <c r="N308" s="220" t="s">
        <v>47</v>
      </c>
      <c r="O308" s="84"/>
      <c r="P308" s="221">
        <f>O308*H308</f>
        <v>0</v>
      </c>
      <c r="Q308" s="221">
        <v>0</v>
      </c>
      <c r="R308" s="221">
        <f>Q308*H308</f>
        <v>0</v>
      </c>
      <c r="S308" s="221">
        <v>0.1</v>
      </c>
      <c r="T308" s="222">
        <f>S308*H308</f>
        <v>0.2</v>
      </c>
      <c r="U308" s="38"/>
      <c r="V308" s="38"/>
      <c r="W308" s="38"/>
      <c r="X308" s="38"/>
      <c r="Y308" s="38"/>
      <c r="Z308" s="38"/>
      <c r="AA308" s="38"/>
      <c r="AB308" s="38"/>
      <c r="AC308" s="38"/>
      <c r="AD308" s="38"/>
      <c r="AE308" s="38"/>
      <c r="AR308" s="223" t="s">
        <v>194</v>
      </c>
      <c r="AT308" s="223" t="s">
        <v>189</v>
      </c>
      <c r="AU308" s="223" t="s">
        <v>84</v>
      </c>
      <c r="AY308" s="17" t="s">
        <v>186</v>
      </c>
      <c r="BE308" s="224">
        <f>IF(N308="základní",J308,0)</f>
        <v>0</v>
      </c>
      <c r="BF308" s="224">
        <f>IF(N308="snížená",J308,0)</f>
        <v>0</v>
      </c>
      <c r="BG308" s="224">
        <f>IF(N308="zákl. přenesená",J308,0)</f>
        <v>0</v>
      </c>
      <c r="BH308" s="224">
        <f>IF(N308="sníž. přenesená",J308,0)</f>
        <v>0</v>
      </c>
      <c r="BI308" s="224">
        <f>IF(N308="nulová",J308,0)</f>
        <v>0</v>
      </c>
      <c r="BJ308" s="17" t="s">
        <v>22</v>
      </c>
      <c r="BK308" s="224">
        <f>ROUND(I308*H308,2)</f>
        <v>0</v>
      </c>
      <c r="BL308" s="17" t="s">
        <v>194</v>
      </c>
      <c r="BM308" s="223" t="s">
        <v>1311</v>
      </c>
    </row>
    <row r="309" spans="1:47" s="2" customFormat="1" ht="12">
      <c r="A309" s="38"/>
      <c r="B309" s="39"/>
      <c r="C309" s="40"/>
      <c r="D309" s="225" t="s">
        <v>196</v>
      </c>
      <c r="E309" s="40"/>
      <c r="F309" s="226" t="s">
        <v>1310</v>
      </c>
      <c r="G309" s="40"/>
      <c r="H309" s="40"/>
      <c r="I309" s="227"/>
      <c r="J309" s="40"/>
      <c r="K309" s="40"/>
      <c r="L309" s="44"/>
      <c r="M309" s="228"/>
      <c r="N309" s="229"/>
      <c r="O309" s="84"/>
      <c r="P309" s="84"/>
      <c r="Q309" s="84"/>
      <c r="R309" s="84"/>
      <c r="S309" s="84"/>
      <c r="T309" s="85"/>
      <c r="U309" s="38"/>
      <c r="V309" s="38"/>
      <c r="W309" s="38"/>
      <c r="X309" s="38"/>
      <c r="Y309" s="38"/>
      <c r="Z309" s="38"/>
      <c r="AA309" s="38"/>
      <c r="AB309" s="38"/>
      <c r="AC309" s="38"/>
      <c r="AD309" s="38"/>
      <c r="AE309" s="38"/>
      <c r="AT309" s="17" t="s">
        <v>196</v>
      </c>
      <c r="AU309" s="17" t="s">
        <v>84</v>
      </c>
    </row>
    <row r="310" spans="1:51" s="13" customFormat="1" ht="12">
      <c r="A310" s="13"/>
      <c r="B310" s="230"/>
      <c r="C310" s="231"/>
      <c r="D310" s="225" t="s">
        <v>198</v>
      </c>
      <c r="E310" s="232" t="s">
        <v>20</v>
      </c>
      <c r="F310" s="233" t="s">
        <v>974</v>
      </c>
      <c r="G310" s="231"/>
      <c r="H310" s="232" t="s">
        <v>20</v>
      </c>
      <c r="I310" s="234"/>
      <c r="J310" s="231"/>
      <c r="K310" s="231"/>
      <c r="L310" s="235"/>
      <c r="M310" s="236"/>
      <c r="N310" s="237"/>
      <c r="O310" s="237"/>
      <c r="P310" s="237"/>
      <c r="Q310" s="237"/>
      <c r="R310" s="237"/>
      <c r="S310" s="237"/>
      <c r="T310" s="238"/>
      <c r="U310" s="13"/>
      <c r="V310" s="13"/>
      <c r="W310" s="13"/>
      <c r="X310" s="13"/>
      <c r="Y310" s="13"/>
      <c r="Z310" s="13"/>
      <c r="AA310" s="13"/>
      <c r="AB310" s="13"/>
      <c r="AC310" s="13"/>
      <c r="AD310" s="13"/>
      <c r="AE310" s="13"/>
      <c r="AT310" s="239" t="s">
        <v>198</v>
      </c>
      <c r="AU310" s="239" t="s">
        <v>84</v>
      </c>
      <c r="AV310" s="13" t="s">
        <v>22</v>
      </c>
      <c r="AW310" s="13" t="s">
        <v>37</v>
      </c>
      <c r="AX310" s="13" t="s">
        <v>76</v>
      </c>
      <c r="AY310" s="239" t="s">
        <v>186</v>
      </c>
    </row>
    <row r="311" spans="1:51" s="14" customFormat="1" ht="12">
      <c r="A311" s="14"/>
      <c r="B311" s="240"/>
      <c r="C311" s="241"/>
      <c r="D311" s="225" t="s">
        <v>198</v>
      </c>
      <c r="E311" s="242" t="s">
        <v>20</v>
      </c>
      <c r="F311" s="243" t="s">
        <v>1423</v>
      </c>
      <c r="G311" s="241"/>
      <c r="H311" s="244">
        <v>2</v>
      </c>
      <c r="I311" s="245"/>
      <c r="J311" s="241"/>
      <c r="K311" s="241"/>
      <c r="L311" s="246"/>
      <c r="M311" s="247"/>
      <c r="N311" s="248"/>
      <c r="O311" s="248"/>
      <c r="P311" s="248"/>
      <c r="Q311" s="248"/>
      <c r="R311" s="248"/>
      <c r="S311" s="248"/>
      <c r="T311" s="249"/>
      <c r="U311" s="14"/>
      <c r="V311" s="14"/>
      <c r="W311" s="14"/>
      <c r="X311" s="14"/>
      <c r="Y311" s="14"/>
      <c r="Z311" s="14"/>
      <c r="AA311" s="14"/>
      <c r="AB311" s="14"/>
      <c r="AC311" s="14"/>
      <c r="AD311" s="14"/>
      <c r="AE311" s="14"/>
      <c r="AT311" s="250" t="s">
        <v>198</v>
      </c>
      <c r="AU311" s="250" t="s">
        <v>84</v>
      </c>
      <c r="AV311" s="14" t="s">
        <v>84</v>
      </c>
      <c r="AW311" s="14" t="s">
        <v>37</v>
      </c>
      <c r="AX311" s="14" t="s">
        <v>76</v>
      </c>
      <c r="AY311" s="250" t="s">
        <v>186</v>
      </c>
    </row>
    <row r="312" spans="1:63" s="12" customFormat="1" ht="22.8" customHeight="1">
      <c r="A312" s="12"/>
      <c r="B312" s="196"/>
      <c r="C312" s="197"/>
      <c r="D312" s="198" t="s">
        <v>75</v>
      </c>
      <c r="E312" s="210" t="s">
        <v>208</v>
      </c>
      <c r="F312" s="210" t="s">
        <v>209</v>
      </c>
      <c r="G312" s="197"/>
      <c r="H312" s="197"/>
      <c r="I312" s="200"/>
      <c r="J312" s="211">
        <f>BK312</f>
        <v>0</v>
      </c>
      <c r="K312" s="197"/>
      <c r="L312" s="202"/>
      <c r="M312" s="203"/>
      <c r="N312" s="204"/>
      <c r="O312" s="204"/>
      <c r="P312" s="205">
        <f>SUM(P313:P326)</f>
        <v>0</v>
      </c>
      <c r="Q312" s="204"/>
      <c r="R312" s="205">
        <f>SUM(R313:R326)</f>
        <v>0</v>
      </c>
      <c r="S312" s="204"/>
      <c r="T312" s="206">
        <f>SUM(T313:T326)</f>
        <v>0</v>
      </c>
      <c r="U312" s="12"/>
      <c r="V312" s="12"/>
      <c r="W312" s="12"/>
      <c r="X312" s="12"/>
      <c r="Y312" s="12"/>
      <c r="Z312" s="12"/>
      <c r="AA312" s="12"/>
      <c r="AB312" s="12"/>
      <c r="AC312" s="12"/>
      <c r="AD312" s="12"/>
      <c r="AE312" s="12"/>
      <c r="AR312" s="207" t="s">
        <v>22</v>
      </c>
      <c r="AT312" s="208" t="s">
        <v>75</v>
      </c>
      <c r="AU312" s="208" t="s">
        <v>22</v>
      </c>
      <c r="AY312" s="207" t="s">
        <v>186</v>
      </c>
      <c r="BK312" s="209">
        <f>SUM(BK313:BK326)</f>
        <v>0</v>
      </c>
    </row>
    <row r="313" spans="1:65" s="2" customFormat="1" ht="37.8" customHeight="1">
      <c r="A313" s="38"/>
      <c r="B313" s="39"/>
      <c r="C313" s="212" t="s">
        <v>811</v>
      </c>
      <c r="D313" s="212" t="s">
        <v>189</v>
      </c>
      <c r="E313" s="213" t="s">
        <v>418</v>
      </c>
      <c r="F313" s="214" t="s">
        <v>419</v>
      </c>
      <c r="G313" s="215" t="s">
        <v>213</v>
      </c>
      <c r="H313" s="216">
        <v>3.945</v>
      </c>
      <c r="I313" s="217"/>
      <c r="J313" s="218">
        <f>ROUND(I313*H313,2)</f>
        <v>0</v>
      </c>
      <c r="K313" s="214" t="s">
        <v>20</v>
      </c>
      <c r="L313" s="44"/>
      <c r="M313" s="219" t="s">
        <v>20</v>
      </c>
      <c r="N313" s="220" t="s">
        <v>47</v>
      </c>
      <c r="O313" s="84"/>
      <c r="P313" s="221">
        <f>O313*H313</f>
        <v>0</v>
      </c>
      <c r="Q313" s="221">
        <v>0</v>
      </c>
      <c r="R313" s="221">
        <f>Q313*H313</f>
        <v>0</v>
      </c>
      <c r="S313" s="221">
        <v>0</v>
      </c>
      <c r="T313" s="222">
        <f>S313*H313</f>
        <v>0</v>
      </c>
      <c r="U313" s="38"/>
      <c r="V313" s="38"/>
      <c r="W313" s="38"/>
      <c r="X313" s="38"/>
      <c r="Y313" s="38"/>
      <c r="Z313" s="38"/>
      <c r="AA313" s="38"/>
      <c r="AB313" s="38"/>
      <c r="AC313" s="38"/>
      <c r="AD313" s="38"/>
      <c r="AE313" s="38"/>
      <c r="AR313" s="223" t="s">
        <v>194</v>
      </c>
      <c r="AT313" s="223" t="s">
        <v>189</v>
      </c>
      <c r="AU313" s="223" t="s">
        <v>84</v>
      </c>
      <c r="AY313" s="17" t="s">
        <v>186</v>
      </c>
      <c r="BE313" s="224">
        <f>IF(N313="základní",J313,0)</f>
        <v>0</v>
      </c>
      <c r="BF313" s="224">
        <f>IF(N313="snížená",J313,0)</f>
        <v>0</v>
      </c>
      <c r="BG313" s="224">
        <f>IF(N313="zákl. přenesená",J313,0)</f>
        <v>0</v>
      </c>
      <c r="BH313" s="224">
        <f>IF(N313="sníž. přenesená",J313,0)</f>
        <v>0</v>
      </c>
      <c r="BI313" s="224">
        <f>IF(N313="nulová",J313,0)</f>
        <v>0</v>
      </c>
      <c r="BJ313" s="17" t="s">
        <v>22</v>
      </c>
      <c r="BK313" s="224">
        <f>ROUND(I313*H313,2)</f>
        <v>0</v>
      </c>
      <c r="BL313" s="17" t="s">
        <v>194</v>
      </c>
      <c r="BM313" s="223" t="s">
        <v>1168</v>
      </c>
    </row>
    <row r="314" spans="1:47" s="2" customFormat="1" ht="12">
      <c r="A314" s="38"/>
      <c r="B314" s="39"/>
      <c r="C314" s="40"/>
      <c r="D314" s="225" t="s">
        <v>196</v>
      </c>
      <c r="E314" s="40"/>
      <c r="F314" s="226" t="s">
        <v>421</v>
      </c>
      <c r="G314" s="40"/>
      <c r="H314" s="40"/>
      <c r="I314" s="227"/>
      <c r="J314" s="40"/>
      <c r="K314" s="40"/>
      <c r="L314" s="44"/>
      <c r="M314" s="228"/>
      <c r="N314" s="229"/>
      <c r="O314" s="84"/>
      <c r="P314" s="84"/>
      <c r="Q314" s="84"/>
      <c r="R314" s="84"/>
      <c r="S314" s="84"/>
      <c r="T314" s="85"/>
      <c r="U314" s="38"/>
      <c r="V314" s="38"/>
      <c r="W314" s="38"/>
      <c r="X314" s="38"/>
      <c r="Y314" s="38"/>
      <c r="Z314" s="38"/>
      <c r="AA314" s="38"/>
      <c r="AB314" s="38"/>
      <c r="AC314" s="38"/>
      <c r="AD314" s="38"/>
      <c r="AE314" s="38"/>
      <c r="AT314" s="17" t="s">
        <v>196</v>
      </c>
      <c r="AU314" s="17" t="s">
        <v>84</v>
      </c>
    </row>
    <row r="315" spans="1:51" s="13" customFormat="1" ht="12">
      <c r="A315" s="13"/>
      <c r="B315" s="230"/>
      <c r="C315" s="231"/>
      <c r="D315" s="225" t="s">
        <v>198</v>
      </c>
      <c r="E315" s="232" t="s">
        <v>20</v>
      </c>
      <c r="F315" s="233" t="s">
        <v>899</v>
      </c>
      <c r="G315" s="231"/>
      <c r="H315" s="232" t="s">
        <v>20</v>
      </c>
      <c r="I315" s="234"/>
      <c r="J315" s="231"/>
      <c r="K315" s="231"/>
      <c r="L315" s="235"/>
      <c r="M315" s="236"/>
      <c r="N315" s="237"/>
      <c r="O315" s="237"/>
      <c r="P315" s="237"/>
      <c r="Q315" s="237"/>
      <c r="R315" s="237"/>
      <c r="S315" s="237"/>
      <c r="T315" s="238"/>
      <c r="U315" s="13"/>
      <c r="V315" s="13"/>
      <c r="W315" s="13"/>
      <c r="X315" s="13"/>
      <c r="Y315" s="13"/>
      <c r="Z315" s="13"/>
      <c r="AA315" s="13"/>
      <c r="AB315" s="13"/>
      <c r="AC315" s="13"/>
      <c r="AD315" s="13"/>
      <c r="AE315" s="13"/>
      <c r="AT315" s="239" t="s">
        <v>198</v>
      </c>
      <c r="AU315" s="239" t="s">
        <v>84</v>
      </c>
      <c r="AV315" s="13" t="s">
        <v>22</v>
      </c>
      <c r="AW315" s="13" t="s">
        <v>37</v>
      </c>
      <c r="AX315" s="13" t="s">
        <v>76</v>
      </c>
      <c r="AY315" s="239" t="s">
        <v>186</v>
      </c>
    </row>
    <row r="316" spans="1:51" s="14" customFormat="1" ht="12">
      <c r="A316" s="14"/>
      <c r="B316" s="240"/>
      <c r="C316" s="241"/>
      <c r="D316" s="225" t="s">
        <v>198</v>
      </c>
      <c r="E316" s="242" t="s">
        <v>20</v>
      </c>
      <c r="F316" s="243" t="s">
        <v>593</v>
      </c>
      <c r="G316" s="241"/>
      <c r="H316" s="244">
        <v>3.945</v>
      </c>
      <c r="I316" s="245"/>
      <c r="J316" s="241"/>
      <c r="K316" s="241"/>
      <c r="L316" s="246"/>
      <c r="M316" s="247"/>
      <c r="N316" s="248"/>
      <c r="O316" s="248"/>
      <c r="P316" s="248"/>
      <c r="Q316" s="248"/>
      <c r="R316" s="248"/>
      <c r="S316" s="248"/>
      <c r="T316" s="249"/>
      <c r="U316" s="14"/>
      <c r="V316" s="14"/>
      <c r="W316" s="14"/>
      <c r="X316" s="14"/>
      <c r="Y316" s="14"/>
      <c r="Z316" s="14"/>
      <c r="AA316" s="14"/>
      <c r="AB316" s="14"/>
      <c r="AC316" s="14"/>
      <c r="AD316" s="14"/>
      <c r="AE316" s="14"/>
      <c r="AT316" s="250" t="s">
        <v>198</v>
      </c>
      <c r="AU316" s="250" t="s">
        <v>84</v>
      </c>
      <c r="AV316" s="14" t="s">
        <v>84</v>
      </c>
      <c r="AW316" s="14" t="s">
        <v>37</v>
      </c>
      <c r="AX316" s="14" t="s">
        <v>76</v>
      </c>
      <c r="AY316" s="250" t="s">
        <v>186</v>
      </c>
    </row>
    <row r="317" spans="1:65" s="2" customFormat="1" ht="37.8" customHeight="1">
      <c r="A317" s="38"/>
      <c r="B317" s="39"/>
      <c r="C317" s="212" t="s">
        <v>813</v>
      </c>
      <c r="D317" s="212" t="s">
        <v>189</v>
      </c>
      <c r="E317" s="213" t="s">
        <v>426</v>
      </c>
      <c r="F317" s="214" t="s">
        <v>427</v>
      </c>
      <c r="G317" s="215" t="s">
        <v>213</v>
      </c>
      <c r="H317" s="216">
        <v>0.8</v>
      </c>
      <c r="I317" s="217"/>
      <c r="J317" s="218">
        <f>ROUND(I317*H317,2)</f>
        <v>0</v>
      </c>
      <c r="K317" s="214" t="s">
        <v>20</v>
      </c>
      <c r="L317" s="44"/>
      <c r="M317" s="219" t="s">
        <v>20</v>
      </c>
      <c r="N317" s="220" t="s">
        <v>47</v>
      </c>
      <c r="O317" s="84"/>
      <c r="P317" s="221">
        <f>O317*H317</f>
        <v>0</v>
      </c>
      <c r="Q317" s="221">
        <v>0</v>
      </c>
      <c r="R317" s="221">
        <f>Q317*H317</f>
        <v>0</v>
      </c>
      <c r="S317" s="221">
        <v>0</v>
      </c>
      <c r="T317" s="222">
        <f>S317*H317</f>
        <v>0</v>
      </c>
      <c r="U317" s="38"/>
      <c r="V317" s="38"/>
      <c r="W317" s="38"/>
      <c r="X317" s="38"/>
      <c r="Y317" s="38"/>
      <c r="Z317" s="38"/>
      <c r="AA317" s="38"/>
      <c r="AB317" s="38"/>
      <c r="AC317" s="38"/>
      <c r="AD317" s="38"/>
      <c r="AE317" s="38"/>
      <c r="AR317" s="223" t="s">
        <v>194</v>
      </c>
      <c r="AT317" s="223" t="s">
        <v>189</v>
      </c>
      <c r="AU317" s="223" t="s">
        <v>84</v>
      </c>
      <c r="AY317" s="17" t="s">
        <v>186</v>
      </c>
      <c r="BE317" s="224">
        <f>IF(N317="základní",J317,0)</f>
        <v>0</v>
      </c>
      <c r="BF317" s="224">
        <f>IF(N317="snížená",J317,0)</f>
        <v>0</v>
      </c>
      <c r="BG317" s="224">
        <f>IF(N317="zákl. přenesená",J317,0)</f>
        <v>0</v>
      </c>
      <c r="BH317" s="224">
        <f>IF(N317="sníž. přenesená",J317,0)</f>
        <v>0</v>
      </c>
      <c r="BI317" s="224">
        <f>IF(N317="nulová",J317,0)</f>
        <v>0</v>
      </c>
      <c r="BJ317" s="17" t="s">
        <v>22</v>
      </c>
      <c r="BK317" s="224">
        <f>ROUND(I317*H317,2)</f>
        <v>0</v>
      </c>
      <c r="BL317" s="17" t="s">
        <v>194</v>
      </c>
      <c r="BM317" s="223" t="s">
        <v>1319</v>
      </c>
    </row>
    <row r="318" spans="1:47" s="2" customFormat="1" ht="12">
      <c r="A318" s="38"/>
      <c r="B318" s="39"/>
      <c r="C318" s="40"/>
      <c r="D318" s="225" t="s">
        <v>196</v>
      </c>
      <c r="E318" s="40"/>
      <c r="F318" s="226" t="s">
        <v>429</v>
      </c>
      <c r="G318" s="40"/>
      <c r="H318" s="40"/>
      <c r="I318" s="227"/>
      <c r="J318" s="40"/>
      <c r="K318" s="40"/>
      <c r="L318" s="44"/>
      <c r="M318" s="228"/>
      <c r="N318" s="229"/>
      <c r="O318" s="84"/>
      <c r="P318" s="84"/>
      <c r="Q318" s="84"/>
      <c r="R318" s="84"/>
      <c r="S318" s="84"/>
      <c r="T318" s="85"/>
      <c r="U318" s="38"/>
      <c r="V318" s="38"/>
      <c r="W318" s="38"/>
      <c r="X318" s="38"/>
      <c r="Y318" s="38"/>
      <c r="Z318" s="38"/>
      <c r="AA318" s="38"/>
      <c r="AB318" s="38"/>
      <c r="AC318" s="38"/>
      <c r="AD318" s="38"/>
      <c r="AE318" s="38"/>
      <c r="AT318" s="17" t="s">
        <v>196</v>
      </c>
      <c r="AU318" s="17" t="s">
        <v>84</v>
      </c>
    </row>
    <row r="319" spans="1:51" s="14" customFormat="1" ht="12">
      <c r="A319" s="14"/>
      <c r="B319" s="240"/>
      <c r="C319" s="241"/>
      <c r="D319" s="225" t="s">
        <v>198</v>
      </c>
      <c r="E319" s="242" t="s">
        <v>20</v>
      </c>
      <c r="F319" s="243" t="s">
        <v>1424</v>
      </c>
      <c r="G319" s="241"/>
      <c r="H319" s="244">
        <v>0.8</v>
      </c>
      <c r="I319" s="245"/>
      <c r="J319" s="241"/>
      <c r="K319" s="241"/>
      <c r="L319" s="246"/>
      <c r="M319" s="247"/>
      <c r="N319" s="248"/>
      <c r="O319" s="248"/>
      <c r="P319" s="248"/>
      <c r="Q319" s="248"/>
      <c r="R319" s="248"/>
      <c r="S319" s="248"/>
      <c r="T319" s="249"/>
      <c r="U319" s="14"/>
      <c r="V319" s="14"/>
      <c r="W319" s="14"/>
      <c r="X319" s="14"/>
      <c r="Y319" s="14"/>
      <c r="Z319" s="14"/>
      <c r="AA319" s="14"/>
      <c r="AB319" s="14"/>
      <c r="AC319" s="14"/>
      <c r="AD319" s="14"/>
      <c r="AE319" s="14"/>
      <c r="AT319" s="250" t="s">
        <v>198</v>
      </c>
      <c r="AU319" s="250" t="s">
        <v>84</v>
      </c>
      <c r="AV319" s="14" t="s">
        <v>84</v>
      </c>
      <c r="AW319" s="14" t="s">
        <v>37</v>
      </c>
      <c r="AX319" s="14" t="s">
        <v>76</v>
      </c>
      <c r="AY319" s="250" t="s">
        <v>186</v>
      </c>
    </row>
    <row r="320" spans="1:65" s="2" customFormat="1" ht="24.15" customHeight="1">
      <c r="A320" s="38"/>
      <c r="B320" s="39"/>
      <c r="C320" s="212" t="s">
        <v>818</v>
      </c>
      <c r="D320" s="212" t="s">
        <v>189</v>
      </c>
      <c r="E320" s="213" t="s">
        <v>1172</v>
      </c>
      <c r="F320" s="214" t="s">
        <v>1173</v>
      </c>
      <c r="G320" s="215" t="s">
        <v>213</v>
      </c>
      <c r="H320" s="216">
        <v>3.945</v>
      </c>
      <c r="I320" s="217"/>
      <c r="J320" s="218">
        <f>ROUND(I320*H320,2)</f>
        <v>0</v>
      </c>
      <c r="K320" s="214" t="s">
        <v>193</v>
      </c>
      <c r="L320" s="44"/>
      <c r="M320" s="219" t="s">
        <v>20</v>
      </c>
      <c r="N320" s="220" t="s">
        <v>47</v>
      </c>
      <c r="O320" s="84"/>
      <c r="P320" s="221">
        <f>O320*H320</f>
        <v>0</v>
      </c>
      <c r="Q320" s="221">
        <v>0</v>
      </c>
      <c r="R320" s="221">
        <f>Q320*H320</f>
        <v>0</v>
      </c>
      <c r="S320" s="221">
        <v>0</v>
      </c>
      <c r="T320" s="222">
        <f>S320*H320</f>
        <v>0</v>
      </c>
      <c r="U320" s="38"/>
      <c r="V320" s="38"/>
      <c r="W320" s="38"/>
      <c r="X320" s="38"/>
      <c r="Y320" s="38"/>
      <c r="Z320" s="38"/>
      <c r="AA320" s="38"/>
      <c r="AB320" s="38"/>
      <c r="AC320" s="38"/>
      <c r="AD320" s="38"/>
      <c r="AE320" s="38"/>
      <c r="AR320" s="223" t="s">
        <v>194</v>
      </c>
      <c r="AT320" s="223" t="s">
        <v>189</v>
      </c>
      <c r="AU320" s="223" t="s">
        <v>84</v>
      </c>
      <c r="AY320" s="17" t="s">
        <v>186</v>
      </c>
      <c r="BE320" s="224">
        <f>IF(N320="základní",J320,0)</f>
        <v>0</v>
      </c>
      <c r="BF320" s="224">
        <f>IF(N320="snížená",J320,0)</f>
        <v>0</v>
      </c>
      <c r="BG320" s="224">
        <f>IF(N320="zákl. přenesená",J320,0)</f>
        <v>0</v>
      </c>
      <c r="BH320" s="224">
        <f>IF(N320="sníž. přenesená",J320,0)</f>
        <v>0</v>
      </c>
      <c r="BI320" s="224">
        <f>IF(N320="nulová",J320,0)</f>
        <v>0</v>
      </c>
      <c r="BJ320" s="17" t="s">
        <v>22</v>
      </c>
      <c r="BK320" s="224">
        <f>ROUND(I320*H320,2)</f>
        <v>0</v>
      </c>
      <c r="BL320" s="17" t="s">
        <v>194</v>
      </c>
      <c r="BM320" s="223" t="s">
        <v>1174</v>
      </c>
    </row>
    <row r="321" spans="1:47" s="2" customFormat="1" ht="12">
      <c r="A321" s="38"/>
      <c r="B321" s="39"/>
      <c r="C321" s="40"/>
      <c r="D321" s="225" t="s">
        <v>196</v>
      </c>
      <c r="E321" s="40"/>
      <c r="F321" s="226" t="s">
        <v>1175</v>
      </c>
      <c r="G321" s="40"/>
      <c r="H321" s="40"/>
      <c r="I321" s="227"/>
      <c r="J321" s="40"/>
      <c r="K321" s="40"/>
      <c r="L321" s="44"/>
      <c r="M321" s="228"/>
      <c r="N321" s="229"/>
      <c r="O321" s="84"/>
      <c r="P321" s="84"/>
      <c r="Q321" s="84"/>
      <c r="R321" s="84"/>
      <c r="S321" s="84"/>
      <c r="T321" s="85"/>
      <c r="U321" s="38"/>
      <c r="V321" s="38"/>
      <c r="W321" s="38"/>
      <c r="X321" s="38"/>
      <c r="Y321" s="38"/>
      <c r="Z321" s="38"/>
      <c r="AA321" s="38"/>
      <c r="AB321" s="38"/>
      <c r="AC321" s="38"/>
      <c r="AD321" s="38"/>
      <c r="AE321" s="38"/>
      <c r="AT321" s="17" t="s">
        <v>196</v>
      </c>
      <c r="AU321" s="17" t="s">
        <v>84</v>
      </c>
    </row>
    <row r="322" spans="1:51" s="13" customFormat="1" ht="12">
      <c r="A322" s="13"/>
      <c r="B322" s="230"/>
      <c r="C322" s="231"/>
      <c r="D322" s="225" t="s">
        <v>198</v>
      </c>
      <c r="E322" s="232" t="s">
        <v>20</v>
      </c>
      <c r="F322" s="233" t="s">
        <v>899</v>
      </c>
      <c r="G322" s="231"/>
      <c r="H322" s="232" t="s">
        <v>20</v>
      </c>
      <c r="I322" s="234"/>
      <c r="J322" s="231"/>
      <c r="K322" s="231"/>
      <c r="L322" s="235"/>
      <c r="M322" s="236"/>
      <c r="N322" s="237"/>
      <c r="O322" s="237"/>
      <c r="P322" s="237"/>
      <c r="Q322" s="237"/>
      <c r="R322" s="237"/>
      <c r="S322" s="237"/>
      <c r="T322" s="238"/>
      <c r="U322" s="13"/>
      <c r="V322" s="13"/>
      <c r="W322" s="13"/>
      <c r="X322" s="13"/>
      <c r="Y322" s="13"/>
      <c r="Z322" s="13"/>
      <c r="AA322" s="13"/>
      <c r="AB322" s="13"/>
      <c r="AC322" s="13"/>
      <c r="AD322" s="13"/>
      <c r="AE322" s="13"/>
      <c r="AT322" s="239" t="s">
        <v>198</v>
      </c>
      <c r="AU322" s="239" t="s">
        <v>84</v>
      </c>
      <c r="AV322" s="13" t="s">
        <v>22</v>
      </c>
      <c r="AW322" s="13" t="s">
        <v>37</v>
      </c>
      <c r="AX322" s="13" t="s">
        <v>76</v>
      </c>
      <c r="AY322" s="239" t="s">
        <v>186</v>
      </c>
    </row>
    <row r="323" spans="1:51" s="14" customFormat="1" ht="12">
      <c r="A323" s="14"/>
      <c r="B323" s="240"/>
      <c r="C323" s="241"/>
      <c r="D323" s="225" t="s">
        <v>198</v>
      </c>
      <c r="E323" s="242" t="s">
        <v>20</v>
      </c>
      <c r="F323" s="243" t="s">
        <v>593</v>
      </c>
      <c r="G323" s="241"/>
      <c r="H323" s="244">
        <v>3.945</v>
      </c>
      <c r="I323" s="245"/>
      <c r="J323" s="241"/>
      <c r="K323" s="241"/>
      <c r="L323" s="246"/>
      <c r="M323" s="247"/>
      <c r="N323" s="248"/>
      <c r="O323" s="248"/>
      <c r="P323" s="248"/>
      <c r="Q323" s="248"/>
      <c r="R323" s="248"/>
      <c r="S323" s="248"/>
      <c r="T323" s="249"/>
      <c r="U323" s="14"/>
      <c r="V323" s="14"/>
      <c r="W323" s="14"/>
      <c r="X323" s="14"/>
      <c r="Y323" s="14"/>
      <c r="Z323" s="14"/>
      <c r="AA323" s="14"/>
      <c r="AB323" s="14"/>
      <c r="AC323" s="14"/>
      <c r="AD323" s="14"/>
      <c r="AE323" s="14"/>
      <c r="AT323" s="250" t="s">
        <v>198</v>
      </c>
      <c r="AU323" s="250" t="s">
        <v>84</v>
      </c>
      <c r="AV323" s="14" t="s">
        <v>84</v>
      </c>
      <c r="AW323" s="14" t="s">
        <v>37</v>
      </c>
      <c r="AX323" s="14" t="s">
        <v>76</v>
      </c>
      <c r="AY323" s="250" t="s">
        <v>186</v>
      </c>
    </row>
    <row r="324" spans="1:65" s="2" customFormat="1" ht="24.15" customHeight="1">
      <c r="A324" s="38"/>
      <c r="B324" s="39"/>
      <c r="C324" s="212" t="s">
        <v>823</v>
      </c>
      <c r="D324" s="212" t="s">
        <v>189</v>
      </c>
      <c r="E324" s="213" t="s">
        <v>224</v>
      </c>
      <c r="F324" s="214" t="s">
        <v>225</v>
      </c>
      <c r="G324" s="215" t="s">
        <v>213</v>
      </c>
      <c r="H324" s="216">
        <v>0.8</v>
      </c>
      <c r="I324" s="217"/>
      <c r="J324" s="218">
        <f>ROUND(I324*H324,2)</f>
        <v>0</v>
      </c>
      <c r="K324" s="214" t="s">
        <v>193</v>
      </c>
      <c r="L324" s="44"/>
      <c r="M324" s="219" t="s">
        <v>20</v>
      </c>
      <c r="N324" s="220" t="s">
        <v>47</v>
      </c>
      <c r="O324" s="84"/>
      <c r="P324" s="221">
        <f>O324*H324</f>
        <v>0</v>
      </c>
      <c r="Q324" s="221">
        <v>0</v>
      </c>
      <c r="R324" s="221">
        <f>Q324*H324</f>
        <v>0</v>
      </c>
      <c r="S324" s="221">
        <v>0</v>
      </c>
      <c r="T324" s="222">
        <f>S324*H324</f>
        <v>0</v>
      </c>
      <c r="U324" s="38"/>
      <c r="V324" s="38"/>
      <c r="W324" s="38"/>
      <c r="X324" s="38"/>
      <c r="Y324" s="38"/>
      <c r="Z324" s="38"/>
      <c r="AA324" s="38"/>
      <c r="AB324" s="38"/>
      <c r="AC324" s="38"/>
      <c r="AD324" s="38"/>
      <c r="AE324" s="38"/>
      <c r="AR324" s="223" t="s">
        <v>194</v>
      </c>
      <c r="AT324" s="223" t="s">
        <v>189</v>
      </c>
      <c r="AU324" s="223" t="s">
        <v>84</v>
      </c>
      <c r="AY324" s="17" t="s">
        <v>186</v>
      </c>
      <c r="BE324" s="224">
        <f>IF(N324="základní",J324,0)</f>
        <v>0</v>
      </c>
      <c r="BF324" s="224">
        <f>IF(N324="snížená",J324,0)</f>
        <v>0</v>
      </c>
      <c r="BG324" s="224">
        <f>IF(N324="zákl. přenesená",J324,0)</f>
        <v>0</v>
      </c>
      <c r="BH324" s="224">
        <f>IF(N324="sníž. přenesená",J324,0)</f>
        <v>0</v>
      </c>
      <c r="BI324" s="224">
        <f>IF(N324="nulová",J324,0)</f>
        <v>0</v>
      </c>
      <c r="BJ324" s="17" t="s">
        <v>22</v>
      </c>
      <c r="BK324" s="224">
        <f>ROUND(I324*H324,2)</f>
        <v>0</v>
      </c>
      <c r="BL324" s="17" t="s">
        <v>194</v>
      </c>
      <c r="BM324" s="223" t="s">
        <v>1321</v>
      </c>
    </row>
    <row r="325" spans="1:47" s="2" customFormat="1" ht="12">
      <c r="A325" s="38"/>
      <c r="B325" s="39"/>
      <c r="C325" s="40"/>
      <c r="D325" s="225" t="s">
        <v>196</v>
      </c>
      <c r="E325" s="40"/>
      <c r="F325" s="226" t="s">
        <v>227</v>
      </c>
      <c r="G325" s="40"/>
      <c r="H325" s="40"/>
      <c r="I325" s="227"/>
      <c r="J325" s="40"/>
      <c r="K325" s="40"/>
      <c r="L325" s="44"/>
      <c r="M325" s="228"/>
      <c r="N325" s="229"/>
      <c r="O325" s="84"/>
      <c r="P325" s="84"/>
      <c r="Q325" s="84"/>
      <c r="R325" s="84"/>
      <c r="S325" s="84"/>
      <c r="T325" s="85"/>
      <c r="U325" s="38"/>
      <c r="V325" s="38"/>
      <c r="W325" s="38"/>
      <c r="X325" s="38"/>
      <c r="Y325" s="38"/>
      <c r="Z325" s="38"/>
      <c r="AA325" s="38"/>
      <c r="AB325" s="38"/>
      <c r="AC325" s="38"/>
      <c r="AD325" s="38"/>
      <c r="AE325" s="38"/>
      <c r="AT325" s="17" t="s">
        <v>196</v>
      </c>
      <c r="AU325" s="17" t="s">
        <v>84</v>
      </c>
    </row>
    <row r="326" spans="1:51" s="14" customFormat="1" ht="12">
      <c r="A326" s="14"/>
      <c r="B326" s="240"/>
      <c r="C326" s="241"/>
      <c r="D326" s="225" t="s">
        <v>198</v>
      </c>
      <c r="E326" s="242" t="s">
        <v>20</v>
      </c>
      <c r="F326" s="243" t="s">
        <v>1424</v>
      </c>
      <c r="G326" s="241"/>
      <c r="H326" s="244">
        <v>0.8</v>
      </c>
      <c r="I326" s="245"/>
      <c r="J326" s="241"/>
      <c r="K326" s="241"/>
      <c r="L326" s="246"/>
      <c r="M326" s="247"/>
      <c r="N326" s="248"/>
      <c r="O326" s="248"/>
      <c r="P326" s="248"/>
      <c r="Q326" s="248"/>
      <c r="R326" s="248"/>
      <c r="S326" s="248"/>
      <c r="T326" s="249"/>
      <c r="U326" s="14"/>
      <c r="V326" s="14"/>
      <c r="W326" s="14"/>
      <c r="X326" s="14"/>
      <c r="Y326" s="14"/>
      <c r="Z326" s="14"/>
      <c r="AA326" s="14"/>
      <c r="AB326" s="14"/>
      <c r="AC326" s="14"/>
      <c r="AD326" s="14"/>
      <c r="AE326" s="14"/>
      <c r="AT326" s="250" t="s">
        <v>198</v>
      </c>
      <c r="AU326" s="250" t="s">
        <v>84</v>
      </c>
      <c r="AV326" s="14" t="s">
        <v>84</v>
      </c>
      <c r="AW326" s="14" t="s">
        <v>37</v>
      </c>
      <c r="AX326" s="14" t="s">
        <v>76</v>
      </c>
      <c r="AY326" s="250" t="s">
        <v>186</v>
      </c>
    </row>
    <row r="327" spans="1:63" s="12" customFormat="1" ht="22.8" customHeight="1">
      <c r="A327" s="12"/>
      <c r="B327" s="196"/>
      <c r="C327" s="197"/>
      <c r="D327" s="198" t="s">
        <v>75</v>
      </c>
      <c r="E327" s="210" t="s">
        <v>467</v>
      </c>
      <c r="F327" s="210" t="s">
        <v>468</v>
      </c>
      <c r="G327" s="197"/>
      <c r="H327" s="197"/>
      <c r="I327" s="200"/>
      <c r="J327" s="211">
        <f>BK327</f>
        <v>0</v>
      </c>
      <c r="K327" s="197"/>
      <c r="L327" s="202"/>
      <c r="M327" s="203"/>
      <c r="N327" s="204"/>
      <c r="O327" s="204"/>
      <c r="P327" s="205">
        <f>SUM(P328:P331)</f>
        <v>0</v>
      </c>
      <c r="Q327" s="204"/>
      <c r="R327" s="205">
        <f>SUM(R328:R331)</f>
        <v>0</v>
      </c>
      <c r="S327" s="204"/>
      <c r="T327" s="206">
        <f>SUM(T328:T331)</f>
        <v>0</v>
      </c>
      <c r="U327" s="12"/>
      <c r="V327" s="12"/>
      <c r="W327" s="12"/>
      <c r="X327" s="12"/>
      <c r="Y327" s="12"/>
      <c r="Z327" s="12"/>
      <c r="AA327" s="12"/>
      <c r="AB327" s="12"/>
      <c r="AC327" s="12"/>
      <c r="AD327" s="12"/>
      <c r="AE327" s="12"/>
      <c r="AR327" s="207" t="s">
        <v>22</v>
      </c>
      <c r="AT327" s="208" t="s">
        <v>75</v>
      </c>
      <c r="AU327" s="208" t="s">
        <v>22</v>
      </c>
      <c r="AY327" s="207" t="s">
        <v>186</v>
      </c>
      <c r="BK327" s="209">
        <f>SUM(BK328:BK331)</f>
        <v>0</v>
      </c>
    </row>
    <row r="328" spans="1:65" s="2" customFormat="1" ht="24.15" customHeight="1">
      <c r="A328" s="38"/>
      <c r="B328" s="39"/>
      <c r="C328" s="212" t="s">
        <v>828</v>
      </c>
      <c r="D328" s="212" t="s">
        <v>189</v>
      </c>
      <c r="E328" s="213" t="s">
        <v>553</v>
      </c>
      <c r="F328" s="214" t="s">
        <v>554</v>
      </c>
      <c r="G328" s="215" t="s">
        <v>213</v>
      </c>
      <c r="H328" s="216">
        <v>169.6</v>
      </c>
      <c r="I328" s="217"/>
      <c r="J328" s="218">
        <f>ROUND(I328*H328,2)</f>
        <v>0</v>
      </c>
      <c r="K328" s="214" t="s">
        <v>193</v>
      </c>
      <c r="L328" s="44"/>
      <c r="M328" s="219" t="s">
        <v>20</v>
      </c>
      <c r="N328" s="220" t="s">
        <v>47</v>
      </c>
      <c r="O328" s="84"/>
      <c r="P328" s="221">
        <f>O328*H328</f>
        <v>0</v>
      </c>
      <c r="Q328" s="221">
        <v>0</v>
      </c>
      <c r="R328" s="221">
        <f>Q328*H328</f>
        <v>0</v>
      </c>
      <c r="S328" s="221">
        <v>0</v>
      </c>
      <c r="T328" s="222">
        <f>S328*H328</f>
        <v>0</v>
      </c>
      <c r="U328" s="38"/>
      <c r="V328" s="38"/>
      <c r="W328" s="38"/>
      <c r="X328" s="38"/>
      <c r="Y328" s="38"/>
      <c r="Z328" s="38"/>
      <c r="AA328" s="38"/>
      <c r="AB328" s="38"/>
      <c r="AC328" s="38"/>
      <c r="AD328" s="38"/>
      <c r="AE328" s="38"/>
      <c r="AR328" s="223" t="s">
        <v>194</v>
      </c>
      <c r="AT328" s="223" t="s">
        <v>189</v>
      </c>
      <c r="AU328" s="223" t="s">
        <v>84</v>
      </c>
      <c r="AY328" s="17" t="s">
        <v>186</v>
      </c>
      <c r="BE328" s="224">
        <f>IF(N328="základní",J328,0)</f>
        <v>0</v>
      </c>
      <c r="BF328" s="224">
        <f>IF(N328="snížená",J328,0)</f>
        <v>0</v>
      </c>
      <c r="BG328" s="224">
        <f>IF(N328="zákl. přenesená",J328,0)</f>
        <v>0</v>
      </c>
      <c r="BH328" s="224">
        <f>IF(N328="sníž. přenesená",J328,0)</f>
        <v>0</v>
      </c>
      <c r="BI328" s="224">
        <f>IF(N328="nulová",J328,0)</f>
        <v>0</v>
      </c>
      <c r="BJ328" s="17" t="s">
        <v>22</v>
      </c>
      <c r="BK328" s="224">
        <f>ROUND(I328*H328,2)</f>
        <v>0</v>
      </c>
      <c r="BL328" s="17" t="s">
        <v>194</v>
      </c>
      <c r="BM328" s="223" t="s">
        <v>1178</v>
      </c>
    </row>
    <row r="329" spans="1:47" s="2" customFormat="1" ht="12">
      <c r="A329" s="38"/>
      <c r="B329" s="39"/>
      <c r="C329" s="40"/>
      <c r="D329" s="225" t="s">
        <v>196</v>
      </c>
      <c r="E329" s="40"/>
      <c r="F329" s="226" t="s">
        <v>556</v>
      </c>
      <c r="G329" s="40"/>
      <c r="H329" s="40"/>
      <c r="I329" s="227"/>
      <c r="J329" s="40"/>
      <c r="K329" s="40"/>
      <c r="L329" s="44"/>
      <c r="M329" s="228"/>
      <c r="N329" s="229"/>
      <c r="O329" s="84"/>
      <c r="P329" s="84"/>
      <c r="Q329" s="84"/>
      <c r="R329" s="84"/>
      <c r="S329" s="84"/>
      <c r="T329" s="85"/>
      <c r="U329" s="38"/>
      <c r="V329" s="38"/>
      <c r="W329" s="38"/>
      <c r="X329" s="38"/>
      <c r="Y329" s="38"/>
      <c r="Z329" s="38"/>
      <c r="AA329" s="38"/>
      <c r="AB329" s="38"/>
      <c r="AC329" s="38"/>
      <c r="AD329" s="38"/>
      <c r="AE329" s="38"/>
      <c r="AT329" s="17" t="s">
        <v>196</v>
      </c>
      <c r="AU329" s="17" t="s">
        <v>84</v>
      </c>
    </row>
    <row r="330" spans="1:65" s="2" customFormat="1" ht="24.15" customHeight="1">
      <c r="A330" s="38"/>
      <c r="B330" s="39"/>
      <c r="C330" s="212" t="s">
        <v>833</v>
      </c>
      <c r="D330" s="212" t="s">
        <v>189</v>
      </c>
      <c r="E330" s="213" t="s">
        <v>1322</v>
      </c>
      <c r="F330" s="214" t="s">
        <v>1323</v>
      </c>
      <c r="G330" s="215" t="s">
        <v>213</v>
      </c>
      <c r="H330" s="216">
        <v>169.6</v>
      </c>
      <c r="I330" s="217"/>
      <c r="J330" s="218">
        <f>ROUND(I330*H330,2)</f>
        <v>0</v>
      </c>
      <c r="K330" s="214" t="s">
        <v>193</v>
      </c>
      <c r="L330" s="44"/>
      <c r="M330" s="219" t="s">
        <v>20</v>
      </c>
      <c r="N330" s="220" t="s">
        <v>47</v>
      </c>
      <c r="O330" s="84"/>
      <c r="P330" s="221">
        <f>O330*H330</f>
        <v>0</v>
      </c>
      <c r="Q330" s="221">
        <v>0</v>
      </c>
      <c r="R330" s="221">
        <f>Q330*H330</f>
        <v>0</v>
      </c>
      <c r="S330" s="221">
        <v>0</v>
      </c>
      <c r="T330" s="222">
        <f>S330*H330</f>
        <v>0</v>
      </c>
      <c r="U330" s="38"/>
      <c r="V330" s="38"/>
      <c r="W330" s="38"/>
      <c r="X330" s="38"/>
      <c r="Y330" s="38"/>
      <c r="Z330" s="38"/>
      <c r="AA330" s="38"/>
      <c r="AB330" s="38"/>
      <c r="AC330" s="38"/>
      <c r="AD330" s="38"/>
      <c r="AE330" s="38"/>
      <c r="AR330" s="223" t="s">
        <v>194</v>
      </c>
      <c r="AT330" s="223" t="s">
        <v>189</v>
      </c>
      <c r="AU330" s="223" t="s">
        <v>84</v>
      </c>
      <c r="AY330" s="17" t="s">
        <v>186</v>
      </c>
      <c r="BE330" s="224">
        <f>IF(N330="základní",J330,0)</f>
        <v>0</v>
      </c>
      <c r="BF330" s="224">
        <f>IF(N330="snížená",J330,0)</f>
        <v>0</v>
      </c>
      <c r="BG330" s="224">
        <f>IF(N330="zákl. přenesená",J330,0)</f>
        <v>0</v>
      </c>
      <c r="BH330" s="224">
        <f>IF(N330="sníž. přenesená",J330,0)</f>
        <v>0</v>
      </c>
      <c r="BI330" s="224">
        <f>IF(N330="nulová",J330,0)</f>
        <v>0</v>
      </c>
      <c r="BJ330" s="17" t="s">
        <v>22</v>
      </c>
      <c r="BK330" s="224">
        <f>ROUND(I330*H330,2)</f>
        <v>0</v>
      </c>
      <c r="BL330" s="17" t="s">
        <v>194</v>
      </c>
      <c r="BM330" s="223" t="s">
        <v>1182</v>
      </c>
    </row>
    <row r="331" spans="1:47" s="2" customFormat="1" ht="12">
      <c r="A331" s="38"/>
      <c r="B331" s="39"/>
      <c r="C331" s="40"/>
      <c r="D331" s="225" t="s">
        <v>196</v>
      </c>
      <c r="E331" s="40"/>
      <c r="F331" s="226" t="s">
        <v>1324</v>
      </c>
      <c r="G331" s="40"/>
      <c r="H331" s="40"/>
      <c r="I331" s="227"/>
      <c r="J331" s="40"/>
      <c r="K331" s="40"/>
      <c r="L331" s="44"/>
      <c r="M331" s="228"/>
      <c r="N331" s="229"/>
      <c r="O331" s="84"/>
      <c r="P331" s="84"/>
      <c r="Q331" s="84"/>
      <c r="R331" s="84"/>
      <c r="S331" s="84"/>
      <c r="T331" s="85"/>
      <c r="U331" s="38"/>
      <c r="V331" s="38"/>
      <c r="W331" s="38"/>
      <c r="X331" s="38"/>
      <c r="Y331" s="38"/>
      <c r="Z331" s="38"/>
      <c r="AA331" s="38"/>
      <c r="AB331" s="38"/>
      <c r="AC331" s="38"/>
      <c r="AD331" s="38"/>
      <c r="AE331" s="38"/>
      <c r="AT331" s="17" t="s">
        <v>196</v>
      </c>
      <c r="AU331" s="17" t="s">
        <v>84</v>
      </c>
    </row>
    <row r="332" spans="1:63" s="12" customFormat="1" ht="25.9" customHeight="1">
      <c r="A332" s="12"/>
      <c r="B332" s="196"/>
      <c r="C332" s="197"/>
      <c r="D332" s="198" t="s">
        <v>75</v>
      </c>
      <c r="E332" s="199" t="s">
        <v>921</v>
      </c>
      <c r="F332" s="199" t="s">
        <v>1204</v>
      </c>
      <c r="G332" s="197"/>
      <c r="H332" s="197"/>
      <c r="I332" s="200"/>
      <c r="J332" s="201">
        <f>BK332</f>
        <v>0</v>
      </c>
      <c r="K332" s="197"/>
      <c r="L332" s="202"/>
      <c r="M332" s="203"/>
      <c r="N332" s="204"/>
      <c r="O332" s="204"/>
      <c r="P332" s="205">
        <f>P333</f>
        <v>0</v>
      </c>
      <c r="Q332" s="204"/>
      <c r="R332" s="205">
        <f>R333</f>
        <v>0.140868</v>
      </c>
      <c r="S332" s="204"/>
      <c r="T332" s="206">
        <f>T333</f>
        <v>0</v>
      </c>
      <c r="U332" s="12"/>
      <c r="V332" s="12"/>
      <c r="W332" s="12"/>
      <c r="X332" s="12"/>
      <c r="Y332" s="12"/>
      <c r="Z332" s="12"/>
      <c r="AA332" s="12"/>
      <c r="AB332" s="12"/>
      <c r="AC332" s="12"/>
      <c r="AD332" s="12"/>
      <c r="AE332" s="12"/>
      <c r="AR332" s="207" t="s">
        <v>210</v>
      </c>
      <c r="AT332" s="208" t="s">
        <v>75</v>
      </c>
      <c r="AU332" s="208" t="s">
        <v>76</v>
      </c>
      <c r="AY332" s="207" t="s">
        <v>186</v>
      </c>
      <c r="BK332" s="209">
        <f>BK333</f>
        <v>0</v>
      </c>
    </row>
    <row r="333" spans="1:63" s="12" customFormat="1" ht="22.8" customHeight="1">
      <c r="A333" s="12"/>
      <c r="B333" s="196"/>
      <c r="C333" s="197"/>
      <c r="D333" s="198" t="s">
        <v>75</v>
      </c>
      <c r="E333" s="210" t="s">
        <v>1205</v>
      </c>
      <c r="F333" s="210" t="s">
        <v>1206</v>
      </c>
      <c r="G333" s="197"/>
      <c r="H333" s="197"/>
      <c r="I333" s="200"/>
      <c r="J333" s="211">
        <f>BK333</f>
        <v>0</v>
      </c>
      <c r="K333" s="197"/>
      <c r="L333" s="202"/>
      <c r="M333" s="203"/>
      <c r="N333" s="204"/>
      <c r="O333" s="204"/>
      <c r="P333" s="205">
        <f>SUM(P334:P339)</f>
        <v>0</v>
      </c>
      <c r="Q333" s="204"/>
      <c r="R333" s="205">
        <f>SUM(R334:R339)</f>
        <v>0.140868</v>
      </c>
      <c r="S333" s="204"/>
      <c r="T333" s="206">
        <f>SUM(T334:T339)</f>
        <v>0</v>
      </c>
      <c r="U333" s="12"/>
      <c r="V333" s="12"/>
      <c r="W333" s="12"/>
      <c r="X333" s="12"/>
      <c r="Y333" s="12"/>
      <c r="Z333" s="12"/>
      <c r="AA333" s="12"/>
      <c r="AB333" s="12"/>
      <c r="AC333" s="12"/>
      <c r="AD333" s="12"/>
      <c r="AE333" s="12"/>
      <c r="AR333" s="207" t="s">
        <v>210</v>
      </c>
      <c r="AT333" s="208" t="s">
        <v>75</v>
      </c>
      <c r="AU333" s="208" t="s">
        <v>22</v>
      </c>
      <c r="AY333" s="207" t="s">
        <v>186</v>
      </c>
      <c r="BK333" s="209">
        <f>SUM(BK334:BK339)</f>
        <v>0</v>
      </c>
    </row>
    <row r="334" spans="1:65" s="2" customFormat="1" ht="24.15" customHeight="1">
      <c r="A334" s="38"/>
      <c r="B334" s="39"/>
      <c r="C334" s="212" t="s">
        <v>838</v>
      </c>
      <c r="D334" s="212" t="s">
        <v>189</v>
      </c>
      <c r="E334" s="213" t="s">
        <v>1325</v>
      </c>
      <c r="F334" s="214" t="s">
        <v>1326</v>
      </c>
      <c r="G334" s="215" t="s">
        <v>312</v>
      </c>
      <c r="H334" s="216">
        <v>180.6</v>
      </c>
      <c r="I334" s="217"/>
      <c r="J334" s="218">
        <f>ROUND(I334*H334,2)</f>
        <v>0</v>
      </c>
      <c r="K334" s="214" t="s">
        <v>193</v>
      </c>
      <c r="L334" s="44"/>
      <c r="M334" s="219" t="s">
        <v>20</v>
      </c>
      <c r="N334" s="220" t="s">
        <v>47</v>
      </c>
      <c r="O334" s="84"/>
      <c r="P334" s="221">
        <f>O334*H334</f>
        <v>0</v>
      </c>
      <c r="Q334" s="221">
        <v>0</v>
      </c>
      <c r="R334" s="221">
        <f>Q334*H334</f>
        <v>0</v>
      </c>
      <c r="S334" s="221">
        <v>0</v>
      </c>
      <c r="T334" s="222">
        <f>S334*H334</f>
        <v>0</v>
      </c>
      <c r="U334" s="38"/>
      <c r="V334" s="38"/>
      <c r="W334" s="38"/>
      <c r="X334" s="38"/>
      <c r="Y334" s="38"/>
      <c r="Z334" s="38"/>
      <c r="AA334" s="38"/>
      <c r="AB334" s="38"/>
      <c r="AC334" s="38"/>
      <c r="AD334" s="38"/>
      <c r="AE334" s="38"/>
      <c r="AR334" s="223" t="s">
        <v>1199</v>
      </c>
      <c r="AT334" s="223" t="s">
        <v>189</v>
      </c>
      <c r="AU334" s="223" t="s">
        <v>84</v>
      </c>
      <c r="AY334" s="17" t="s">
        <v>186</v>
      </c>
      <c r="BE334" s="224">
        <f>IF(N334="základní",J334,0)</f>
        <v>0</v>
      </c>
      <c r="BF334" s="224">
        <f>IF(N334="snížená",J334,0)</f>
        <v>0</v>
      </c>
      <c r="BG334" s="224">
        <f>IF(N334="zákl. přenesená",J334,0)</f>
        <v>0</v>
      </c>
      <c r="BH334" s="224">
        <f>IF(N334="sníž. přenesená",J334,0)</f>
        <v>0</v>
      </c>
      <c r="BI334" s="224">
        <f>IF(N334="nulová",J334,0)</f>
        <v>0</v>
      </c>
      <c r="BJ334" s="17" t="s">
        <v>22</v>
      </c>
      <c r="BK334" s="224">
        <f>ROUND(I334*H334,2)</f>
        <v>0</v>
      </c>
      <c r="BL334" s="17" t="s">
        <v>1199</v>
      </c>
      <c r="BM334" s="223" t="s">
        <v>1327</v>
      </c>
    </row>
    <row r="335" spans="1:47" s="2" customFormat="1" ht="12">
      <c r="A335" s="38"/>
      <c r="B335" s="39"/>
      <c r="C335" s="40"/>
      <c r="D335" s="225" t="s">
        <v>196</v>
      </c>
      <c r="E335" s="40"/>
      <c r="F335" s="226" t="s">
        <v>1328</v>
      </c>
      <c r="G335" s="40"/>
      <c r="H335" s="40"/>
      <c r="I335" s="227"/>
      <c r="J335" s="40"/>
      <c r="K335" s="40"/>
      <c r="L335" s="44"/>
      <c r="M335" s="228"/>
      <c r="N335" s="229"/>
      <c r="O335" s="84"/>
      <c r="P335" s="84"/>
      <c r="Q335" s="84"/>
      <c r="R335" s="84"/>
      <c r="S335" s="84"/>
      <c r="T335" s="85"/>
      <c r="U335" s="38"/>
      <c r="V335" s="38"/>
      <c r="W335" s="38"/>
      <c r="X335" s="38"/>
      <c r="Y335" s="38"/>
      <c r="Z335" s="38"/>
      <c r="AA335" s="38"/>
      <c r="AB335" s="38"/>
      <c r="AC335" s="38"/>
      <c r="AD335" s="38"/>
      <c r="AE335" s="38"/>
      <c r="AT335" s="17" t="s">
        <v>196</v>
      </c>
      <c r="AU335" s="17" t="s">
        <v>84</v>
      </c>
    </row>
    <row r="336" spans="1:51" s="13" customFormat="1" ht="12">
      <c r="A336" s="13"/>
      <c r="B336" s="230"/>
      <c r="C336" s="231"/>
      <c r="D336" s="225" t="s">
        <v>198</v>
      </c>
      <c r="E336" s="232" t="s">
        <v>20</v>
      </c>
      <c r="F336" s="233" t="s">
        <v>362</v>
      </c>
      <c r="G336" s="231"/>
      <c r="H336" s="232" t="s">
        <v>20</v>
      </c>
      <c r="I336" s="234"/>
      <c r="J336" s="231"/>
      <c r="K336" s="231"/>
      <c r="L336" s="235"/>
      <c r="M336" s="236"/>
      <c r="N336" s="237"/>
      <c r="O336" s="237"/>
      <c r="P336" s="237"/>
      <c r="Q336" s="237"/>
      <c r="R336" s="237"/>
      <c r="S336" s="237"/>
      <c r="T336" s="238"/>
      <c r="U336" s="13"/>
      <c r="V336" s="13"/>
      <c r="W336" s="13"/>
      <c r="X336" s="13"/>
      <c r="Y336" s="13"/>
      <c r="Z336" s="13"/>
      <c r="AA336" s="13"/>
      <c r="AB336" s="13"/>
      <c r="AC336" s="13"/>
      <c r="AD336" s="13"/>
      <c r="AE336" s="13"/>
      <c r="AT336" s="239" t="s">
        <v>198</v>
      </c>
      <c r="AU336" s="239" t="s">
        <v>84</v>
      </c>
      <c r="AV336" s="13" t="s">
        <v>22</v>
      </c>
      <c r="AW336" s="13" t="s">
        <v>37</v>
      </c>
      <c r="AX336" s="13" t="s">
        <v>76</v>
      </c>
      <c r="AY336" s="239" t="s">
        <v>186</v>
      </c>
    </row>
    <row r="337" spans="1:51" s="14" customFormat="1" ht="12">
      <c r="A337" s="14"/>
      <c r="B337" s="240"/>
      <c r="C337" s="241"/>
      <c r="D337" s="225" t="s">
        <v>198</v>
      </c>
      <c r="E337" s="242" t="s">
        <v>20</v>
      </c>
      <c r="F337" s="243" t="s">
        <v>1425</v>
      </c>
      <c r="G337" s="241"/>
      <c r="H337" s="244">
        <v>180.6</v>
      </c>
      <c r="I337" s="245"/>
      <c r="J337" s="241"/>
      <c r="K337" s="241"/>
      <c r="L337" s="246"/>
      <c r="M337" s="247"/>
      <c r="N337" s="248"/>
      <c r="O337" s="248"/>
      <c r="P337" s="248"/>
      <c r="Q337" s="248"/>
      <c r="R337" s="248"/>
      <c r="S337" s="248"/>
      <c r="T337" s="249"/>
      <c r="U337" s="14"/>
      <c r="V337" s="14"/>
      <c r="W337" s="14"/>
      <c r="X337" s="14"/>
      <c r="Y337" s="14"/>
      <c r="Z337" s="14"/>
      <c r="AA337" s="14"/>
      <c r="AB337" s="14"/>
      <c r="AC337" s="14"/>
      <c r="AD337" s="14"/>
      <c r="AE337" s="14"/>
      <c r="AT337" s="250" t="s">
        <v>198</v>
      </c>
      <c r="AU337" s="250" t="s">
        <v>84</v>
      </c>
      <c r="AV337" s="14" t="s">
        <v>84</v>
      </c>
      <c r="AW337" s="14" t="s">
        <v>37</v>
      </c>
      <c r="AX337" s="14" t="s">
        <v>76</v>
      </c>
      <c r="AY337" s="250" t="s">
        <v>186</v>
      </c>
    </row>
    <row r="338" spans="1:65" s="2" customFormat="1" ht="24.15" customHeight="1">
      <c r="A338" s="38"/>
      <c r="B338" s="39"/>
      <c r="C338" s="260" t="s">
        <v>843</v>
      </c>
      <c r="D338" s="260" t="s">
        <v>921</v>
      </c>
      <c r="E338" s="261" t="s">
        <v>1330</v>
      </c>
      <c r="F338" s="262" t="s">
        <v>1331</v>
      </c>
      <c r="G338" s="263" t="s">
        <v>312</v>
      </c>
      <c r="H338" s="264">
        <v>180.6</v>
      </c>
      <c r="I338" s="265"/>
      <c r="J338" s="266">
        <f>ROUND(I338*H338,2)</f>
        <v>0</v>
      </c>
      <c r="K338" s="262" t="s">
        <v>193</v>
      </c>
      <c r="L338" s="267"/>
      <c r="M338" s="268" t="s">
        <v>20</v>
      </c>
      <c r="N338" s="269" t="s">
        <v>47</v>
      </c>
      <c r="O338" s="84"/>
      <c r="P338" s="221">
        <f>O338*H338</f>
        <v>0</v>
      </c>
      <c r="Q338" s="221">
        <v>0.00078</v>
      </c>
      <c r="R338" s="221">
        <f>Q338*H338</f>
        <v>0.140868</v>
      </c>
      <c r="S338" s="221">
        <v>0</v>
      </c>
      <c r="T338" s="222">
        <f>S338*H338</f>
        <v>0</v>
      </c>
      <c r="U338" s="38"/>
      <c r="V338" s="38"/>
      <c r="W338" s="38"/>
      <c r="X338" s="38"/>
      <c r="Y338" s="38"/>
      <c r="Z338" s="38"/>
      <c r="AA338" s="38"/>
      <c r="AB338" s="38"/>
      <c r="AC338" s="38"/>
      <c r="AD338" s="38"/>
      <c r="AE338" s="38"/>
      <c r="AR338" s="223" t="s">
        <v>1332</v>
      </c>
      <c r="AT338" s="223" t="s">
        <v>921</v>
      </c>
      <c r="AU338" s="223" t="s">
        <v>84</v>
      </c>
      <c r="AY338" s="17" t="s">
        <v>186</v>
      </c>
      <c r="BE338" s="224">
        <f>IF(N338="základní",J338,0)</f>
        <v>0</v>
      </c>
      <c r="BF338" s="224">
        <f>IF(N338="snížená",J338,0)</f>
        <v>0</v>
      </c>
      <c r="BG338" s="224">
        <f>IF(N338="zákl. přenesená",J338,0)</f>
        <v>0</v>
      </c>
      <c r="BH338" s="224">
        <f>IF(N338="sníž. přenesená",J338,0)</f>
        <v>0</v>
      </c>
      <c r="BI338" s="224">
        <f>IF(N338="nulová",J338,0)</f>
        <v>0</v>
      </c>
      <c r="BJ338" s="17" t="s">
        <v>22</v>
      </c>
      <c r="BK338" s="224">
        <f>ROUND(I338*H338,2)</f>
        <v>0</v>
      </c>
      <c r="BL338" s="17" t="s">
        <v>1332</v>
      </c>
      <c r="BM338" s="223" t="s">
        <v>1333</v>
      </c>
    </row>
    <row r="339" spans="1:47" s="2" customFormat="1" ht="12">
      <c r="A339" s="38"/>
      <c r="B339" s="39"/>
      <c r="C339" s="40"/>
      <c r="D339" s="225" t="s">
        <v>196</v>
      </c>
      <c r="E339" s="40"/>
      <c r="F339" s="226" t="s">
        <v>1331</v>
      </c>
      <c r="G339" s="40"/>
      <c r="H339" s="40"/>
      <c r="I339" s="227"/>
      <c r="J339" s="40"/>
      <c r="K339" s="40"/>
      <c r="L339" s="44"/>
      <c r="M339" s="255"/>
      <c r="N339" s="256"/>
      <c r="O339" s="257"/>
      <c r="P339" s="257"/>
      <c r="Q339" s="257"/>
      <c r="R339" s="257"/>
      <c r="S339" s="257"/>
      <c r="T339" s="258"/>
      <c r="U339" s="38"/>
      <c r="V339" s="38"/>
      <c r="W339" s="38"/>
      <c r="X339" s="38"/>
      <c r="Y339" s="38"/>
      <c r="Z339" s="38"/>
      <c r="AA339" s="38"/>
      <c r="AB339" s="38"/>
      <c r="AC339" s="38"/>
      <c r="AD339" s="38"/>
      <c r="AE339" s="38"/>
      <c r="AT339" s="17" t="s">
        <v>196</v>
      </c>
      <c r="AU339" s="17" t="s">
        <v>84</v>
      </c>
    </row>
    <row r="340" spans="1:31" s="2" customFormat="1" ht="6.95" customHeight="1">
      <c r="A340" s="38"/>
      <c r="B340" s="59"/>
      <c r="C340" s="60"/>
      <c r="D340" s="60"/>
      <c r="E340" s="60"/>
      <c r="F340" s="60"/>
      <c r="G340" s="60"/>
      <c r="H340" s="60"/>
      <c r="I340" s="60"/>
      <c r="J340" s="60"/>
      <c r="K340" s="60"/>
      <c r="L340" s="44"/>
      <c r="M340" s="38"/>
      <c r="O340" s="38"/>
      <c r="P340" s="38"/>
      <c r="Q340" s="38"/>
      <c r="R340" s="38"/>
      <c r="S340" s="38"/>
      <c r="T340" s="38"/>
      <c r="U340" s="38"/>
      <c r="V340" s="38"/>
      <c r="W340" s="38"/>
      <c r="X340" s="38"/>
      <c r="Y340" s="38"/>
      <c r="Z340" s="38"/>
      <c r="AA340" s="38"/>
      <c r="AB340" s="38"/>
      <c r="AC340" s="38"/>
      <c r="AD340" s="38"/>
      <c r="AE340" s="38"/>
    </row>
  </sheetData>
  <sheetProtection password="CC35" sheet="1" objects="1" scenarios="1" formatColumns="0" formatRows="0" autoFilter="0"/>
  <autoFilter ref="C93:K339"/>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LAPTOP-1JLMHHIG\vozabal</dc:creator>
  <cp:keywords/>
  <dc:description/>
  <cp:lastModifiedBy>LAPTOP-1JLMHHIG\vozabal</cp:lastModifiedBy>
  <dcterms:created xsi:type="dcterms:W3CDTF">2021-04-26T12:00:15Z</dcterms:created>
  <dcterms:modified xsi:type="dcterms:W3CDTF">2021-04-26T12:00:50Z</dcterms:modified>
  <cp:category/>
  <cp:version/>
  <cp:contentType/>
  <cp:contentStatus/>
</cp:coreProperties>
</file>