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 - Architektonicko-s..." sheetId="2" r:id="rId2"/>
    <sheet name="VON - VRN+ON" sheetId="3" r:id="rId3"/>
    <sheet name="Pokyny pro vyplnění" sheetId="4" r:id="rId4"/>
  </sheets>
  <definedNames>
    <definedName name="_xlnm.Print_Area" localSheetId="0">'Rekapitulace stavby'!$D$4:$AO$33,'Rekapitulace stavby'!$C$39:$AQ$54</definedName>
    <definedName name="_xlnm.Print_Titles" localSheetId="0">'Rekapitulace stavby'!$49:$49</definedName>
    <definedName name="_xlnm._FilterDatabase" localSheetId="1" hidden="1">'SO 01 - Architektonicko-s...'!$C$102:$K$927</definedName>
    <definedName name="_xlnm.Print_Area" localSheetId="1">'SO 01 - Architektonicko-s...'!$C$4:$J$36,'SO 01 - Architektonicko-s...'!$C$42:$J$84,'SO 01 - Architektonicko-s...'!$C$90:$K$927</definedName>
    <definedName name="_xlnm.Print_Titles" localSheetId="1">'SO 01 - Architektonicko-s...'!$102:$102</definedName>
    <definedName name="_xlnm._FilterDatabase" localSheetId="2" hidden="1">'VON - VRN+ON'!$C$82:$K$97</definedName>
    <definedName name="_xlnm.Print_Area" localSheetId="2">'VON - VRN+ON'!$C$4:$J$36,'VON - VRN+ON'!$C$42:$J$64,'VON - VRN+ON'!$C$70:$K$97</definedName>
    <definedName name="_xlnm.Print_Titles" localSheetId="2">'VON - VRN+ON'!$82:$82</definedName>
    <definedName name="_xlnm.Print_Area" localSheetId="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3" r="J94"/>
  <c i="1" r="AY53"/>
  <c r="AX53"/>
  <c i="3" r="BI97"/>
  <c r="BH97"/>
  <c r="BG97"/>
  <c r="BF97"/>
  <c r="T97"/>
  <c r="R97"/>
  <c r="P97"/>
  <c r="BK97"/>
  <c r="J97"/>
  <c r="BE97"/>
  <c r="BI96"/>
  <c r="BH96"/>
  <c r="BG96"/>
  <c r="BF96"/>
  <c r="T96"/>
  <c r="T95"/>
  <c r="R96"/>
  <c r="R95"/>
  <c r="P96"/>
  <c r="P95"/>
  <c r="BK96"/>
  <c r="BK95"/>
  <c r="J95"/>
  <c r="J96"/>
  <c r="BE96"/>
  <c r="J63"/>
  <c r="J62"/>
  <c r="BI93"/>
  <c r="BH93"/>
  <c r="BG93"/>
  <c r="BF93"/>
  <c r="T93"/>
  <c r="T92"/>
  <c r="R93"/>
  <c r="R92"/>
  <c r="P93"/>
  <c r="P92"/>
  <c r="BK93"/>
  <c r="BK92"/>
  <c r="J92"/>
  <c r="J93"/>
  <c r="BE93"/>
  <c r="J61"/>
  <c r="BI91"/>
  <c r="BH91"/>
  <c r="BG91"/>
  <c r="BF91"/>
  <c r="T91"/>
  <c r="R91"/>
  <c r="P91"/>
  <c r="BK91"/>
  <c r="J91"/>
  <c r="BE91"/>
  <c r="BI90"/>
  <c r="BH90"/>
  <c r="BG90"/>
  <c r="BF90"/>
  <c r="T90"/>
  <c r="T89"/>
  <c r="R90"/>
  <c r="R89"/>
  <c r="P90"/>
  <c r="P89"/>
  <c r="BK90"/>
  <c r="BK89"/>
  <c r="J89"/>
  <c r="J90"/>
  <c r="BE90"/>
  <c r="J60"/>
  <c r="BI88"/>
  <c r="BH88"/>
  <c r="BG88"/>
  <c r="BF88"/>
  <c r="T88"/>
  <c r="T87"/>
  <c r="R88"/>
  <c r="R87"/>
  <c r="P88"/>
  <c r="P87"/>
  <c r="BK88"/>
  <c r="BK87"/>
  <c r="J87"/>
  <c r="J88"/>
  <c r="BE88"/>
  <c r="J59"/>
  <c r="BI86"/>
  <c r="F34"/>
  <c i="1" r="BD53"/>
  <c i="3" r="BH86"/>
  <c r="F33"/>
  <c i="1" r="BC53"/>
  <c i="3" r="BG86"/>
  <c r="F32"/>
  <c i="1" r="BB53"/>
  <c i="3" r="BF86"/>
  <c r="J31"/>
  <c i="1" r="AW53"/>
  <c i="3" r="F31"/>
  <c i="1" r="BA53"/>
  <c i="3" r="T86"/>
  <c r="T85"/>
  <c r="T84"/>
  <c r="T83"/>
  <c r="R86"/>
  <c r="R85"/>
  <c r="R84"/>
  <c r="R83"/>
  <c r="P86"/>
  <c r="P85"/>
  <c r="P84"/>
  <c r="P83"/>
  <c i="1" r="AU53"/>
  <c i="3" r="BK86"/>
  <c r="BK85"/>
  <c r="J85"/>
  <c r="BK84"/>
  <c r="J84"/>
  <c r="BK83"/>
  <c r="J83"/>
  <c r="J56"/>
  <c r="J27"/>
  <c i="1" r="AG53"/>
  <c i="3" r="J86"/>
  <c r="BE86"/>
  <c r="J30"/>
  <c i="1" r="AV53"/>
  <c i="3" r="F30"/>
  <c i="1" r="AZ53"/>
  <c i="3" r="J58"/>
  <c r="J57"/>
  <c r="J79"/>
  <c r="F79"/>
  <c r="F77"/>
  <c r="E75"/>
  <c r="J51"/>
  <c r="F51"/>
  <c r="F49"/>
  <c r="E47"/>
  <c r="J36"/>
  <c r="J18"/>
  <c r="E18"/>
  <c r="F80"/>
  <c r="F52"/>
  <c r="J17"/>
  <c r="J12"/>
  <c r="J77"/>
  <c r="J49"/>
  <c r="E7"/>
  <c r="E73"/>
  <c r="E45"/>
  <c i="1" r="AY52"/>
  <c r="AX52"/>
  <c i="2" r="BI924"/>
  <c r="BH924"/>
  <c r="BG924"/>
  <c r="BF924"/>
  <c r="T924"/>
  <c r="T923"/>
  <c r="R924"/>
  <c r="R923"/>
  <c r="P924"/>
  <c r="P923"/>
  <c r="BK924"/>
  <c r="BK923"/>
  <c r="J923"/>
  <c r="J924"/>
  <c r="BE924"/>
  <c r="J83"/>
  <c r="BI918"/>
  <c r="BH918"/>
  <c r="BG918"/>
  <c r="BF918"/>
  <c r="T918"/>
  <c r="T917"/>
  <c r="T916"/>
  <c r="R918"/>
  <c r="R917"/>
  <c r="R916"/>
  <c r="P918"/>
  <c r="P917"/>
  <c r="P916"/>
  <c r="BK918"/>
  <c r="BK917"/>
  <c r="J917"/>
  <c r="BK916"/>
  <c r="J916"/>
  <c r="J918"/>
  <c r="BE918"/>
  <c r="J82"/>
  <c r="J81"/>
  <c r="BI908"/>
  <c r="BH908"/>
  <c r="BG908"/>
  <c r="BF908"/>
  <c r="T908"/>
  <c r="T907"/>
  <c r="R908"/>
  <c r="R907"/>
  <c r="P908"/>
  <c r="P907"/>
  <c r="BK908"/>
  <c r="BK907"/>
  <c r="J907"/>
  <c r="J908"/>
  <c r="BE908"/>
  <c r="J80"/>
  <c r="BI903"/>
  <c r="BH903"/>
  <c r="BG903"/>
  <c r="BF903"/>
  <c r="T903"/>
  <c r="R903"/>
  <c r="P903"/>
  <c r="BK903"/>
  <c r="J903"/>
  <c r="BE903"/>
  <c r="BI899"/>
  <c r="BH899"/>
  <c r="BG899"/>
  <c r="BF899"/>
  <c r="T899"/>
  <c r="R899"/>
  <c r="P899"/>
  <c r="BK899"/>
  <c r="J899"/>
  <c r="BE899"/>
  <c r="BI895"/>
  <c r="BH895"/>
  <c r="BG895"/>
  <c r="BF895"/>
  <c r="T895"/>
  <c r="R895"/>
  <c r="P895"/>
  <c r="BK895"/>
  <c r="J895"/>
  <c r="BE895"/>
  <c r="BI894"/>
  <c r="BH894"/>
  <c r="BG894"/>
  <c r="BF894"/>
  <c r="T894"/>
  <c r="R894"/>
  <c r="P894"/>
  <c r="BK894"/>
  <c r="J894"/>
  <c r="BE894"/>
  <c r="BI893"/>
  <c r="BH893"/>
  <c r="BG893"/>
  <c r="BF893"/>
  <c r="T893"/>
  <c r="R893"/>
  <c r="P893"/>
  <c r="BK893"/>
  <c r="J893"/>
  <c r="BE893"/>
  <c r="BI889"/>
  <c r="BH889"/>
  <c r="BG889"/>
  <c r="BF889"/>
  <c r="T889"/>
  <c r="R889"/>
  <c r="P889"/>
  <c r="BK889"/>
  <c r="J889"/>
  <c r="BE889"/>
  <c r="BI883"/>
  <c r="BH883"/>
  <c r="BG883"/>
  <c r="BF883"/>
  <c r="T883"/>
  <c r="R883"/>
  <c r="P883"/>
  <c r="BK883"/>
  <c r="J883"/>
  <c r="BE883"/>
  <c r="BI879"/>
  <c r="BH879"/>
  <c r="BG879"/>
  <c r="BF879"/>
  <c r="T879"/>
  <c r="T878"/>
  <c r="R879"/>
  <c r="R878"/>
  <c r="P879"/>
  <c r="P878"/>
  <c r="BK879"/>
  <c r="BK878"/>
  <c r="J878"/>
  <c r="J879"/>
  <c r="BE879"/>
  <c r="J79"/>
  <c r="BI877"/>
  <c r="BH877"/>
  <c r="BG877"/>
  <c r="BF877"/>
  <c r="T877"/>
  <c r="R877"/>
  <c r="P877"/>
  <c r="BK877"/>
  <c r="J877"/>
  <c r="BE877"/>
  <c r="BI876"/>
  <c r="BH876"/>
  <c r="BG876"/>
  <c r="BF876"/>
  <c r="T876"/>
  <c r="R876"/>
  <c r="P876"/>
  <c r="BK876"/>
  <c r="J876"/>
  <c r="BE876"/>
  <c r="BI872"/>
  <c r="BH872"/>
  <c r="BG872"/>
  <c r="BF872"/>
  <c r="T872"/>
  <c r="R872"/>
  <c r="P872"/>
  <c r="BK872"/>
  <c r="J872"/>
  <c r="BE872"/>
  <c r="BI868"/>
  <c r="BH868"/>
  <c r="BG868"/>
  <c r="BF868"/>
  <c r="T868"/>
  <c r="R868"/>
  <c r="P868"/>
  <c r="BK868"/>
  <c r="J868"/>
  <c r="BE868"/>
  <c r="BI864"/>
  <c r="BH864"/>
  <c r="BG864"/>
  <c r="BF864"/>
  <c r="T864"/>
  <c r="R864"/>
  <c r="P864"/>
  <c r="BK864"/>
  <c r="J864"/>
  <c r="BE864"/>
  <c r="BI858"/>
  <c r="BH858"/>
  <c r="BG858"/>
  <c r="BF858"/>
  <c r="T858"/>
  <c r="R858"/>
  <c r="P858"/>
  <c r="BK858"/>
  <c r="J858"/>
  <c r="BE858"/>
  <c r="BI854"/>
  <c r="BH854"/>
  <c r="BG854"/>
  <c r="BF854"/>
  <c r="T854"/>
  <c r="R854"/>
  <c r="P854"/>
  <c r="BK854"/>
  <c r="J854"/>
  <c r="BE854"/>
  <c r="BI850"/>
  <c r="BH850"/>
  <c r="BG850"/>
  <c r="BF850"/>
  <c r="T850"/>
  <c r="R850"/>
  <c r="P850"/>
  <c r="BK850"/>
  <c r="J850"/>
  <c r="BE850"/>
  <c r="BI846"/>
  <c r="BH846"/>
  <c r="BG846"/>
  <c r="BF846"/>
  <c r="T846"/>
  <c r="R846"/>
  <c r="P846"/>
  <c r="BK846"/>
  <c r="J846"/>
  <c r="BE846"/>
  <c r="BI842"/>
  <c r="BH842"/>
  <c r="BG842"/>
  <c r="BF842"/>
  <c r="T842"/>
  <c r="R842"/>
  <c r="P842"/>
  <c r="BK842"/>
  <c r="J842"/>
  <c r="BE842"/>
  <c r="BI838"/>
  <c r="BH838"/>
  <c r="BG838"/>
  <c r="BF838"/>
  <c r="T838"/>
  <c r="R838"/>
  <c r="P838"/>
  <c r="BK838"/>
  <c r="J838"/>
  <c r="BE838"/>
  <c r="BI833"/>
  <c r="BH833"/>
  <c r="BG833"/>
  <c r="BF833"/>
  <c r="T833"/>
  <c r="R833"/>
  <c r="P833"/>
  <c r="BK833"/>
  <c r="J833"/>
  <c r="BE833"/>
  <c r="BI828"/>
  <c r="BH828"/>
  <c r="BG828"/>
  <c r="BF828"/>
  <c r="T828"/>
  <c r="R828"/>
  <c r="P828"/>
  <c r="BK828"/>
  <c r="J828"/>
  <c r="BE828"/>
  <c r="BI825"/>
  <c r="BH825"/>
  <c r="BG825"/>
  <c r="BF825"/>
  <c r="T825"/>
  <c r="R825"/>
  <c r="P825"/>
  <c r="BK825"/>
  <c r="J825"/>
  <c r="BE825"/>
  <c r="BI820"/>
  <c r="BH820"/>
  <c r="BG820"/>
  <c r="BF820"/>
  <c r="T820"/>
  <c r="R820"/>
  <c r="P820"/>
  <c r="BK820"/>
  <c r="J820"/>
  <c r="BE820"/>
  <c r="BI814"/>
  <c r="BH814"/>
  <c r="BG814"/>
  <c r="BF814"/>
  <c r="T814"/>
  <c r="R814"/>
  <c r="P814"/>
  <c r="BK814"/>
  <c r="J814"/>
  <c r="BE814"/>
  <c r="BI810"/>
  <c r="BH810"/>
  <c r="BG810"/>
  <c r="BF810"/>
  <c r="T810"/>
  <c r="R810"/>
  <c r="P810"/>
  <c r="BK810"/>
  <c r="J810"/>
  <c r="BE810"/>
  <c r="BI806"/>
  <c r="BH806"/>
  <c r="BG806"/>
  <c r="BF806"/>
  <c r="T806"/>
  <c r="R806"/>
  <c r="P806"/>
  <c r="BK806"/>
  <c r="J806"/>
  <c r="BE806"/>
  <c r="BI801"/>
  <c r="BH801"/>
  <c r="BG801"/>
  <c r="BF801"/>
  <c r="T801"/>
  <c r="R801"/>
  <c r="P801"/>
  <c r="BK801"/>
  <c r="J801"/>
  <c r="BE801"/>
  <c r="BI798"/>
  <c r="BH798"/>
  <c r="BG798"/>
  <c r="BF798"/>
  <c r="T798"/>
  <c r="T797"/>
  <c r="R798"/>
  <c r="R797"/>
  <c r="P798"/>
  <c r="P797"/>
  <c r="BK798"/>
  <c r="BK797"/>
  <c r="J797"/>
  <c r="J798"/>
  <c r="BE798"/>
  <c r="J78"/>
  <c r="BI796"/>
  <c r="BH796"/>
  <c r="BG796"/>
  <c r="BF796"/>
  <c r="T796"/>
  <c r="R796"/>
  <c r="P796"/>
  <c r="BK796"/>
  <c r="J796"/>
  <c r="BE796"/>
  <c r="BI795"/>
  <c r="BH795"/>
  <c r="BG795"/>
  <c r="BF795"/>
  <c r="T795"/>
  <c r="R795"/>
  <c r="P795"/>
  <c r="BK795"/>
  <c r="J795"/>
  <c r="BE795"/>
  <c r="BI794"/>
  <c r="BH794"/>
  <c r="BG794"/>
  <c r="BF794"/>
  <c r="T794"/>
  <c r="R794"/>
  <c r="P794"/>
  <c r="BK794"/>
  <c r="J794"/>
  <c r="BE794"/>
  <c r="BI793"/>
  <c r="BH793"/>
  <c r="BG793"/>
  <c r="BF793"/>
  <c r="T793"/>
  <c r="R793"/>
  <c r="P793"/>
  <c r="BK793"/>
  <c r="J793"/>
  <c r="BE793"/>
  <c r="BI789"/>
  <c r="BH789"/>
  <c r="BG789"/>
  <c r="BF789"/>
  <c r="T789"/>
  <c r="R789"/>
  <c r="P789"/>
  <c r="BK789"/>
  <c r="J789"/>
  <c r="BE789"/>
  <c r="BI785"/>
  <c r="BH785"/>
  <c r="BG785"/>
  <c r="BF785"/>
  <c r="T785"/>
  <c r="T784"/>
  <c r="R785"/>
  <c r="R784"/>
  <c r="P785"/>
  <c r="P784"/>
  <c r="BK785"/>
  <c r="BK784"/>
  <c r="J784"/>
  <c r="J785"/>
  <c r="BE785"/>
  <c r="J77"/>
  <c r="BI783"/>
  <c r="BH783"/>
  <c r="BG783"/>
  <c r="BF783"/>
  <c r="T783"/>
  <c r="R783"/>
  <c r="P783"/>
  <c r="BK783"/>
  <c r="J783"/>
  <c r="BE783"/>
  <c r="BI782"/>
  <c r="BH782"/>
  <c r="BG782"/>
  <c r="BF782"/>
  <c r="T782"/>
  <c r="R782"/>
  <c r="P782"/>
  <c r="BK782"/>
  <c r="J782"/>
  <c r="BE782"/>
  <c r="BI777"/>
  <c r="BH777"/>
  <c r="BG777"/>
  <c r="BF777"/>
  <c r="T777"/>
  <c r="T776"/>
  <c r="R777"/>
  <c r="R776"/>
  <c r="P777"/>
  <c r="P776"/>
  <c r="BK777"/>
  <c r="BK776"/>
  <c r="J776"/>
  <c r="J777"/>
  <c r="BE777"/>
  <c r="J76"/>
  <c r="BI775"/>
  <c r="BH775"/>
  <c r="BG775"/>
  <c r="BF775"/>
  <c r="T775"/>
  <c r="R775"/>
  <c r="P775"/>
  <c r="BK775"/>
  <c r="J775"/>
  <c r="BE775"/>
  <c r="BI774"/>
  <c r="BH774"/>
  <c r="BG774"/>
  <c r="BF774"/>
  <c r="T774"/>
  <c r="R774"/>
  <c r="P774"/>
  <c r="BK774"/>
  <c r="J774"/>
  <c r="BE774"/>
  <c r="BI770"/>
  <c r="BH770"/>
  <c r="BG770"/>
  <c r="BF770"/>
  <c r="T770"/>
  <c r="R770"/>
  <c r="P770"/>
  <c r="BK770"/>
  <c r="J770"/>
  <c r="BE770"/>
  <c r="BI766"/>
  <c r="BH766"/>
  <c r="BG766"/>
  <c r="BF766"/>
  <c r="T766"/>
  <c r="R766"/>
  <c r="P766"/>
  <c r="BK766"/>
  <c r="J766"/>
  <c r="BE766"/>
  <c r="BI762"/>
  <c r="BH762"/>
  <c r="BG762"/>
  <c r="BF762"/>
  <c r="T762"/>
  <c r="R762"/>
  <c r="P762"/>
  <c r="BK762"/>
  <c r="J762"/>
  <c r="BE762"/>
  <c r="BI758"/>
  <c r="BH758"/>
  <c r="BG758"/>
  <c r="BF758"/>
  <c r="T758"/>
  <c r="R758"/>
  <c r="P758"/>
  <c r="BK758"/>
  <c r="J758"/>
  <c r="BE758"/>
  <c r="BI754"/>
  <c r="BH754"/>
  <c r="BG754"/>
  <c r="BF754"/>
  <c r="T754"/>
  <c r="R754"/>
  <c r="P754"/>
  <c r="BK754"/>
  <c r="J754"/>
  <c r="BE754"/>
  <c r="BI750"/>
  <c r="BH750"/>
  <c r="BG750"/>
  <c r="BF750"/>
  <c r="T750"/>
  <c r="R750"/>
  <c r="P750"/>
  <c r="BK750"/>
  <c r="J750"/>
  <c r="BE750"/>
  <c r="BI746"/>
  <c r="BH746"/>
  <c r="BG746"/>
  <c r="BF746"/>
  <c r="T746"/>
  <c r="R746"/>
  <c r="P746"/>
  <c r="BK746"/>
  <c r="J746"/>
  <c r="BE746"/>
  <c r="BI742"/>
  <c r="BH742"/>
  <c r="BG742"/>
  <c r="BF742"/>
  <c r="T742"/>
  <c r="R742"/>
  <c r="P742"/>
  <c r="BK742"/>
  <c r="J742"/>
  <c r="BE742"/>
  <c r="BI738"/>
  <c r="BH738"/>
  <c r="BG738"/>
  <c r="BF738"/>
  <c r="T738"/>
  <c r="R738"/>
  <c r="P738"/>
  <c r="BK738"/>
  <c r="J738"/>
  <c r="BE738"/>
  <c r="BI726"/>
  <c r="BH726"/>
  <c r="BG726"/>
  <c r="BF726"/>
  <c r="T726"/>
  <c r="R726"/>
  <c r="P726"/>
  <c r="BK726"/>
  <c r="J726"/>
  <c r="BE726"/>
  <c r="BI722"/>
  <c r="BH722"/>
  <c r="BG722"/>
  <c r="BF722"/>
  <c r="T722"/>
  <c r="R722"/>
  <c r="P722"/>
  <c r="BK722"/>
  <c r="J722"/>
  <c r="BE722"/>
  <c r="BI718"/>
  <c r="BH718"/>
  <c r="BG718"/>
  <c r="BF718"/>
  <c r="T718"/>
  <c r="R718"/>
  <c r="P718"/>
  <c r="BK718"/>
  <c r="J718"/>
  <c r="BE718"/>
  <c r="BI714"/>
  <c r="BH714"/>
  <c r="BG714"/>
  <c r="BF714"/>
  <c r="T714"/>
  <c r="R714"/>
  <c r="P714"/>
  <c r="BK714"/>
  <c r="J714"/>
  <c r="BE714"/>
  <c r="BI710"/>
  <c r="BH710"/>
  <c r="BG710"/>
  <c r="BF710"/>
  <c r="T710"/>
  <c r="R710"/>
  <c r="P710"/>
  <c r="BK710"/>
  <c r="J710"/>
  <c r="BE710"/>
  <c r="BI702"/>
  <c r="BH702"/>
  <c r="BG702"/>
  <c r="BF702"/>
  <c r="T702"/>
  <c r="R702"/>
  <c r="P702"/>
  <c r="BK702"/>
  <c r="J702"/>
  <c r="BE702"/>
  <c r="BI698"/>
  <c r="BH698"/>
  <c r="BG698"/>
  <c r="BF698"/>
  <c r="T698"/>
  <c r="R698"/>
  <c r="P698"/>
  <c r="BK698"/>
  <c r="J698"/>
  <c r="BE698"/>
  <c r="BI694"/>
  <c r="BH694"/>
  <c r="BG694"/>
  <c r="BF694"/>
  <c r="T694"/>
  <c r="R694"/>
  <c r="P694"/>
  <c r="BK694"/>
  <c r="J694"/>
  <c r="BE694"/>
  <c r="BI690"/>
  <c r="BH690"/>
  <c r="BG690"/>
  <c r="BF690"/>
  <c r="T690"/>
  <c r="R690"/>
  <c r="P690"/>
  <c r="BK690"/>
  <c r="J690"/>
  <c r="BE690"/>
  <c r="BI684"/>
  <c r="BH684"/>
  <c r="BG684"/>
  <c r="BF684"/>
  <c r="T684"/>
  <c r="R684"/>
  <c r="P684"/>
  <c r="BK684"/>
  <c r="J684"/>
  <c r="BE684"/>
  <c r="BI680"/>
  <c r="BH680"/>
  <c r="BG680"/>
  <c r="BF680"/>
  <c r="T680"/>
  <c r="T679"/>
  <c r="R680"/>
  <c r="R679"/>
  <c r="P680"/>
  <c r="P679"/>
  <c r="BK680"/>
  <c r="BK679"/>
  <c r="J679"/>
  <c r="J680"/>
  <c r="BE680"/>
  <c r="J75"/>
  <c r="BI678"/>
  <c r="BH678"/>
  <c r="BG678"/>
  <c r="BF678"/>
  <c r="T678"/>
  <c r="R678"/>
  <c r="P678"/>
  <c r="BK678"/>
  <c r="J678"/>
  <c r="BE678"/>
  <c r="BI677"/>
  <c r="BH677"/>
  <c r="BG677"/>
  <c r="BF677"/>
  <c r="T677"/>
  <c r="R677"/>
  <c r="P677"/>
  <c r="BK677"/>
  <c r="J677"/>
  <c r="BE677"/>
  <c r="BI676"/>
  <c r="BH676"/>
  <c r="BG676"/>
  <c r="BF676"/>
  <c r="T676"/>
  <c r="R676"/>
  <c r="P676"/>
  <c r="BK676"/>
  <c r="J676"/>
  <c r="BE676"/>
  <c r="BI674"/>
  <c r="BH674"/>
  <c r="BG674"/>
  <c r="BF674"/>
  <c r="T674"/>
  <c r="R674"/>
  <c r="P674"/>
  <c r="BK674"/>
  <c r="J674"/>
  <c r="BE674"/>
  <c r="BI670"/>
  <c r="BH670"/>
  <c r="BG670"/>
  <c r="BF670"/>
  <c r="T670"/>
  <c r="R670"/>
  <c r="P670"/>
  <c r="BK670"/>
  <c r="J670"/>
  <c r="BE670"/>
  <c r="BI666"/>
  <c r="BH666"/>
  <c r="BG666"/>
  <c r="BF666"/>
  <c r="T666"/>
  <c r="R666"/>
  <c r="P666"/>
  <c r="BK666"/>
  <c r="J666"/>
  <c r="BE666"/>
  <c r="BI662"/>
  <c r="BH662"/>
  <c r="BG662"/>
  <c r="BF662"/>
  <c r="T662"/>
  <c r="T661"/>
  <c r="R662"/>
  <c r="R661"/>
  <c r="P662"/>
  <c r="P661"/>
  <c r="BK662"/>
  <c r="BK661"/>
  <c r="J661"/>
  <c r="J662"/>
  <c r="BE662"/>
  <c r="J74"/>
  <c r="BI660"/>
  <c r="BH660"/>
  <c r="BG660"/>
  <c r="BF660"/>
  <c r="T660"/>
  <c r="R660"/>
  <c r="P660"/>
  <c r="BK660"/>
  <c r="J660"/>
  <c r="BE660"/>
  <c r="BI659"/>
  <c r="BH659"/>
  <c r="BG659"/>
  <c r="BF659"/>
  <c r="T659"/>
  <c r="R659"/>
  <c r="P659"/>
  <c r="BK659"/>
  <c r="J659"/>
  <c r="BE659"/>
  <c r="BI655"/>
  <c r="BH655"/>
  <c r="BG655"/>
  <c r="BF655"/>
  <c r="T655"/>
  <c r="R655"/>
  <c r="P655"/>
  <c r="BK655"/>
  <c r="J655"/>
  <c r="BE655"/>
  <c r="BI651"/>
  <c r="BH651"/>
  <c r="BG651"/>
  <c r="BF651"/>
  <c r="T651"/>
  <c r="R651"/>
  <c r="P651"/>
  <c r="BK651"/>
  <c r="J651"/>
  <c r="BE651"/>
  <c r="BI650"/>
  <c r="BH650"/>
  <c r="BG650"/>
  <c r="BF650"/>
  <c r="T650"/>
  <c r="R650"/>
  <c r="P650"/>
  <c r="BK650"/>
  <c r="J650"/>
  <c r="BE650"/>
  <c r="BI646"/>
  <c r="BH646"/>
  <c r="BG646"/>
  <c r="BF646"/>
  <c r="T646"/>
  <c r="T645"/>
  <c r="R646"/>
  <c r="R645"/>
  <c r="P646"/>
  <c r="P645"/>
  <c r="BK646"/>
  <c r="BK645"/>
  <c r="J645"/>
  <c r="J646"/>
  <c r="BE646"/>
  <c r="J73"/>
  <c r="BI644"/>
  <c r="BH644"/>
  <c r="BG644"/>
  <c r="BF644"/>
  <c r="T644"/>
  <c r="R644"/>
  <c r="P644"/>
  <c r="BK644"/>
  <c r="J644"/>
  <c r="BE644"/>
  <c r="BI643"/>
  <c r="BH643"/>
  <c r="BG643"/>
  <c r="BF643"/>
  <c r="T643"/>
  <c r="R643"/>
  <c r="P643"/>
  <c r="BK643"/>
  <c r="J643"/>
  <c r="BE643"/>
  <c r="BI639"/>
  <c r="BH639"/>
  <c r="BG639"/>
  <c r="BF639"/>
  <c r="T639"/>
  <c r="R639"/>
  <c r="P639"/>
  <c r="BK639"/>
  <c r="J639"/>
  <c r="BE639"/>
  <c r="BI638"/>
  <c r="BH638"/>
  <c r="BG638"/>
  <c r="BF638"/>
  <c r="T638"/>
  <c r="T637"/>
  <c r="R638"/>
  <c r="R637"/>
  <c r="P638"/>
  <c r="P637"/>
  <c r="BK638"/>
  <c r="BK637"/>
  <c r="J637"/>
  <c r="J638"/>
  <c r="BE638"/>
  <c r="J72"/>
  <c r="BI636"/>
  <c r="BH636"/>
  <c r="BG636"/>
  <c r="BF636"/>
  <c r="T636"/>
  <c r="R636"/>
  <c r="P636"/>
  <c r="BK636"/>
  <c r="J636"/>
  <c r="BE636"/>
  <c r="BI635"/>
  <c r="BH635"/>
  <c r="BG635"/>
  <c r="BF635"/>
  <c r="T635"/>
  <c r="R635"/>
  <c r="P635"/>
  <c r="BK635"/>
  <c r="J635"/>
  <c r="BE635"/>
  <c r="BI632"/>
  <c r="BH632"/>
  <c r="BG632"/>
  <c r="BF632"/>
  <c r="T632"/>
  <c r="R632"/>
  <c r="P632"/>
  <c r="BK632"/>
  <c r="J632"/>
  <c r="BE632"/>
  <c r="BI626"/>
  <c r="BH626"/>
  <c r="BG626"/>
  <c r="BF626"/>
  <c r="T626"/>
  <c r="T625"/>
  <c r="R626"/>
  <c r="R625"/>
  <c r="P626"/>
  <c r="P625"/>
  <c r="BK626"/>
  <c r="BK625"/>
  <c r="J625"/>
  <c r="J626"/>
  <c r="BE626"/>
  <c r="J71"/>
  <c r="BI624"/>
  <c r="BH624"/>
  <c r="BG624"/>
  <c r="BF624"/>
  <c r="T624"/>
  <c r="R624"/>
  <c r="P624"/>
  <c r="BK624"/>
  <c r="J624"/>
  <c r="BE624"/>
  <c r="BI623"/>
  <c r="BH623"/>
  <c r="BG623"/>
  <c r="BF623"/>
  <c r="T623"/>
  <c r="R623"/>
  <c r="P623"/>
  <c r="BK623"/>
  <c r="J623"/>
  <c r="BE623"/>
  <c r="BI622"/>
  <c r="BH622"/>
  <c r="BG622"/>
  <c r="BF622"/>
  <c r="T622"/>
  <c r="R622"/>
  <c r="P622"/>
  <c r="BK622"/>
  <c r="J622"/>
  <c r="BE622"/>
  <c r="BI618"/>
  <c r="BH618"/>
  <c r="BG618"/>
  <c r="BF618"/>
  <c r="T618"/>
  <c r="T617"/>
  <c r="R618"/>
  <c r="R617"/>
  <c r="P618"/>
  <c r="P617"/>
  <c r="BK618"/>
  <c r="BK617"/>
  <c r="J617"/>
  <c r="J618"/>
  <c r="BE618"/>
  <c r="J70"/>
  <c r="BI616"/>
  <c r="BH616"/>
  <c r="BG616"/>
  <c r="BF616"/>
  <c r="T616"/>
  <c r="R616"/>
  <c r="P616"/>
  <c r="BK616"/>
  <c r="J616"/>
  <c r="BE616"/>
  <c r="BI615"/>
  <c r="BH615"/>
  <c r="BG615"/>
  <c r="BF615"/>
  <c r="T615"/>
  <c r="R615"/>
  <c r="P615"/>
  <c r="BK615"/>
  <c r="J615"/>
  <c r="BE615"/>
  <c r="BI613"/>
  <c r="BH613"/>
  <c r="BG613"/>
  <c r="BF613"/>
  <c r="T613"/>
  <c r="R613"/>
  <c r="P613"/>
  <c r="BK613"/>
  <c r="J613"/>
  <c r="BE613"/>
  <c r="BI603"/>
  <c r="BH603"/>
  <c r="BG603"/>
  <c r="BF603"/>
  <c r="T603"/>
  <c r="R603"/>
  <c r="P603"/>
  <c r="BK603"/>
  <c r="J603"/>
  <c r="BE603"/>
  <c r="BI601"/>
  <c r="BH601"/>
  <c r="BG601"/>
  <c r="BF601"/>
  <c r="T601"/>
  <c r="R601"/>
  <c r="P601"/>
  <c r="BK601"/>
  <c r="J601"/>
  <c r="BE601"/>
  <c r="BI597"/>
  <c r="BH597"/>
  <c r="BG597"/>
  <c r="BF597"/>
  <c r="T597"/>
  <c r="R597"/>
  <c r="P597"/>
  <c r="BK597"/>
  <c r="J597"/>
  <c r="BE597"/>
  <c r="BI591"/>
  <c r="BH591"/>
  <c r="BG591"/>
  <c r="BF591"/>
  <c r="T591"/>
  <c r="R591"/>
  <c r="P591"/>
  <c r="BK591"/>
  <c r="J591"/>
  <c r="BE591"/>
  <c r="BI587"/>
  <c r="BH587"/>
  <c r="BG587"/>
  <c r="BF587"/>
  <c r="T587"/>
  <c r="R587"/>
  <c r="P587"/>
  <c r="BK587"/>
  <c r="J587"/>
  <c r="BE587"/>
  <c r="BI583"/>
  <c r="BH583"/>
  <c r="BG583"/>
  <c r="BF583"/>
  <c r="T583"/>
  <c r="R583"/>
  <c r="P583"/>
  <c r="BK583"/>
  <c r="J583"/>
  <c r="BE583"/>
  <c r="BI579"/>
  <c r="BH579"/>
  <c r="BG579"/>
  <c r="BF579"/>
  <c r="T579"/>
  <c r="R579"/>
  <c r="P579"/>
  <c r="BK579"/>
  <c r="J579"/>
  <c r="BE579"/>
  <c r="BI575"/>
  <c r="BH575"/>
  <c r="BG575"/>
  <c r="BF575"/>
  <c r="T575"/>
  <c r="R575"/>
  <c r="P575"/>
  <c r="BK575"/>
  <c r="J575"/>
  <c r="BE575"/>
  <c r="BI571"/>
  <c r="BH571"/>
  <c r="BG571"/>
  <c r="BF571"/>
  <c r="T571"/>
  <c r="R571"/>
  <c r="P571"/>
  <c r="BK571"/>
  <c r="J571"/>
  <c r="BE571"/>
  <c r="BI561"/>
  <c r="BH561"/>
  <c r="BG561"/>
  <c r="BF561"/>
  <c r="T561"/>
  <c r="R561"/>
  <c r="P561"/>
  <c r="BK561"/>
  <c r="J561"/>
  <c r="BE561"/>
  <c r="BI557"/>
  <c r="BH557"/>
  <c r="BG557"/>
  <c r="BF557"/>
  <c r="T557"/>
  <c r="T556"/>
  <c r="R557"/>
  <c r="R556"/>
  <c r="P557"/>
  <c r="P556"/>
  <c r="BK557"/>
  <c r="BK556"/>
  <c r="J556"/>
  <c r="J557"/>
  <c r="BE557"/>
  <c r="J69"/>
  <c r="BI555"/>
  <c r="BH555"/>
  <c r="BG555"/>
  <c r="BF555"/>
  <c r="T555"/>
  <c r="R555"/>
  <c r="P555"/>
  <c r="BK555"/>
  <c r="J555"/>
  <c r="BE555"/>
  <c r="BI554"/>
  <c r="BH554"/>
  <c r="BG554"/>
  <c r="BF554"/>
  <c r="T554"/>
  <c r="R554"/>
  <c r="P554"/>
  <c r="BK554"/>
  <c r="J554"/>
  <c r="BE554"/>
  <c r="BI552"/>
  <c r="BH552"/>
  <c r="BG552"/>
  <c r="BF552"/>
  <c r="T552"/>
  <c r="R552"/>
  <c r="P552"/>
  <c r="BK552"/>
  <c r="J552"/>
  <c r="BE552"/>
  <c r="BI548"/>
  <c r="BH548"/>
  <c r="BG548"/>
  <c r="BF548"/>
  <c r="T548"/>
  <c r="R548"/>
  <c r="P548"/>
  <c r="BK548"/>
  <c r="J548"/>
  <c r="BE548"/>
  <c r="BI544"/>
  <c r="BH544"/>
  <c r="BG544"/>
  <c r="BF544"/>
  <c r="T544"/>
  <c r="T543"/>
  <c r="R544"/>
  <c r="R543"/>
  <c r="P544"/>
  <c r="P543"/>
  <c r="BK544"/>
  <c r="BK543"/>
  <c r="J543"/>
  <c r="J544"/>
  <c r="BE544"/>
  <c r="J68"/>
  <c r="BI542"/>
  <c r="BH542"/>
  <c r="BG542"/>
  <c r="BF542"/>
  <c r="T542"/>
  <c r="R542"/>
  <c r="P542"/>
  <c r="BK542"/>
  <c r="J542"/>
  <c r="BE542"/>
  <c r="BI541"/>
  <c r="BH541"/>
  <c r="BG541"/>
  <c r="BF541"/>
  <c r="T541"/>
  <c r="R541"/>
  <c r="P541"/>
  <c r="BK541"/>
  <c r="J541"/>
  <c r="BE541"/>
  <c r="BI534"/>
  <c r="BH534"/>
  <c r="BG534"/>
  <c r="BF534"/>
  <c r="T534"/>
  <c r="R534"/>
  <c r="P534"/>
  <c r="BK534"/>
  <c r="J534"/>
  <c r="BE534"/>
  <c r="BI527"/>
  <c r="BH527"/>
  <c r="BG527"/>
  <c r="BF527"/>
  <c r="T527"/>
  <c r="T526"/>
  <c r="T525"/>
  <c r="R527"/>
  <c r="R526"/>
  <c r="R525"/>
  <c r="P527"/>
  <c r="P526"/>
  <c r="P525"/>
  <c r="BK527"/>
  <c r="BK526"/>
  <c r="J526"/>
  <c r="BK525"/>
  <c r="J525"/>
  <c r="J527"/>
  <c r="BE527"/>
  <c r="J67"/>
  <c r="J66"/>
  <c r="BI524"/>
  <c r="BH524"/>
  <c r="BG524"/>
  <c r="BF524"/>
  <c r="T524"/>
  <c r="T523"/>
  <c r="R524"/>
  <c r="R523"/>
  <c r="P524"/>
  <c r="P523"/>
  <c r="BK524"/>
  <c r="BK523"/>
  <c r="J523"/>
  <c r="J524"/>
  <c r="BE524"/>
  <c r="J65"/>
  <c r="BI522"/>
  <c r="BH522"/>
  <c r="BG522"/>
  <c r="BF522"/>
  <c r="T522"/>
  <c r="R522"/>
  <c r="P522"/>
  <c r="BK522"/>
  <c r="J522"/>
  <c r="BE522"/>
  <c r="BI519"/>
  <c r="BH519"/>
  <c r="BG519"/>
  <c r="BF519"/>
  <c r="T519"/>
  <c r="R519"/>
  <c r="P519"/>
  <c r="BK519"/>
  <c r="J519"/>
  <c r="BE519"/>
  <c r="BI516"/>
  <c r="BH516"/>
  <c r="BG516"/>
  <c r="BF516"/>
  <c r="T516"/>
  <c r="R516"/>
  <c r="P516"/>
  <c r="BK516"/>
  <c r="J516"/>
  <c r="BE516"/>
  <c r="BI513"/>
  <c r="BH513"/>
  <c r="BG513"/>
  <c r="BF513"/>
  <c r="T513"/>
  <c r="R513"/>
  <c r="P513"/>
  <c r="BK513"/>
  <c r="J513"/>
  <c r="BE513"/>
  <c r="BI511"/>
  <c r="BH511"/>
  <c r="BG511"/>
  <c r="BF511"/>
  <c r="T511"/>
  <c r="R511"/>
  <c r="P511"/>
  <c r="BK511"/>
  <c r="J511"/>
  <c r="BE511"/>
  <c r="BI510"/>
  <c r="BH510"/>
  <c r="BG510"/>
  <c r="BF510"/>
  <c r="T510"/>
  <c r="R510"/>
  <c r="P510"/>
  <c r="BK510"/>
  <c r="J510"/>
  <c r="BE510"/>
  <c r="BI508"/>
  <c r="BH508"/>
  <c r="BG508"/>
  <c r="BF508"/>
  <c r="T508"/>
  <c r="R508"/>
  <c r="P508"/>
  <c r="BK508"/>
  <c r="J508"/>
  <c r="BE508"/>
  <c r="BI507"/>
  <c r="BH507"/>
  <c r="BG507"/>
  <c r="BF507"/>
  <c r="T507"/>
  <c r="T506"/>
  <c r="R507"/>
  <c r="R506"/>
  <c r="P507"/>
  <c r="P506"/>
  <c r="BK507"/>
  <c r="BK506"/>
  <c r="J506"/>
  <c r="J507"/>
  <c r="BE507"/>
  <c r="J64"/>
  <c r="BI501"/>
  <c r="BH501"/>
  <c r="BG501"/>
  <c r="BF501"/>
  <c r="T501"/>
  <c r="R501"/>
  <c r="P501"/>
  <c r="BK501"/>
  <c r="J501"/>
  <c r="BE501"/>
  <c r="BI496"/>
  <c r="BH496"/>
  <c r="BG496"/>
  <c r="BF496"/>
  <c r="T496"/>
  <c r="R496"/>
  <c r="P496"/>
  <c r="BK496"/>
  <c r="J496"/>
  <c r="BE496"/>
  <c r="BI491"/>
  <c r="BH491"/>
  <c r="BG491"/>
  <c r="BF491"/>
  <c r="T491"/>
  <c r="R491"/>
  <c r="P491"/>
  <c r="BK491"/>
  <c r="J491"/>
  <c r="BE491"/>
  <c r="BI487"/>
  <c r="BH487"/>
  <c r="BG487"/>
  <c r="BF487"/>
  <c r="T487"/>
  <c r="R487"/>
  <c r="P487"/>
  <c r="BK487"/>
  <c r="J487"/>
  <c r="BE487"/>
  <c r="BI481"/>
  <c r="BH481"/>
  <c r="BG481"/>
  <c r="BF481"/>
  <c r="T481"/>
  <c r="R481"/>
  <c r="P481"/>
  <c r="BK481"/>
  <c r="J481"/>
  <c r="BE481"/>
  <c r="BI480"/>
  <c r="BH480"/>
  <c r="BG480"/>
  <c r="BF480"/>
  <c r="T480"/>
  <c r="R480"/>
  <c r="P480"/>
  <c r="BK480"/>
  <c r="J480"/>
  <c r="BE480"/>
  <c r="BI476"/>
  <c r="BH476"/>
  <c r="BG476"/>
  <c r="BF476"/>
  <c r="T476"/>
  <c r="R476"/>
  <c r="P476"/>
  <c r="BK476"/>
  <c r="J476"/>
  <c r="BE476"/>
  <c r="BI472"/>
  <c r="BH472"/>
  <c r="BG472"/>
  <c r="BF472"/>
  <c r="T472"/>
  <c r="R472"/>
  <c r="P472"/>
  <c r="BK472"/>
  <c r="J472"/>
  <c r="BE472"/>
  <c r="BI468"/>
  <c r="BH468"/>
  <c r="BG468"/>
  <c r="BF468"/>
  <c r="T468"/>
  <c r="R468"/>
  <c r="P468"/>
  <c r="BK468"/>
  <c r="J468"/>
  <c r="BE468"/>
  <c r="BI467"/>
  <c r="BH467"/>
  <c r="BG467"/>
  <c r="BF467"/>
  <c r="T467"/>
  <c r="R467"/>
  <c r="P467"/>
  <c r="BK467"/>
  <c r="J467"/>
  <c r="BE467"/>
  <c r="BI465"/>
  <c r="BH465"/>
  <c r="BG465"/>
  <c r="BF465"/>
  <c r="T465"/>
  <c r="R465"/>
  <c r="P465"/>
  <c r="BK465"/>
  <c r="J465"/>
  <c r="BE465"/>
  <c r="BI464"/>
  <c r="BH464"/>
  <c r="BG464"/>
  <c r="BF464"/>
  <c r="T464"/>
  <c r="R464"/>
  <c r="P464"/>
  <c r="BK464"/>
  <c r="J464"/>
  <c r="BE464"/>
  <c r="BI463"/>
  <c r="BH463"/>
  <c r="BG463"/>
  <c r="BF463"/>
  <c r="T463"/>
  <c r="R463"/>
  <c r="P463"/>
  <c r="BK463"/>
  <c r="J463"/>
  <c r="BE463"/>
  <c r="BI459"/>
  <c r="BH459"/>
  <c r="BG459"/>
  <c r="BF459"/>
  <c r="T459"/>
  <c r="R459"/>
  <c r="P459"/>
  <c r="BK459"/>
  <c r="J459"/>
  <c r="BE459"/>
  <c r="BI453"/>
  <c r="BH453"/>
  <c r="BG453"/>
  <c r="BF453"/>
  <c r="T453"/>
  <c r="R453"/>
  <c r="P453"/>
  <c r="BK453"/>
  <c r="J453"/>
  <c r="BE453"/>
  <c r="BI446"/>
  <c r="BH446"/>
  <c r="BG446"/>
  <c r="BF446"/>
  <c r="T446"/>
  <c r="R446"/>
  <c r="P446"/>
  <c r="BK446"/>
  <c r="J446"/>
  <c r="BE446"/>
  <c r="BI439"/>
  <c r="BH439"/>
  <c r="BG439"/>
  <c r="BF439"/>
  <c r="T439"/>
  <c r="T438"/>
  <c r="R439"/>
  <c r="R438"/>
  <c r="P439"/>
  <c r="P438"/>
  <c r="BK439"/>
  <c r="BK438"/>
  <c r="J438"/>
  <c r="J439"/>
  <c r="BE439"/>
  <c r="J63"/>
  <c r="BI434"/>
  <c r="BH434"/>
  <c r="BG434"/>
  <c r="BF434"/>
  <c r="T434"/>
  <c r="R434"/>
  <c r="P434"/>
  <c r="BK434"/>
  <c r="J434"/>
  <c r="BE434"/>
  <c r="BI426"/>
  <c r="BH426"/>
  <c r="BG426"/>
  <c r="BF426"/>
  <c r="T426"/>
  <c r="R426"/>
  <c r="P426"/>
  <c r="BK426"/>
  <c r="J426"/>
  <c r="BE426"/>
  <c r="BI416"/>
  <c r="BH416"/>
  <c r="BG416"/>
  <c r="BF416"/>
  <c r="T416"/>
  <c r="R416"/>
  <c r="P416"/>
  <c r="BK416"/>
  <c r="J416"/>
  <c r="BE416"/>
  <c r="BI402"/>
  <c r="BH402"/>
  <c r="BG402"/>
  <c r="BF402"/>
  <c r="T402"/>
  <c r="R402"/>
  <c r="P402"/>
  <c r="BK402"/>
  <c r="J402"/>
  <c r="BE402"/>
  <c r="BI397"/>
  <c r="BH397"/>
  <c r="BG397"/>
  <c r="BF397"/>
  <c r="T397"/>
  <c r="R397"/>
  <c r="P397"/>
  <c r="BK397"/>
  <c r="J397"/>
  <c r="BE397"/>
  <c r="BI393"/>
  <c r="BH393"/>
  <c r="BG393"/>
  <c r="BF393"/>
  <c r="T393"/>
  <c r="R393"/>
  <c r="P393"/>
  <c r="BK393"/>
  <c r="J393"/>
  <c r="BE393"/>
  <c r="BI381"/>
  <c r="BH381"/>
  <c r="BG381"/>
  <c r="BF381"/>
  <c r="T381"/>
  <c r="R381"/>
  <c r="P381"/>
  <c r="BK381"/>
  <c r="J381"/>
  <c r="BE381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2"/>
  <c r="BH372"/>
  <c r="BG372"/>
  <c r="BF372"/>
  <c r="T372"/>
  <c r="R372"/>
  <c r="P372"/>
  <c r="BK372"/>
  <c r="J372"/>
  <c r="BE372"/>
  <c r="BI366"/>
  <c r="BH366"/>
  <c r="BG366"/>
  <c r="BF366"/>
  <c r="T366"/>
  <c r="R366"/>
  <c r="P366"/>
  <c r="BK366"/>
  <c r="J366"/>
  <c r="BE366"/>
  <c r="BI362"/>
  <c r="BH362"/>
  <c r="BG362"/>
  <c r="BF362"/>
  <c r="T362"/>
  <c r="R362"/>
  <c r="P362"/>
  <c r="BK362"/>
  <c r="J362"/>
  <c r="BE362"/>
  <c r="BI357"/>
  <c r="BH357"/>
  <c r="BG357"/>
  <c r="BF357"/>
  <c r="T357"/>
  <c r="R357"/>
  <c r="P357"/>
  <c r="BK357"/>
  <c r="J357"/>
  <c r="BE357"/>
  <c r="BI345"/>
  <c r="BH345"/>
  <c r="BG345"/>
  <c r="BF345"/>
  <c r="T345"/>
  <c r="R345"/>
  <c r="P345"/>
  <c r="BK345"/>
  <c r="J345"/>
  <c r="BE345"/>
  <c r="BI343"/>
  <c r="BH343"/>
  <c r="BG343"/>
  <c r="BF343"/>
  <c r="T343"/>
  <c r="R343"/>
  <c r="P343"/>
  <c r="BK343"/>
  <c r="J343"/>
  <c r="BE343"/>
  <c r="BI339"/>
  <c r="BH339"/>
  <c r="BG339"/>
  <c r="BF339"/>
  <c r="T339"/>
  <c r="R339"/>
  <c r="P339"/>
  <c r="BK339"/>
  <c r="J339"/>
  <c r="BE339"/>
  <c r="BI337"/>
  <c r="BH337"/>
  <c r="BG337"/>
  <c r="BF337"/>
  <c r="T337"/>
  <c r="R337"/>
  <c r="P337"/>
  <c r="BK337"/>
  <c r="J337"/>
  <c r="BE337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2"/>
  <c r="BH322"/>
  <c r="BG322"/>
  <c r="BF322"/>
  <c r="T322"/>
  <c r="R322"/>
  <c r="P322"/>
  <c r="BK322"/>
  <c r="J322"/>
  <c r="BE322"/>
  <c r="BI320"/>
  <c r="BH320"/>
  <c r="BG320"/>
  <c r="BF320"/>
  <c r="T320"/>
  <c r="R320"/>
  <c r="P320"/>
  <c r="BK320"/>
  <c r="J320"/>
  <c r="BE320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288"/>
  <c r="BH288"/>
  <c r="BG288"/>
  <c r="BF288"/>
  <c r="T288"/>
  <c r="R288"/>
  <c r="P288"/>
  <c r="BK288"/>
  <c r="J288"/>
  <c r="BE288"/>
  <c r="BI286"/>
  <c r="BH286"/>
  <c r="BG286"/>
  <c r="BF286"/>
  <c r="T286"/>
  <c r="R286"/>
  <c r="P286"/>
  <c r="BK286"/>
  <c r="J286"/>
  <c r="BE286"/>
  <c r="BI282"/>
  <c r="BH282"/>
  <c r="BG282"/>
  <c r="BF282"/>
  <c r="T282"/>
  <c r="R282"/>
  <c r="P282"/>
  <c r="BK282"/>
  <c r="J282"/>
  <c r="BE282"/>
  <c r="BI278"/>
  <c r="BH278"/>
  <c r="BG278"/>
  <c r="BF278"/>
  <c r="T278"/>
  <c r="R278"/>
  <c r="P278"/>
  <c r="BK278"/>
  <c r="J278"/>
  <c r="BE278"/>
  <c r="BI274"/>
  <c r="BH274"/>
  <c r="BG274"/>
  <c r="BF274"/>
  <c r="T274"/>
  <c r="R274"/>
  <c r="P274"/>
  <c r="BK274"/>
  <c r="J274"/>
  <c r="BE274"/>
  <c r="BI267"/>
  <c r="BH267"/>
  <c r="BG267"/>
  <c r="BF267"/>
  <c r="T267"/>
  <c r="R267"/>
  <c r="P267"/>
  <c r="BK267"/>
  <c r="J267"/>
  <c r="BE267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49"/>
  <c r="BH249"/>
  <c r="BG249"/>
  <c r="BF249"/>
  <c r="T249"/>
  <c r="R249"/>
  <c r="P249"/>
  <c r="BK249"/>
  <c r="J249"/>
  <c r="BE249"/>
  <c r="BI245"/>
  <c r="BH245"/>
  <c r="BG245"/>
  <c r="BF245"/>
  <c r="T245"/>
  <c r="R245"/>
  <c r="P245"/>
  <c r="BK245"/>
  <c r="J245"/>
  <c r="BE245"/>
  <c r="BI239"/>
  <c r="BH239"/>
  <c r="BG239"/>
  <c r="BF239"/>
  <c r="T239"/>
  <c r="T238"/>
  <c r="R239"/>
  <c r="R238"/>
  <c r="P239"/>
  <c r="P238"/>
  <c r="BK239"/>
  <c r="BK238"/>
  <c r="J238"/>
  <c r="J239"/>
  <c r="BE239"/>
  <c r="J62"/>
  <c r="BI231"/>
  <c r="BH231"/>
  <c r="BG231"/>
  <c r="BF231"/>
  <c r="T231"/>
  <c r="R231"/>
  <c r="P231"/>
  <c r="BK231"/>
  <c r="J231"/>
  <c r="BE231"/>
  <c r="BI224"/>
  <c r="BH224"/>
  <c r="BG224"/>
  <c r="BF224"/>
  <c r="T224"/>
  <c r="R224"/>
  <c r="P224"/>
  <c r="BK224"/>
  <c r="J224"/>
  <c r="BE224"/>
  <c r="BI219"/>
  <c r="BH219"/>
  <c r="BG219"/>
  <c r="BF219"/>
  <c r="T219"/>
  <c r="R219"/>
  <c r="P219"/>
  <c r="BK219"/>
  <c r="J219"/>
  <c r="BE219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2"/>
  <c r="BH202"/>
  <c r="BG202"/>
  <c r="BF202"/>
  <c r="T202"/>
  <c r="T201"/>
  <c r="R202"/>
  <c r="R201"/>
  <c r="P202"/>
  <c r="P201"/>
  <c r="BK202"/>
  <c r="BK201"/>
  <c r="J201"/>
  <c r="J202"/>
  <c r="BE202"/>
  <c r="J61"/>
  <c r="BI196"/>
  <c r="BH196"/>
  <c r="BG196"/>
  <c r="BF196"/>
  <c r="T196"/>
  <c r="T195"/>
  <c r="R196"/>
  <c r="R195"/>
  <c r="P196"/>
  <c r="P195"/>
  <c r="BK196"/>
  <c r="BK195"/>
  <c r="J195"/>
  <c r="J196"/>
  <c r="BE196"/>
  <c r="J60"/>
  <c r="BI191"/>
  <c r="BH191"/>
  <c r="BG191"/>
  <c r="BF191"/>
  <c r="T191"/>
  <c r="T190"/>
  <c r="R191"/>
  <c r="R190"/>
  <c r="P191"/>
  <c r="P190"/>
  <c r="BK191"/>
  <c r="BK190"/>
  <c r="J190"/>
  <c r="J191"/>
  <c r="BE191"/>
  <c r="J59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78"/>
  <c r="BH178"/>
  <c r="BG178"/>
  <c r="BF178"/>
  <c r="T178"/>
  <c r="R178"/>
  <c r="P178"/>
  <c r="BK178"/>
  <c r="J178"/>
  <c r="BE178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58"/>
  <c r="BH158"/>
  <c r="BG158"/>
  <c r="BF158"/>
  <c r="T158"/>
  <c r="R158"/>
  <c r="P158"/>
  <c r="BK158"/>
  <c r="J158"/>
  <c r="BE158"/>
  <c r="BI153"/>
  <c r="BH153"/>
  <c r="BG153"/>
  <c r="BF153"/>
  <c r="T153"/>
  <c r="R153"/>
  <c r="P153"/>
  <c r="BK153"/>
  <c r="J153"/>
  <c r="BE153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1"/>
  <c r="BH131"/>
  <c r="BG131"/>
  <c r="BF131"/>
  <c r="T131"/>
  <c r="R131"/>
  <c r="P131"/>
  <c r="BK131"/>
  <c r="J131"/>
  <c r="BE131"/>
  <c r="BI127"/>
  <c r="BH127"/>
  <c r="BG127"/>
  <c r="BF127"/>
  <c r="T127"/>
  <c r="R127"/>
  <c r="P127"/>
  <c r="BK127"/>
  <c r="J127"/>
  <c r="BE127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1"/>
  <c r="BH111"/>
  <c r="BG111"/>
  <c r="BF111"/>
  <c r="T111"/>
  <c r="R111"/>
  <c r="P111"/>
  <c r="BK111"/>
  <c r="J111"/>
  <c r="BE111"/>
  <c r="BI106"/>
  <c r="F34"/>
  <c i="1" r="BD52"/>
  <c i="2" r="BH106"/>
  <c r="F33"/>
  <c i="1" r="BC52"/>
  <c i="2" r="BG106"/>
  <c r="F32"/>
  <c i="1" r="BB52"/>
  <c i="2" r="BF106"/>
  <c r="J31"/>
  <c i="1" r="AW52"/>
  <c i="2" r="F31"/>
  <c i="1" r="BA52"/>
  <c i="2" r="T106"/>
  <c r="T105"/>
  <c r="T104"/>
  <c r="T103"/>
  <c r="R106"/>
  <c r="R105"/>
  <c r="R104"/>
  <c r="R103"/>
  <c r="P106"/>
  <c r="P105"/>
  <c r="P104"/>
  <c r="P103"/>
  <c i="1" r="AU52"/>
  <c i="2" r="BK106"/>
  <c r="BK105"/>
  <c r="J105"/>
  <c r="BK104"/>
  <c r="J104"/>
  <c r="BK103"/>
  <c r="J103"/>
  <c r="J56"/>
  <c r="J27"/>
  <c i="1" r="AG52"/>
  <c i="2" r="J106"/>
  <c r="BE106"/>
  <c r="J30"/>
  <c i="1" r="AV52"/>
  <c i="2" r="F30"/>
  <c i="1" r="AZ52"/>
  <c i="2" r="J58"/>
  <c r="J57"/>
  <c r="J99"/>
  <c r="F99"/>
  <c r="F97"/>
  <c r="E95"/>
  <c r="J51"/>
  <c r="F51"/>
  <c r="F49"/>
  <c r="E47"/>
  <c r="J36"/>
  <c r="J18"/>
  <c r="E18"/>
  <c r="F100"/>
  <c r="F52"/>
  <c r="J17"/>
  <c r="J12"/>
  <c r="J97"/>
  <c r="J49"/>
  <c r="E7"/>
  <c r="E93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<sst xmlns="http://schemas.openxmlformats.org/spreadsheetml/2006/main">
  <si>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</si>
  <si>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</si>
  <si>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</si>
  <si>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</si>
  <si>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</si>
  <si>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</si>
  <si>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</si>
  <si>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{52cbd981-d1fb-4ba3-8287-39e801fa4713}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</si>
  <si>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</si>
  <si>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</si>
  <si>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</si>
  <si>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</si>
  <si>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</si>
  <si>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</si>
  <si>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</si>
  <si>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</si>
  <si>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16_06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</si>
  <si>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</si>
  <si>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</si>
  <si>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Zateplení ZŠ U Školské Zahrady, U Školské Zahrady 1030/4, Praha 8, k.ú. Kobylisy</t>
  </si>
  <si>
    <t>0,1</t>
  </si>
  <si>
    <t>KSO:</t>
  </si>
  <si>
    <t>801 32 1</t>
  </si>
  <si>
    <t>CC-CZ:</t>
  </si>
  <si>
    <t/>
  </si>
  <si>
    <t>1</t>
  </si>
  <si>
    <t>Místo:</t>
  </si>
  <si>
    <t xml:space="preserve"> </t>
  </si>
  <si>
    <t>Datum:</t>
  </si>
  <si>
    <t>15. 7. 2016</t>
  </si>
  <si>
    <t>10</t>
  </si>
  <si>
    <t>100</t>
  </si>
  <si>
    <t>Zadavatel:</t>
  </si>
  <si>
    <t>IČ:</t>
  </si>
  <si>
    <t>Servisní stř. pro správu sv. majetku, MČ Praha 8</t>
  </si>
  <si>
    <t>DIČ:</t>
  </si>
  <si>
    <t>Uchazeč:</t>
  </si>
  <si>
    <t>Vyplň údaj</t>
  </si>
  <si>
    <t>Projektant:</t>
  </si>
  <si>
    <t>SKLOPROJEKT spol. s.r.o.</t>
  </si>
  <si>
    <t>True</t>
  </si>
  <si>
    <t>Poznámka:</t>
  </si>
  <si>
    <t xml:space="preserve">Informace k ocenění zadávacího výkazu výměr: _x000d_
a)  Položky neobsažené ve výkazu výměr, ale nutné pro provedení stavby, budou oceněny celkovou sumou v položkách „Práce HSV jinde neuvedené“ + „Práce PSV jinde neuvedené“, které jsou uvedené v objektu SO 01. Tyto položky tvoří samostatné stavební oddíly a započítávají se do celkové ceny díla. Podrobnou položkovou specifikaci těchto stavebních oddílů upřesní uchazeč v samostatných přílohách, které budou součástí jeho nabídky._x000d_
b)  Projektant upozorňuje, že navržení výrobci, případně dodavatelé materiálů jsou specifikováni pouze jako příklad standardu. Zhotovitel má možnost použít výrobky jakéhokoliv dodavatele se srovnatelnými technickými a užitnými parametry. _x000d_
c)  Uvedené ceny zahrnují běžný úklid v průběhu výstavby i finální úklid po dokončení stavby. _x000d_
d)  Všechny předepsané položky výkazu výměr budou oceněny v zadaném členění a v zadané procentuální výši. _x000d_
e)  Součástí celkové nabídkové ceny je veškerá inženýrská činnost nutná k realizaci kompletního a funkčního díla v rozsahu zadávací dokumentace. _x000d_
f) Nedílnou součástí VV je i realizační PD, na kterou výkaz výměr navazuje a položky výkazu výměr podrobněji specifikuje a určuje.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</si>
  <si>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</si>
  <si>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</si>
  <si>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</si>
  <si>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</si>
  <si>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</si>
  <si>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</si>
  <si>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</si>
  <si>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</si>
  <si>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</si>
  <si>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</si>
  <si>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</si>
  <si>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</si>
  <si>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</si>
  <si>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</si>
  <si>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</si>
  <si>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</si>
  <si>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</si>
  <si>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</si>
  <si>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</si>
  <si>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</si>
  <si>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</si>
  <si>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</si>
  <si>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</si>
  <si>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</si>
  <si>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</si>
  <si>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</si>
  <si>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</si>
  <si>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</si>
  <si>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</si>
  <si>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</si>
  <si>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</si>
  <si>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</si>
  <si>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</si>
  <si>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</si>
  <si>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</si>
  <si>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</si>
  <si>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</si>
  <si>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</si>
  <si>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</si>
  <si>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</si>
  <si>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Architektonicko-stavební řešení</t>
  </si>
  <si>
    <t>STA</t>
  </si>
  <si>
    <t>{b70e9e56-4362-45a9-8b0f-68b2066c3b06}</t>
  </si>
  <si>
    <t>2</t>
  </si>
  <si>
    <t>VON</t>
  </si>
  <si>
    <t>VRN+ON</t>
  </si>
  <si>
    <t>{b4d317d1-d5c7-47d4-8477-fa7910855f98}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</si>
  <si>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</si>
  <si>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</si>
  <si>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</si>
  <si>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</si>
  <si>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</si>
  <si>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</si>
  <si>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</si>
  <si>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01 - Architektonicko-stavební řešení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</si>
  <si>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</si>
  <si>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</si>
  <si>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</si>
  <si>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</si>
  <si>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</si>
  <si>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</si>
  <si>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</si>
  <si>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</si>
  <si>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</si>
  <si>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</si>
  <si>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</si>
  <si>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</si>
  <si>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</si>
  <si>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</si>
  <si>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</si>
  <si>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</si>
  <si>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</si>
  <si>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</si>
  <si>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</si>
  <si>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723 - Zdravotechnika - vnitřní plynovod</t>
  </si>
  <si>
    <t xml:space="preserve">    743 - Elektromontáže - hrubá montáž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</si>
  <si>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</si>
  <si>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</si>
  <si>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</si>
  <si>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</si>
  <si>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</si>
  <si>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</si>
  <si>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</si>
  <si>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</si>
  <si>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</si>
  <si>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</si>
  <si>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36-M - Montáž prov.,měř. a regul. zařízení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</si>
  <si>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</si>
  <si>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</si>
  <si>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</si>
  <si>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</si>
  <si>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</si>
  <si>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</si>
  <si>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</si>
  <si>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</si>
  <si>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</si>
  <si>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</si>
  <si>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</si>
  <si>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</si>
  <si>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</si>
  <si>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</si>
  <si>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</si>
  <si>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</si>
  <si>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</si>
  <si>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</si>
  <si>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</si>
  <si>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</si>
  <si>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z betonových nebo kamenných dlaždic</t>
  </si>
  <si>
    <t>m2</t>
  </si>
  <si>
    <t>CS ÚRS 2016 01</t>
  </si>
  <si>
    <t>4</t>
  </si>
  <si>
    <t>170882069</t>
  </si>
  <si>
    <t>VV</t>
  </si>
  <si>
    <t>stávající dlažba - 90% opětovné použití</t>
  </si>
  <si>
    <t xml:space="preserve">(18,95+0,50*2)*0,50   "východní průčelí</t>
  </si>
  <si>
    <t xml:space="preserve">(7,20+19,1+0,75+1,30)*2*0,50   "jižní průčelí</t>
  </si>
  <si>
    <t>Součet</t>
  </si>
  <si>
    <t>113106123</t>
  </si>
  <si>
    <t>Rozebrání dlažeb komunikací pro pěší ze zámkových dlaždic</t>
  </si>
  <si>
    <t>-1378896628</t>
  </si>
  <si>
    <t xml:space="preserve">(18,95-4,87+0,8)*0,80   "západní průčelí</t>
  </si>
  <si>
    <t xml:space="preserve">(18,95+0,80*2)*0,30   "východní průčelí</t>
  </si>
  <si>
    <t>3</t>
  </si>
  <si>
    <t>113107130</t>
  </si>
  <si>
    <t>Odstranění krytu pl do 50 m2 z betonu prostého tl 100 mm</t>
  </si>
  <si>
    <t>24761097</t>
  </si>
  <si>
    <t xml:space="preserve">(0,75+6,0+36,5+6,0+1,20+8,6)*0,50   "severní průčelí</t>
  </si>
  <si>
    <t>113107142</t>
  </si>
  <si>
    <t>Odstranění podkladu pl do 50 m2 živičných tl 100 mm</t>
  </si>
  <si>
    <t>-684703530</t>
  </si>
  <si>
    <t xml:space="preserve">(1,90+8,6)*0,30   "severní průčelí</t>
  </si>
  <si>
    <t>5</t>
  </si>
  <si>
    <t>113202111</t>
  </si>
  <si>
    <t>Vytrhání obrub krajníků obrubníků stojatých</t>
  </si>
  <si>
    <t>m</t>
  </si>
  <si>
    <t>-198377717</t>
  </si>
  <si>
    <t>stávající obrubník - 90% opětovné použití</t>
  </si>
  <si>
    <t xml:space="preserve">(7,20+0,80+19,10+1,30)*2   "jižní průčelí</t>
  </si>
  <si>
    <t xml:space="preserve">8,40+10,6   "východní průčelí</t>
  </si>
  <si>
    <t>6</t>
  </si>
  <si>
    <t>121101101</t>
  </si>
  <si>
    <t>Sejmutí ornice s přemístěním na vzdálenost do 50 m</t>
  </si>
  <si>
    <t>m3</t>
  </si>
  <si>
    <t>425789605</t>
  </si>
  <si>
    <t xml:space="preserve">(7,2+19,1+0,8+1,5)*2*0,30*0,10   "jižní průčelí</t>
  </si>
  <si>
    <t xml:space="preserve">(0,75+6,0+36,5+6,0)*0,30*0,10   "severní průčelí</t>
  </si>
  <si>
    <t>7</t>
  </si>
  <si>
    <t>132212201</t>
  </si>
  <si>
    <t>Hloubení rýh š přes 600 do 2000 mm ručním nebo pneum nářadím v soudržných horninách tř. 3</t>
  </si>
  <si>
    <t>1373836443</t>
  </si>
  <si>
    <t xml:space="preserve">(7,2+19,10+0,5+1,15)*2*0,50*(0,80-0,05)   "jih dlažba</t>
  </si>
  <si>
    <t xml:space="preserve">(7,2+19,10+0,3+1,15)*2*0,30*(0,80-0,10)   "jih ornice</t>
  </si>
  <si>
    <t xml:space="preserve">(0,75+6,0+36,5+6,0+1,90+8,60)*0,8*(0,8-0,10)   "sever </t>
  </si>
  <si>
    <t xml:space="preserve">(18,95+0,8*2)*0,80*(0,8-0,05)   "východ</t>
  </si>
  <si>
    <t xml:space="preserve">(18,95+0,8-4,87)*0,80*(0,80-0,06)   "západ</t>
  </si>
  <si>
    <t>8</t>
  </si>
  <si>
    <t>132212209</t>
  </si>
  <si>
    <t>Příplatek za lepivost u hloubení rýh š do 2000 mm ručním nebo pneum nářadím v hornině tř. 3</t>
  </si>
  <si>
    <t>1983521703</t>
  </si>
  <si>
    <t>87,217*0,30</t>
  </si>
  <si>
    <t>9</t>
  </si>
  <si>
    <t>162301101</t>
  </si>
  <si>
    <t>Vodorovné přemístění do 500 m výkopku/sypaniny z horniny tř. 1 až 4</t>
  </si>
  <si>
    <t>-1895934002</t>
  </si>
  <si>
    <t>meziskládka výkopku pro zásyp</t>
  </si>
  <si>
    <t>51,871*2</t>
  </si>
  <si>
    <t>162701105</t>
  </si>
  <si>
    <t>Vodorovné přemístění do 10000 m výkopku/sypaniny z horniny tř. 1 až 4</t>
  </si>
  <si>
    <t>-1052240665</t>
  </si>
  <si>
    <t>přebytečný výkopek na skládku</t>
  </si>
  <si>
    <t>87,217-51,871</t>
  </si>
  <si>
    <t>11</t>
  </si>
  <si>
    <t>162701109</t>
  </si>
  <si>
    <t>Příplatek k vodorovnému přemístění výkopku/sypaniny z horniny tř. 1 až 4 ZKD 1000 m přes 10000 m</t>
  </si>
  <si>
    <t>71536925</t>
  </si>
  <si>
    <t>skládka 15km</t>
  </si>
  <si>
    <t>35,346*5</t>
  </si>
  <si>
    <t>12</t>
  </si>
  <si>
    <t>167101101</t>
  </si>
  <si>
    <t>Nakládání výkopku z hornin tř. 1 až 4 do 100 m3</t>
  </si>
  <si>
    <t>-60237048</t>
  </si>
  <si>
    <t xml:space="preserve">51,871  "zásyp</t>
  </si>
  <si>
    <t xml:space="preserve">(7,2+19,1+0,8+1,5)*2*0,20*0,10   "ornice - jižní průčelí</t>
  </si>
  <si>
    <t xml:space="preserve">(0,75+6,0+36,5+6,0)*0,20*0,10   "severní průčelí</t>
  </si>
  <si>
    <t>13</t>
  </si>
  <si>
    <t>171101101</t>
  </si>
  <si>
    <t>Uložení sypaniny z hornin soudržných do násypů zhutněných na 95 % PS</t>
  </si>
  <si>
    <t>204111822</t>
  </si>
  <si>
    <t>výkopek na trvalou skládku</t>
  </si>
  <si>
    <t>35,346</t>
  </si>
  <si>
    <t>14</t>
  </si>
  <si>
    <t>171201201</t>
  </si>
  <si>
    <t>Uložení sypaniny na skládky</t>
  </si>
  <si>
    <t>1845344588</t>
  </si>
  <si>
    <t>ornice na trvalou skládku</t>
  </si>
  <si>
    <t>3,194-1,144-0,985</t>
  </si>
  <si>
    <t>171201211</t>
  </si>
  <si>
    <t>Poplatek za uložení odpadu ze sypaniny na skládce (skládkovné)</t>
  </si>
  <si>
    <t>t</t>
  </si>
  <si>
    <t>-1802032248</t>
  </si>
  <si>
    <t xml:space="preserve">35,346*1,6    "výkopek</t>
  </si>
  <si>
    <t xml:space="preserve">1,065*1,4    "ornice</t>
  </si>
  <si>
    <t>16</t>
  </si>
  <si>
    <t>174101101</t>
  </si>
  <si>
    <t>Zásyp kolem objektů sypaninou se zhutněním</t>
  </si>
  <si>
    <t>1961302987</t>
  </si>
  <si>
    <t xml:space="preserve">87,217   "výkopek celkem</t>
  </si>
  <si>
    <t>odečet</t>
  </si>
  <si>
    <t xml:space="preserve">-69,95*0,15   "podsyp ŠD</t>
  </si>
  <si>
    <t xml:space="preserve">-(18,069+67,875)*0,05   "lože pod dlažbu</t>
  </si>
  <si>
    <t xml:space="preserve">-0,05*0,20*135,0    "obrubník</t>
  </si>
  <si>
    <t xml:space="preserve">-120,037*0,16   "styrodur pod úrovní terénu</t>
  </si>
  <si>
    <t>17</t>
  </si>
  <si>
    <t>181411131</t>
  </si>
  <si>
    <t>Založení parkového trávníku výsevem plochy do 1000 m2 v rovině a ve svahu do 1:5</t>
  </si>
  <si>
    <t>-961359599</t>
  </si>
  <si>
    <t>zatravněná plocha</t>
  </si>
  <si>
    <t xml:space="preserve">(7,2+19,1+0,8+1,5)*2*0,20   "jižní průčelí</t>
  </si>
  <si>
    <t xml:space="preserve">(0,75+6,0+36,5+6,0)*0,20  "severní průčelí</t>
  </si>
  <si>
    <t>18</t>
  </si>
  <si>
    <t>M</t>
  </si>
  <si>
    <t>005724100</t>
  </si>
  <si>
    <t>osivo směs travní parková</t>
  </si>
  <si>
    <t>kg</t>
  </si>
  <si>
    <t>-111978710</t>
  </si>
  <si>
    <t>21,29*0,015 'Přepočtené koeficientem množství</t>
  </si>
  <si>
    <t>19</t>
  </si>
  <si>
    <t>181951102</t>
  </si>
  <si>
    <t>Úprava pláně v hornině tř. 1 až 4 se zhutněním</t>
  </si>
  <si>
    <t>2007914171</t>
  </si>
  <si>
    <t xml:space="preserve">(0,75+6,0+36,5+6,0)*0,20   "severní průčelí</t>
  </si>
  <si>
    <t>Svislé a kompletní konstrukce</t>
  </si>
  <si>
    <t>20</t>
  </si>
  <si>
    <t>311238219</t>
  </si>
  <si>
    <t>Zdivo nosné vnější jednovrstvé z cihel děrovaných tl 440 mm (např. ref. výr. POROTHERM) pevnosti P 15 na MC</t>
  </si>
  <si>
    <t>1773491669</t>
  </si>
  <si>
    <t>zazdívka otvorů schozů - západní průčelí</t>
  </si>
  <si>
    <t>1,15*1,20*2</t>
  </si>
  <si>
    <t>Vodorovné konstrukce</t>
  </si>
  <si>
    <t>451577877</t>
  </si>
  <si>
    <t>Podklad nebo lože pod dlažbu vodorovný nebo do sklonu 1:5 ze štěrkopísku tl do 100 mm</t>
  </si>
  <si>
    <t>751007135</t>
  </si>
  <si>
    <t xml:space="preserve">(18,95+0,50*2)*0,10*2   "východní průčelí</t>
  </si>
  <si>
    <t xml:space="preserve">(7,20+19,1+0,7+1,50)*2*0,10*2   "jižní průčelí</t>
  </si>
  <si>
    <t xml:space="preserve">(0,75+6,0+36,5+6,0+1,20+8,6)*0,10*2   "severní průčelí</t>
  </si>
  <si>
    <t>Komunikace pozemní</t>
  </si>
  <si>
    <t>22</t>
  </si>
  <si>
    <t>564851111</t>
  </si>
  <si>
    <t>Podklad ze štěrkodrtě ŠD fr. 16-32 tl 150 mm</t>
  </si>
  <si>
    <t>699917037</t>
  </si>
  <si>
    <t>původní dlažba</t>
  </si>
  <si>
    <t>nová dlažba</t>
  </si>
  <si>
    <t xml:space="preserve">(0,75+6,0+36,5+6,0+1,2+8,6)*0,50   "severní průčelí</t>
  </si>
  <si>
    <t>asfaltový povrch</t>
  </si>
  <si>
    <t xml:space="preserve">(1,9+8,6)*0,20   "severní průčelí</t>
  </si>
  <si>
    <t>23</t>
  </si>
  <si>
    <t>572350112</t>
  </si>
  <si>
    <t>Vyspravení krytu komunikací plochy do 15 m2 litým asfaltem MA (LA) tl 60 mm</t>
  </si>
  <si>
    <t>-2062297837</t>
  </si>
  <si>
    <t>24</t>
  </si>
  <si>
    <t>596211110</t>
  </si>
  <si>
    <t>Kladení zámkové dlažby komunikací pro pěší tl 60 mm skupiny A pl do 50 m2</t>
  </si>
  <si>
    <t>-1531783404</t>
  </si>
  <si>
    <t>původní zámková dlažba 90%, nová 10%</t>
  </si>
  <si>
    <t>25</t>
  </si>
  <si>
    <t>5924503R1</t>
  </si>
  <si>
    <t>dlažba zámková tl.6 cm přírodní</t>
  </si>
  <si>
    <t>-844411577</t>
  </si>
  <si>
    <t xml:space="preserve"> nová zámková dlažba stejná jako původní - 10%</t>
  </si>
  <si>
    <t xml:space="preserve">(18,95-4,87+0,8)*0,80*0,10   "západní průčelí</t>
  </si>
  <si>
    <t xml:space="preserve">(18,95+0,80*2)*0,30*0,10   "východní průčelí</t>
  </si>
  <si>
    <t>26</t>
  </si>
  <si>
    <t>596811220</t>
  </si>
  <si>
    <t>Kladení betonové dlažby komunikací pro pěší do lože z kameniva vel do 0,25 m2 plochy do 50 m2</t>
  </si>
  <si>
    <t>-305185202</t>
  </si>
  <si>
    <t>původní dlažba - 90%, nová 10%</t>
  </si>
  <si>
    <t>27</t>
  </si>
  <si>
    <t>59245723R</t>
  </si>
  <si>
    <t>dlažba betonová vymývaná 50x50x5 cm</t>
  </si>
  <si>
    <t>kus</t>
  </si>
  <si>
    <t>-412753094</t>
  </si>
  <si>
    <t>nová dlažba - 10%</t>
  </si>
  <si>
    <t xml:space="preserve">(18,95+0,50*2)*2*0,10   "východní průčelí</t>
  </si>
  <si>
    <t xml:space="preserve">(7,20+19,1+0,7+1,50)*2*2*0,10   "jižní průčelí</t>
  </si>
  <si>
    <t xml:space="preserve">(0,75+6,0+36,5+6,0+11,65-2,10)*2   "severní průčelí</t>
  </si>
  <si>
    <t>Úpravy povrchů, podlahy a osazování výplní</t>
  </si>
  <si>
    <t>28</t>
  </si>
  <si>
    <t>612311131</t>
  </si>
  <si>
    <t>Potažení vnitřních stěn vápenným štukem tloušťky do 3 mm</t>
  </si>
  <si>
    <t>1730494731</t>
  </si>
  <si>
    <t>půda - pozední zeď</t>
  </si>
  <si>
    <t>(17,93+7,30+0,78*2+7,21+11,73+11,64*2+6,0*2)*(1,30+0,5-0,12)</t>
  </si>
  <si>
    <t>(4,5*6+3,45+4,58+4,53+4,48)*(0,75+0,5-0,12)</t>
  </si>
  <si>
    <t>37,60*(0,36+0,5-0,12)</t>
  </si>
  <si>
    <t>29</t>
  </si>
  <si>
    <t>612325225</t>
  </si>
  <si>
    <t>Vápenocementová štuková omítka malých ploch do 4,0 m2 na stěnách</t>
  </si>
  <si>
    <t>357524457</t>
  </si>
  <si>
    <t>2,0</t>
  </si>
  <si>
    <t>30</t>
  </si>
  <si>
    <t>621221011</t>
  </si>
  <si>
    <t>Montáž kontaktního zateplení vnějších podhledů z minerální vlny s podélnou orientací tl do 80 mm</t>
  </si>
  <si>
    <t>1171124594</t>
  </si>
  <si>
    <t>vstup</t>
  </si>
  <si>
    <t>1,60*6,20</t>
  </si>
  <si>
    <t>31</t>
  </si>
  <si>
    <t>63151519R</t>
  </si>
  <si>
    <t>deska minerální izolační s podélnou orientací vláken tl. 50 mm</t>
  </si>
  <si>
    <t>1896085982</t>
  </si>
  <si>
    <t>9,92*1,02 'Přepočtené koeficientem množství</t>
  </si>
  <si>
    <t>32</t>
  </si>
  <si>
    <t>621221021</t>
  </si>
  <si>
    <t xml:space="preserve">Montáž kontaktního zateplení vnějších podhledů z minerální vlny s podélnou orientací  tl do 120 mm</t>
  </si>
  <si>
    <t>-145661266</t>
  </si>
  <si>
    <t>střešní římsa</t>
  </si>
  <si>
    <t>180,0*0,60</t>
  </si>
  <si>
    <t>33</t>
  </si>
  <si>
    <t>63151527R</t>
  </si>
  <si>
    <t>deska minerální izolační s podélnou orientací vláken tl. 100 mm</t>
  </si>
  <si>
    <t>-877291813</t>
  </si>
  <si>
    <t>108*1,02 'Přepočtené koeficientem množství</t>
  </si>
  <si>
    <t>34</t>
  </si>
  <si>
    <t>621521011</t>
  </si>
  <si>
    <t>Tenkovrstvá silikátová zrnitá omítka tl. 1,5 mm včetně penetrace vnějších podhledů</t>
  </si>
  <si>
    <t>221312151</t>
  </si>
  <si>
    <t>35</t>
  </si>
  <si>
    <t>6221311R1</t>
  </si>
  <si>
    <t>Hydrofobizace vnějších stěn</t>
  </si>
  <si>
    <t>-1914257152</t>
  </si>
  <si>
    <t xml:space="preserve">nátěr fasády  odpuzující vlhkost - od upraveného terénu k parapetním plechům v 1.PP</t>
  </si>
  <si>
    <t xml:space="preserve">"sever"   8,70*0,40+(36,18+6,0*2+0,9)*0,35</t>
  </si>
  <si>
    <t xml:space="preserve">"jih"   (7,20+0,75)*(0,35+0,55)/2+(18,9+1,8)*2*0,55+0,75*0,55+7,20*1,10</t>
  </si>
  <si>
    <t xml:space="preserve">"západ"   (7,20-1,55+0,90*2)*0,45+7,55*0,38+3,40*(1,45+0,50)/2</t>
  </si>
  <si>
    <t xml:space="preserve">"východ"   7,7*1,1+10,0*(0,55+0,40)/2</t>
  </si>
  <si>
    <t>36</t>
  </si>
  <si>
    <t>622135001</t>
  </si>
  <si>
    <t>Vyrovnání podkladu vnějších stěn maltou vápenocementovou tl do 10 mm</t>
  </si>
  <si>
    <t>1782890043</t>
  </si>
  <si>
    <t>vyspravení fasády po odbourané soklové římse</t>
  </si>
  <si>
    <t>155,335*0,20</t>
  </si>
  <si>
    <t>37</t>
  </si>
  <si>
    <t>622135091</t>
  </si>
  <si>
    <t>Příplatek k vyrovnání vnějších stěn maltou vápenocementovou za každých dalších 5 mm tl</t>
  </si>
  <si>
    <t>-1505414411</t>
  </si>
  <si>
    <t>předpokládaná tl. vyrovnávací vrstvy 20 mm</t>
  </si>
  <si>
    <t>155,335*0,20*2</t>
  </si>
  <si>
    <t>38</t>
  </si>
  <si>
    <t>622143002</t>
  </si>
  <si>
    <t>Montáž omítkových plastových nebo pozinkovaných dilatačních profilů</t>
  </si>
  <si>
    <t>-1456723913</t>
  </si>
  <si>
    <t>seznam podrobností - výkr.č. 14 - pozice 5</t>
  </si>
  <si>
    <t>32,0</t>
  </si>
  <si>
    <t>39</t>
  </si>
  <si>
    <t>55343014R</t>
  </si>
  <si>
    <t>profil omítkový dilatační s nakašírovanou síťovinou venkovní omítky</t>
  </si>
  <si>
    <t>-1107299739</t>
  </si>
  <si>
    <t>32*1,05 'Přepočtené koeficientem množství</t>
  </si>
  <si>
    <t>40</t>
  </si>
  <si>
    <t>622143003</t>
  </si>
  <si>
    <t>Montáž omítkových plastových nebo pozinkovaných rohových profilů s tkaninou</t>
  </si>
  <si>
    <t>-469124220</t>
  </si>
  <si>
    <t xml:space="preserve">10,9+14,1+1,20*2+1,55   "západní průčelí+kolem výtahu</t>
  </si>
  <si>
    <t xml:space="preserve">14,5+14,4   "východní průčelí</t>
  </si>
  <si>
    <t xml:space="preserve">(14,62+13,7)*2   "severní průčelí</t>
  </si>
  <si>
    <t xml:space="preserve">(14,4+14,0)*2+4,5*2   "jižní průčelí</t>
  </si>
  <si>
    <t>ostění oken</t>
  </si>
  <si>
    <t>(2,35+1,35)*2*102</t>
  </si>
  <si>
    <t>(2,15+1,25)*2*45</t>
  </si>
  <si>
    <t>(1,43+1,15)*2*3</t>
  </si>
  <si>
    <t>(1,30+1,15)*2*6</t>
  </si>
  <si>
    <t>1,15*4*38</t>
  </si>
  <si>
    <t>(3,61+0,7)*2*1</t>
  </si>
  <si>
    <t>dveře</t>
  </si>
  <si>
    <t xml:space="preserve">(2,7*2+1,33)   "severní průčelí</t>
  </si>
  <si>
    <t xml:space="preserve">(2,0*2+0,86)   "západní průčelí</t>
  </si>
  <si>
    <t>2,45*2+1,42</t>
  </si>
  <si>
    <t>41</t>
  </si>
  <si>
    <t>590514840</t>
  </si>
  <si>
    <t>lišta rohová PVC 10/10 cm s tkaninou bal. 2,5 m</t>
  </si>
  <si>
    <t>-1409142758</t>
  </si>
  <si>
    <t>1487,3*1,05 'Přepočtené koeficientem množství</t>
  </si>
  <si>
    <t>42</t>
  </si>
  <si>
    <t>622143004</t>
  </si>
  <si>
    <t>Montáž omítkových samolepících začišťovacích profilů (APU lišt)</t>
  </si>
  <si>
    <t>1009460855</t>
  </si>
  <si>
    <t>okna</t>
  </si>
  <si>
    <t>(2,35*2+1,35)*102</t>
  </si>
  <si>
    <t>(2,15*2+1,25)*45</t>
  </si>
  <si>
    <t>(1,43*2+1,15)*3</t>
  </si>
  <si>
    <t>(1,30*2+1,15)*6</t>
  </si>
  <si>
    <t>1,15*3*38</t>
  </si>
  <si>
    <t>(3,61+0,7*2)*1</t>
  </si>
  <si>
    <t>43</t>
  </si>
  <si>
    <t>59051476R</t>
  </si>
  <si>
    <t>profil okenní začišťovací s tkaninou</t>
  </si>
  <si>
    <t>134343756</t>
  </si>
  <si>
    <t>1055,4*1,05 'Přepočtené koeficientem množství</t>
  </si>
  <si>
    <t>44</t>
  </si>
  <si>
    <t>622211031</t>
  </si>
  <si>
    <t>Montáž kontaktního zateplení vnějších stěn z polystyrénových desek tl do 160 mm</t>
  </si>
  <si>
    <t>-252440842</t>
  </si>
  <si>
    <t>sokl objektu - výkr.č. 10,11</t>
  </si>
  <si>
    <t xml:space="preserve">140,0   "severní, jižní průčelí</t>
  </si>
  <si>
    <t xml:space="preserve">45,0   "západní, východní průčelí</t>
  </si>
  <si>
    <t>45</t>
  </si>
  <si>
    <t>283764040</t>
  </si>
  <si>
    <t>deska z polystyrénu XPS, hrana rovná a strukturovaný povrch λ=0,033 m3</t>
  </si>
  <si>
    <t>1676527796</t>
  </si>
  <si>
    <t>185,000*0,16</t>
  </si>
  <si>
    <t>46</t>
  </si>
  <si>
    <t>622221021</t>
  </si>
  <si>
    <t>Montáž kontaktního zateplení vnějších stěn z minerální vlny s podélnou orientací vláken tl do 120 mm</t>
  </si>
  <si>
    <t>-1129978635</t>
  </si>
  <si>
    <t xml:space="preserve">90,0   "severní, jižní průčelí</t>
  </si>
  <si>
    <t xml:space="preserve">25,0   "západní, východní průčelí</t>
  </si>
  <si>
    <t>47</t>
  </si>
  <si>
    <t>-1867850343</t>
  </si>
  <si>
    <t>328,686*1,02 'Přepočtené koeficientem množství</t>
  </si>
  <si>
    <t>48</t>
  </si>
  <si>
    <t>622221031</t>
  </si>
  <si>
    <t>Montáž kontaktního zateplení vnějších stěn z minerální vlny s podélnou orientací vláken tl do 160 mm</t>
  </si>
  <si>
    <t>-310081445</t>
  </si>
  <si>
    <t xml:space="preserve">1380,0   "severní, jižní průčelí</t>
  </si>
  <si>
    <t xml:space="preserve">395,0   " západní, východní průčelí</t>
  </si>
  <si>
    <t>49</t>
  </si>
  <si>
    <t>63151538R</t>
  </si>
  <si>
    <t>deska minerální izolační s podélnou orientací vláken tl. 160 mm</t>
  </si>
  <si>
    <t>1718119532</t>
  </si>
  <si>
    <t>1775*1,02 'Přepočtené koeficientem množství</t>
  </si>
  <si>
    <t>50</t>
  </si>
  <si>
    <t>622222001</t>
  </si>
  <si>
    <t>Montáž kontaktního zateplení vnějšího ostění hl. špalety do 200 mm z minerální vlny tl do 40 mm</t>
  </si>
  <si>
    <t>-1978945342</t>
  </si>
  <si>
    <t>(2,35*2+1,33)*102</t>
  </si>
  <si>
    <t>(2,15*2+1,21)*45</t>
  </si>
  <si>
    <t>(1,43*2+1,13)*3</t>
  </si>
  <si>
    <t>(1,30*2+1,11)*6</t>
  </si>
  <si>
    <t>(1,15*2+1,11)*38</t>
  </si>
  <si>
    <t>(0,70*2+3,59)*1</t>
  </si>
  <si>
    <t xml:space="preserve">dveře </t>
  </si>
  <si>
    <t>51</t>
  </si>
  <si>
    <t>63151505R</t>
  </si>
  <si>
    <t>deska minerální izolační s kolmou orientací vláken tl. 20 mm</t>
  </si>
  <si>
    <t>-308657007</t>
  </si>
  <si>
    <t>šířka ostění 200 mm</t>
  </si>
  <si>
    <t>1043,40*0,20</t>
  </si>
  <si>
    <t>208,68*1,02 'Přepočtené koeficientem množství</t>
  </si>
  <si>
    <t>52</t>
  </si>
  <si>
    <t>622222051</t>
  </si>
  <si>
    <t>Montáž kontaktního zateplení vnějšího ostění hl. špalety do 400 mm z minerální vlny tl do 40 mm</t>
  </si>
  <si>
    <t>1878898553</t>
  </si>
  <si>
    <t>dveře - východní pohled</t>
  </si>
  <si>
    <t>53</t>
  </si>
  <si>
    <t>-358972356</t>
  </si>
  <si>
    <t>šířka ostění 600 mm</t>
  </si>
  <si>
    <t>(2,45*2+1,42)*0,60</t>
  </si>
  <si>
    <t>3,792*1,02 'Přepočtené koeficientem množství</t>
  </si>
  <si>
    <t>54</t>
  </si>
  <si>
    <t>622252001</t>
  </si>
  <si>
    <t>Montáž zakládacích soklových lišt kontaktního zateplení</t>
  </si>
  <si>
    <t>-1730719896</t>
  </si>
  <si>
    <t xml:space="preserve">seznam podrobností - výkr.č. 14 </t>
  </si>
  <si>
    <t xml:space="preserve">11,0   "pozice 6</t>
  </si>
  <si>
    <t xml:space="preserve">162,0   "pozice 7</t>
  </si>
  <si>
    <t>55</t>
  </si>
  <si>
    <t>590516530</t>
  </si>
  <si>
    <t>lišta soklová Al s okapničkou, zakládací U 16 cm, 0,95/200 cm</t>
  </si>
  <si>
    <t>1418891238</t>
  </si>
  <si>
    <t>11*1,05 'Přepočtené koeficientem množství</t>
  </si>
  <si>
    <t>56</t>
  </si>
  <si>
    <t>590516380</t>
  </si>
  <si>
    <t>lišta zakládací LO 163 mm tl.1,0mm</t>
  </si>
  <si>
    <t>85125063</t>
  </si>
  <si>
    <t>162*1,05 'Přepočtené koeficientem množství</t>
  </si>
  <si>
    <t>57</t>
  </si>
  <si>
    <t>622521011</t>
  </si>
  <si>
    <t>Tenkovrstvá silikátová zrnitá omítka tl. 1,5 mm včetně penetrace vnějších stěn</t>
  </si>
  <si>
    <t>391303426</t>
  </si>
  <si>
    <t>stěny - viz. montáž kontaktního zateplení vnějších stěn</t>
  </si>
  <si>
    <t>115,0+1775,0</t>
  </si>
  <si>
    <t>ostění - viz. montáž kontaktního zateplení ostění</t>
  </si>
  <si>
    <t>1043,0*0,20+6,32*0,60</t>
  </si>
  <si>
    <t>sokl</t>
  </si>
  <si>
    <t xml:space="preserve">"sever"   8,70*0,30+(36,18+6,0*2+0,9)*0,25</t>
  </si>
  <si>
    <t xml:space="preserve">"jih"   (7,20+0,75)*(0,25+0,45)/2+(18,9+1,8)*2*0,45+(7,2+0,75)*0,45</t>
  </si>
  <si>
    <t xml:space="preserve">"západ"   (7,20-1,55+0,90*2)*0,35+7,55*0,28+3,40*(1,35+0,40)/2</t>
  </si>
  <si>
    <t xml:space="preserve">"východ"   7,7*0,45+10,0*(0,45+0,30)/2</t>
  </si>
  <si>
    <t xml:space="preserve">"římsa"   22,0</t>
  </si>
  <si>
    <t>58</t>
  </si>
  <si>
    <t>62262102R</t>
  </si>
  <si>
    <t>Lepení dekoračních fasádních profilů plošných na stěny</t>
  </si>
  <si>
    <t>-3157337</t>
  </si>
  <si>
    <t>římsa - výkr.č. 10, 11</t>
  </si>
  <si>
    <t>22,0+7,20</t>
  </si>
  <si>
    <t>59</t>
  </si>
  <si>
    <t>283758870</t>
  </si>
  <si>
    <t>deska z pěnového polystyrenu (např. ref.výr. EPS 100 Z 1000 x 500 x 1000 mm)</t>
  </si>
  <si>
    <t>CS ÚRS 2015 01</t>
  </si>
  <si>
    <t>-1882483795</t>
  </si>
  <si>
    <t>152,0*(0,055*0,075+(0,105+0,12)/2*0,095)</t>
  </si>
  <si>
    <t>2,252*1,02 'Přepočtené koeficientem množství</t>
  </si>
  <si>
    <t>60</t>
  </si>
  <si>
    <t>629991011</t>
  </si>
  <si>
    <t>Zakrytí výplní otvorů a svislých ploch fólií přilepenou lepící páskou</t>
  </si>
  <si>
    <t>1849341488</t>
  </si>
  <si>
    <t>2,35*1,35*102</t>
  </si>
  <si>
    <t>2,15*1,25*45</t>
  </si>
  <si>
    <t>1,43*1,15*3</t>
  </si>
  <si>
    <t>1,30*1,15*6</t>
  </si>
  <si>
    <t>1,15*1,15*38</t>
  </si>
  <si>
    <t>3,61*0,7*1</t>
  </si>
  <si>
    <t xml:space="preserve">2,7*1,33   "severní průčelí</t>
  </si>
  <si>
    <t xml:space="preserve">2,0*0,86   "západní průčelí</t>
  </si>
  <si>
    <t xml:space="preserve">2,45*1,42   "východní průčelí</t>
  </si>
  <si>
    <t xml:space="preserve">6,20*3,0   "jižní průčelí - vstup</t>
  </si>
  <si>
    <t>61</t>
  </si>
  <si>
    <t>629995101</t>
  </si>
  <si>
    <t>Očištění vnějších ploch tlakovou vodou</t>
  </si>
  <si>
    <t>989598288</t>
  </si>
  <si>
    <t xml:space="preserve">395,0+7,20+45,0+25,0   "pohl. východní+západní</t>
  </si>
  <si>
    <t xml:space="preserve">1380,0+22,0+140,0+90,0   "pohl. severní+jižní</t>
  </si>
  <si>
    <t>soklová stěna vstupu - jižní průčelí</t>
  </si>
  <si>
    <t>(1,10*1,60+0,65*(1,8+0,40)+(1,30+0,4)/2*3,0)*2</t>
  </si>
  <si>
    <t>vstupní schodiště</t>
  </si>
  <si>
    <t>(0,15+0,3)*(5,85+4,55+4,05*5)</t>
  </si>
  <si>
    <t>střecha vstupu</t>
  </si>
  <si>
    <t>8,20*4,22</t>
  </si>
  <si>
    <t>62</t>
  </si>
  <si>
    <t>629999011</t>
  </si>
  <si>
    <t>Příplatek k úpravám povrchů za provádění styku dvou barev nebo struktur na fasádě</t>
  </si>
  <si>
    <t>-1784578741</t>
  </si>
  <si>
    <t xml:space="preserve">180,0   "střešní římsa</t>
  </si>
  <si>
    <t xml:space="preserve">152,0   "římsa</t>
  </si>
  <si>
    <t xml:space="preserve">0,45*(3+4)*4*2+0,75*8*2  "jižní průčelí</t>
  </si>
  <si>
    <t xml:space="preserve">0,45*(3+1)*4*2+0,75*8*2   "severní průčelí</t>
  </si>
  <si>
    <t xml:space="preserve">0,45*7*2+0,75*2   "západní průčelí</t>
  </si>
  <si>
    <t xml:space="preserve">0,45*7*2+0,75*2   "východní průčelí</t>
  </si>
  <si>
    <t>63</t>
  </si>
  <si>
    <t>633811111</t>
  </si>
  <si>
    <t>Broušení nerovností betonových podlah do 2 mm - stržení šlemu</t>
  </si>
  <si>
    <t>1059115622</t>
  </si>
  <si>
    <t>Ostatní konstrukce a práce, bourání</t>
  </si>
  <si>
    <t>64</t>
  </si>
  <si>
    <t>916231213</t>
  </si>
  <si>
    <t>Osazení chodníkového obrubníku betonového stojatého s boční opěrou do lože z betonu prostého</t>
  </si>
  <si>
    <t>-1624746861</t>
  </si>
  <si>
    <t>nový obrubník</t>
  </si>
  <si>
    <t xml:space="preserve">1,60+6,0+34,60+6,0+1,80+9,2   "severní průčelí</t>
  </si>
  <si>
    <t>stávající obrubník - 90%, nový 10%</t>
  </si>
  <si>
    <t>65</t>
  </si>
  <si>
    <t>592173030</t>
  </si>
  <si>
    <t>obrubník betonový zahradní 50x5x20 cm</t>
  </si>
  <si>
    <t>414750382</t>
  </si>
  <si>
    <t xml:space="preserve">nový obrubník - 10% </t>
  </si>
  <si>
    <t xml:space="preserve">(7,20+0,75+19,10+1,30)*2*2*0,10   "jižní průčelí</t>
  </si>
  <si>
    <t xml:space="preserve">(8,40+10,6)*2*0,10   "východní průčelí</t>
  </si>
  <si>
    <t>nový obrubník 100%</t>
  </si>
  <si>
    <t xml:space="preserve">(1,60+6,0+34,6+6,0+1,80+9,2)*2   "severní průčelí</t>
  </si>
  <si>
    <t>66</t>
  </si>
  <si>
    <t>941111122</t>
  </si>
  <si>
    <t>Montáž lešení řadového trubkového lehkého s podlahami zatížení do 200 kg/m2 š do 1,2 m v do 25 m</t>
  </si>
  <si>
    <t>1230781152</t>
  </si>
  <si>
    <t xml:space="preserve">(59,8+0,32+1,20*2)*14,0   "jižní průčelí</t>
  </si>
  <si>
    <t xml:space="preserve">(0,75+6,0+36,50+6,0+11,65+1,20)*14,0   "severní průčelí</t>
  </si>
  <si>
    <t xml:space="preserve">19,27*14,0   "východní průčelí</t>
  </si>
  <si>
    <t xml:space="preserve">19,27*14,0   "západní průčelí</t>
  </si>
  <si>
    <t>67</t>
  </si>
  <si>
    <t>941111222</t>
  </si>
  <si>
    <t>Příplatek k lešení řadovému trubkovému lehkému s podlahami š 1,2 m v 25 m za první a ZKD den použití</t>
  </si>
  <si>
    <t>-62884054</t>
  </si>
  <si>
    <t>předpokládaná doba použití lešení 60 dní</t>
  </si>
  <si>
    <t>2284,24*60</t>
  </si>
  <si>
    <t>68</t>
  </si>
  <si>
    <t>941111822</t>
  </si>
  <si>
    <t>Demontáž lešení řadového trubkového lehkého s podlahami zatížení do 200 kg/m2 š do 1,2 m v do 25 m</t>
  </si>
  <si>
    <t>529994389</t>
  </si>
  <si>
    <t>69</t>
  </si>
  <si>
    <t>944511111</t>
  </si>
  <si>
    <t>Montáž ochranné sítě z textilie z umělých vláken</t>
  </si>
  <si>
    <t>1794454257</t>
  </si>
  <si>
    <t>70</t>
  </si>
  <si>
    <t>944511211</t>
  </si>
  <si>
    <t>Příplatek k ochranné síti za první a ZKD den použití</t>
  </si>
  <si>
    <t>1319700085</t>
  </si>
  <si>
    <t>2284,240*60</t>
  </si>
  <si>
    <t>71</t>
  </si>
  <si>
    <t>944511811</t>
  </si>
  <si>
    <t>Demontáž ochranné sítě z textilie z umělých vláken</t>
  </si>
  <si>
    <t>887650851</t>
  </si>
  <si>
    <t>72</t>
  </si>
  <si>
    <t>949101111</t>
  </si>
  <si>
    <t>Lešení pomocné pro objekty pozemních staveb s lešeňovou podlahou v do 1,9 m zatížení do 150 kg/m2</t>
  </si>
  <si>
    <t>-1170924941</t>
  </si>
  <si>
    <t>vstup do objektu</t>
  </si>
  <si>
    <t>6,2*1,5</t>
  </si>
  <si>
    <t>73</t>
  </si>
  <si>
    <t>95290212R</t>
  </si>
  <si>
    <t xml:space="preserve">Čištění budov - půdní prostor </t>
  </si>
  <si>
    <t>554198873</t>
  </si>
  <si>
    <t>půdní prostor - vyčištění + zametení před položením izolace</t>
  </si>
  <si>
    <t>858,0</t>
  </si>
  <si>
    <t>74</t>
  </si>
  <si>
    <t>952902221</t>
  </si>
  <si>
    <t>Čištění budov zametení schodišť</t>
  </si>
  <si>
    <t>-841851463</t>
  </si>
  <si>
    <t>předpokládaný rozsah</t>
  </si>
  <si>
    <t>50,0</t>
  </si>
  <si>
    <t>75</t>
  </si>
  <si>
    <t>952902231</t>
  </si>
  <si>
    <t>Čištění budov omytí schodišť</t>
  </si>
  <si>
    <t>-1764557449</t>
  </si>
  <si>
    <t>76</t>
  </si>
  <si>
    <t>966053121</t>
  </si>
  <si>
    <t>Vybourání ŽB říms vyložených do 250 mm</t>
  </si>
  <si>
    <t>-785412135</t>
  </si>
  <si>
    <t xml:space="preserve">(7,2+0,7+19,1+1,85)*2   "jížní průčelí</t>
  </si>
  <si>
    <t xml:space="preserve">0,75+6,0+36,5+6,0+11,65-1,45   "severní průčelí</t>
  </si>
  <si>
    <t xml:space="preserve">18,95+0,095*2   "východní průčelí</t>
  </si>
  <si>
    <t xml:space="preserve">18,95+0,095    "západní průčelí</t>
  </si>
  <si>
    <t>77</t>
  </si>
  <si>
    <t>968072455</t>
  </si>
  <si>
    <t>Vybourání kovových dveřních zárubní pl do 2 m2</t>
  </si>
  <si>
    <t>-1701353514</t>
  </si>
  <si>
    <t>západní průčelí</t>
  </si>
  <si>
    <t>1,0*2,0</t>
  </si>
  <si>
    <t>78</t>
  </si>
  <si>
    <t>979024441</t>
  </si>
  <si>
    <t>Očištění vybouraných obrubníků a krajníků zahradních</t>
  </si>
  <si>
    <t>564074894</t>
  </si>
  <si>
    <t xml:space="preserve">(7,20+0,80+19,10+1,30)*2*0,90   "jižní průčelí</t>
  </si>
  <si>
    <t xml:space="preserve">(8,40+10,6)*0,90   "východní průčelí</t>
  </si>
  <si>
    <t>79</t>
  </si>
  <si>
    <t>979054441</t>
  </si>
  <si>
    <t>Očištění vybouraných z desek nebo dlaždic s původním spárováním z kameniva těženého</t>
  </si>
  <si>
    <t>-2043047702</t>
  </si>
  <si>
    <t xml:space="preserve">(18,95+0,50*2)*0,50*0,90   "východní průčelí</t>
  </si>
  <si>
    <t xml:space="preserve">(7,20+19,1+0,75+1,30)*2*0,50*0,90   "jižní průčelí</t>
  </si>
  <si>
    <t>80</t>
  </si>
  <si>
    <t>979054451</t>
  </si>
  <si>
    <t>Očištění vybouraných zámkových dlaždic s původním spárováním z kameniva těženého</t>
  </si>
  <si>
    <t>-441239800</t>
  </si>
  <si>
    <t xml:space="preserve">(18,95-4,87+0,8)*0,80*0,90   "západní průčelí</t>
  </si>
  <si>
    <t xml:space="preserve">(18,95+0,80*2)*0,30*0,90   "východní průčelí</t>
  </si>
  <si>
    <t>997</t>
  </si>
  <si>
    <t>Přesun sutě</t>
  </si>
  <si>
    <t>81</t>
  </si>
  <si>
    <t>997013114</t>
  </si>
  <si>
    <t>Vnitrostaveništní doprava suti a vybouraných hmot pro budovy v do 15 m s použitím mechanizace</t>
  </si>
  <si>
    <t>-306939901</t>
  </si>
  <si>
    <t>82</t>
  </si>
  <si>
    <t>997013219</t>
  </si>
  <si>
    <t>Příplatek k vnitrostaveništní dopravě suti a vybouraných hmot za zvětšenou dopravu suti ZKD 10 m</t>
  </si>
  <si>
    <t>795289621</t>
  </si>
  <si>
    <t>20,831*5 'Přepočtené koeficientem množství</t>
  </si>
  <si>
    <t>83</t>
  </si>
  <si>
    <t>997013501</t>
  </si>
  <si>
    <t>Odvoz suti a vybouraných hmot na skládku nebo meziskládku do 1 km se složením</t>
  </si>
  <si>
    <t>1676363687</t>
  </si>
  <si>
    <t>84</t>
  </si>
  <si>
    <t>997013509</t>
  </si>
  <si>
    <t>Příplatek k odvozu suti a vybouraných hmot na skládku ZKD 1 km přes 1 km</t>
  </si>
  <si>
    <t>-1113660253</t>
  </si>
  <si>
    <t>20,831*14 'Přepočtené koeficientem množství</t>
  </si>
  <si>
    <t>85</t>
  </si>
  <si>
    <t>997013801</t>
  </si>
  <si>
    <t>Poplatek za uložení stavebního betonového odpadu na skládce (skládkovné)</t>
  </si>
  <si>
    <t>-1872656673</t>
  </si>
  <si>
    <t>20,831-(0,152+0,208+0,183+0,048+1,90+0,071+0,57)</t>
  </si>
  <si>
    <t>86</t>
  </si>
  <si>
    <t>997013814</t>
  </si>
  <si>
    <t>Poplatek za uložení stavebního odpadu z izolačních hmot na skládce (skládkovné)</t>
  </si>
  <si>
    <t>1887392456</t>
  </si>
  <si>
    <t>0,208+0,183</t>
  </si>
  <si>
    <t>87</t>
  </si>
  <si>
    <t>997013831</t>
  </si>
  <si>
    <t>Poplatek za uložení stavebního směsného odpadu na skládce (skládkovné)</t>
  </si>
  <si>
    <t>-490365737</t>
  </si>
  <si>
    <t>1,90+0,071+0,152+0,048</t>
  </si>
  <si>
    <t>88</t>
  </si>
  <si>
    <t>997221845</t>
  </si>
  <si>
    <t>Poplatek za uložení odpadu z asfaltových povrchů na skládce (skládkovné)</t>
  </si>
  <si>
    <t>-853537664</t>
  </si>
  <si>
    <t>998</t>
  </si>
  <si>
    <t>Přesun hmot</t>
  </si>
  <si>
    <t>89</t>
  </si>
  <si>
    <t>998011003</t>
  </si>
  <si>
    <t>Přesun hmot pro budovy zděné v do 24 m</t>
  </si>
  <si>
    <t>548752512</t>
  </si>
  <si>
    <t>PSV</t>
  </si>
  <si>
    <t>Práce a dodávky PSV</t>
  </si>
  <si>
    <t>711</t>
  </si>
  <si>
    <t>Izolace proti vodě, vlhkosti a plynům</t>
  </si>
  <si>
    <t>90</t>
  </si>
  <si>
    <t>711161306</t>
  </si>
  <si>
    <t>Izolace proti zemní vlhkosti stěn foliemi nopovými pro běžné podmínky tl. 0,5 mm šířky 1,0 m</t>
  </si>
  <si>
    <t>-474701725</t>
  </si>
  <si>
    <t>sokl - kotvená izolace</t>
  </si>
  <si>
    <t xml:space="preserve">"sever"   8,70*0,77+(1,30+36,18+6,0*2+0,9)*0,80</t>
  </si>
  <si>
    <t xml:space="preserve">"jih"   (7,20+0,75)*(1,0+0,80)/2+(18,9+1,8)*2*0,80+(7,2+0,75)*0,80</t>
  </si>
  <si>
    <t xml:space="preserve">"západ"   (7,20-1,55+0,90*2)*0,80+7,55*0,87</t>
  </si>
  <si>
    <t xml:space="preserve">"východ"   7,7*0,80+11,5*(0,80+0,95)/2</t>
  </si>
  <si>
    <t>91</t>
  </si>
  <si>
    <t>711161382</t>
  </si>
  <si>
    <t>Izolace proti zemní vlhkosti foliemi nopovými ukončené horní provětrávací lištou</t>
  </si>
  <si>
    <t>258485042</t>
  </si>
  <si>
    <t xml:space="preserve">"sever"   8,70+1,30+36,18+6,0*2+0,9</t>
  </si>
  <si>
    <t xml:space="preserve">"jih"   (7,20+0,75+18,9+1,8)*2</t>
  </si>
  <si>
    <t xml:space="preserve">"západ"   7,20+0,90*2+7,55</t>
  </si>
  <si>
    <t xml:space="preserve">"východ"   19,2</t>
  </si>
  <si>
    <t>92</t>
  </si>
  <si>
    <t>998711203</t>
  </si>
  <si>
    <t>Přesun hmot procentní pro izolace proti vodě, vlhkosti a plynům v objektech v do 60 m</t>
  </si>
  <si>
    <t>%</t>
  </si>
  <si>
    <t>-2014157037</t>
  </si>
  <si>
    <t>93</t>
  </si>
  <si>
    <t>998711292</t>
  </si>
  <si>
    <t>Příplatek k přesunu hmot procentní 711 za zvětšený přesun do 100 m</t>
  </si>
  <si>
    <t>441633586</t>
  </si>
  <si>
    <t>712</t>
  </si>
  <si>
    <t>Povlakové krytiny</t>
  </si>
  <si>
    <t>94</t>
  </si>
  <si>
    <t>712300831</t>
  </si>
  <si>
    <t>Odstranění povlakové krytiny střech do 10° jednovrstvé</t>
  </si>
  <si>
    <t>1696882849</t>
  </si>
  <si>
    <t>95</t>
  </si>
  <si>
    <t>712311101</t>
  </si>
  <si>
    <t>Provedení povlakové krytiny střech do 10° za studena lakem penetračním nebo asfaltovým</t>
  </si>
  <si>
    <t>693338149</t>
  </si>
  <si>
    <t>střecha vstupu - výkr.č. 7</t>
  </si>
  <si>
    <t>96</t>
  </si>
  <si>
    <t>111631500</t>
  </si>
  <si>
    <t>lak asfaltový penetrační</t>
  </si>
  <si>
    <t>-705602252</t>
  </si>
  <si>
    <t>34,604*0,0003 'Přepočtené koeficientem množství</t>
  </si>
  <si>
    <t>97</t>
  </si>
  <si>
    <t>998712203</t>
  </si>
  <si>
    <t>Přesun hmot procentní pro krytiny povlakové v objektech v do 24 m</t>
  </si>
  <si>
    <t>807044436</t>
  </si>
  <si>
    <t>98</t>
  </si>
  <si>
    <t>998712292</t>
  </si>
  <si>
    <t>Příplatek k přesunu hmot procentní 712 za zvětšený přesun do 100 m</t>
  </si>
  <si>
    <t>-815741184</t>
  </si>
  <si>
    <t>713</t>
  </si>
  <si>
    <t>Izolace tepelné</t>
  </si>
  <si>
    <t>99</t>
  </si>
  <si>
    <t>71311222R</t>
  </si>
  <si>
    <t>D+M tepelné izolace drť z minerální vaty tl do 350 mm</t>
  </si>
  <si>
    <t>-1826289460</t>
  </si>
  <si>
    <t xml:space="preserve">2,7*2,0   "expanzní nádoba</t>
  </si>
  <si>
    <t xml:space="preserve">1,82*0,78   "telekom. zařízení</t>
  </si>
  <si>
    <t>7131211R1</t>
  </si>
  <si>
    <t>D+M systémové zateplení podlahy s pochozí úpravou (např. ref.výr. Isover - Stepcross)</t>
  </si>
  <si>
    <t>-1136827752</t>
  </si>
  <si>
    <t>celková skladba viz výkr.č. 6, tl. konstrukce 340 mm</t>
  </si>
  <si>
    <t>12,54*37,60+10,44*(17,73+0,78)*2</t>
  </si>
  <si>
    <t xml:space="preserve">-2,70*2,0   "expanzní nádoba</t>
  </si>
  <si>
    <t xml:space="preserve">-3,33*1,13   "komín</t>
  </si>
  <si>
    <t xml:space="preserve">-0,83*(2,96+0,60)   "schodiště</t>
  </si>
  <si>
    <t xml:space="preserve">-(0,8+1,5+0,82)*0,50   "komíny</t>
  </si>
  <si>
    <t xml:space="preserve">-0,78*1,82   "telekom. zařízení</t>
  </si>
  <si>
    <t>101</t>
  </si>
  <si>
    <t>713140863</t>
  </si>
  <si>
    <t>Odstranění tepelné izolace střech nadstřešní lepené z polystyrenu tl přes 100 mm</t>
  </si>
  <si>
    <t>528298960</t>
  </si>
  <si>
    <t>102</t>
  </si>
  <si>
    <t>713141131</t>
  </si>
  <si>
    <t>Montáž izolace tepelné střech plochých lepené za studena (polyuretanové lepidlo) 1 vrstva desek</t>
  </si>
  <si>
    <t>2032353276</t>
  </si>
  <si>
    <t>103</t>
  </si>
  <si>
    <t>28375913R</t>
  </si>
  <si>
    <t>deska z pěnového polystyrenu (např. ref.výr. EPS 100 S 1000 x 500 (1000) mm) - spádové klíny</t>
  </si>
  <si>
    <t>2048525990</t>
  </si>
  <si>
    <t>2,0*8,20*0,12+2,22*8,20*(0,03+0,12)/2</t>
  </si>
  <si>
    <t>3,333*1,02 'Přepočtené koeficientem množství</t>
  </si>
  <si>
    <t>104</t>
  </si>
  <si>
    <t>7131419R1</t>
  </si>
  <si>
    <t>Provedení tepelné izolace střech do 10° připevnění izolace kotvícími šrouby</t>
  </si>
  <si>
    <t>-809092288</t>
  </si>
  <si>
    <t>105</t>
  </si>
  <si>
    <t>5905136R1</t>
  </si>
  <si>
    <t>kombinovaný upevňovací prvek pro ploché střechy talířová podložka + samovrtný šroub</t>
  </si>
  <si>
    <t>556384978</t>
  </si>
  <si>
    <t>předpoklad 4ks/m2</t>
  </si>
  <si>
    <t>8,20*4,22*4</t>
  </si>
  <si>
    <t>106</t>
  </si>
  <si>
    <t>71315111R</t>
  </si>
  <si>
    <t>D+M izolace tepelné půdního prostoru z minerální vaty kladené volně</t>
  </si>
  <si>
    <t>-1500721549</t>
  </si>
  <si>
    <t>půdní prostor - pozední zeď, střecha, římsa - viz. detail Y výkr.č. 6</t>
  </si>
  <si>
    <t>(17,93+7,30+0,78*2+7,21+11,73+11,64*2+6,0*2)*1,30*0,60/2</t>
  </si>
  <si>
    <t>(4,5*6+3,45+4,58+4,53+4,48)*0,75*0,60</t>
  </si>
  <si>
    <t>37,60*0,36*0,60</t>
  </si>
  <si>
    <t>107</t>
  </si>
  <si>
    <t>713191115</t>
  </si>
  <si>
    <t>Montáž izolace tepelné střech překrytí pásem asfaltovým samolepícím na sucho</t>
  </si>
  <si>
    <t>-2004799910</t>
  </si>
  <si>
    <t>8,20*4,22+8,20*0,10</t>
  </si>
  <si>
    <t>108</t>
  </si>
  <si>
    <t>62866280R</t>
  </si>
  <si>
    <t>podkladní pás asfaltový SBS modifikovaný za studena samolepící (např. ref.výr. MIDA SELF GV S3)</t>
  </si>
  <si>
    <t>-964750362</t>
  </si>
  <si>
    <t>35,424*1,15 'Přepočtené koeficientem množství</t>
  </si>
  <si>
    <t>109</t>
  </si>
  <si>
    <t>713291221</t>
  </si>
  <si>
    <t>Montáž izolace tepelné parotěsné zábrany stěn asfaltovým pásem</t>
  </si>
  <si>
    <t>-615676286</t>
  </si>
  <si>
    <t>(17,93+7,30+0,78+4,5*6+3,45+4,58+4,53+4,48+0,78+7,21+11,73+10,64*2+6,0*2+37,6)*0,45</t>
  </si>
  <si>
    <t>půda - schodiště</t>
  </si>
  <si>
    <t>(0,83+2,96*2)*0,34</t>
  </si>
  <si>
    <t>expanzní nádoba</t>
  </si>
  <si>
    <t>(2,0*2+2,7)*0,34</t>
  </si>
  <si>
    <t>telekom. zařízení</t>
  </si>
  <si>
    <t>(0,78+2,02)*2*0,34</t>
  </si>
  <si>
    <t>110</t>
  </si>
  <si>
    <t>283292330</t>
  </si>
  <si>
    <t>parozábrana univerzální s proměnlivou difúzní tloušťkou a UV stabilizací</t>
  </si>
  <si>
    <t>-1556125791</t>
  </si>
  <si>
    <t>78,77*1,3 'Přepočtené koeficientem množství</t>
  </si>
  <si>
    <t>111</t>
  </si>
  <si>
    <t>998713203</t>
  </si>
  <si>
    <t>Přesun hmot procentní pro izolace tepelné v objektech v do 24 m</t>
  </si>
  <si>
    <t>-955646577</t>
  </si>
  <si>
    <t>112</t>
  </si>
  <si>
    <t>998713292</t>
  </si>
  <si>
    <t>Příplatek k přesunu hmot procentní 713 za zvětšený přesun do 100 m</t>
  </si>
  <si>
    <t>1443433391</t>
  </si>
  <si>
    <t>721</t>
  </si>
  <si>
    <t>Zdravotechnika - vnitřní kanalizace</t>
  </si>
  <si>
    <t>113</t>
  </si>
  <si>
    <t>72124211R</t>
  </si>
  <si>
    <t>Lapač střešních splavenin se zápachovou klapkou a lapacím košem</t>
  </si>
  <si>
    <t>310813640</t>
  </si>
  <si>
    <t>seznam podrobností - výkr.č. 14 - pozice 3</t>
  </si>
  <si>
    <t>9,0</t>
  </si>
  <si>
    <t>114</t>
  </si>
  <si>
    <t>72124280R</t>
  </si>
  <si>
    <t>Demontáž lapače střešních splavenin</t>
  </si>
  <si>
    <t>320490157</t>
  </si>
  <si>
    <t>115</t>
  </si>
  <si>
    <t>998721203</t>
  </si>
  <si>
    <t>Přesun hmot procentní pro vnitřní kanalizace v objektech v do 24 m</t>
  </si>
  <si>
    <t>-593718494</t>
  </si>
  <si>
    <t>116</t>
  </si>
  <si>
    <t>998721292</t>
  </si>
  <si>
    <t>Příplatek k přesunu hmot procentní 721 za zvětšený přesun do 100 m</t>
  </si>
  <si>
    <t>-1063876471</t>
  </si>
  <si>
    <t>723</t>
  </si>
  <si>
    <t>Zdravotechnika - vnitřní plynovod</t>
  </si>
  <si>
    <t>117</t>
  </si>
  <si>
    <t>7231909R1</t>
  </si>
  <si>
    <t>D+M prodloužení potrubí plynu včetně kotvení</t>
  </si>
  <si>
    <t>soub</t>
  </si>
  <si>
    <t>-1788184176</t>
  </si>
  <si>
    <t>potrubí plynu prodloužit o tl. izolantu</t>
  </si>
  <si>
    <t xml:space="preserve">1,0   "východní průčelí</t>
  </si>
  <si>
    <t xml:space="preserve">1,0   "západní průčelí</t>
  </si>
  <si>
    <t xml:space="preserve">1,0   "jižní průčelí</t>
  </si>
  <si>
    <t>118</t>
  </si>
  <si>
    <t>72319990R</t>
  </si>
  <si>
    <t>Uzavření, otevření, odvzdušnění a napuštění plynovodního potrubí</t>
  </si>
  <si>
    <t>-494101241</t>
  </si>
  <si>
    <t>1,0</t>
  </si>
  <si>
    <t>119</t>
  </si>
  <si>
    <t>998723203</t>
  </si>
  <si>
    <t>Přesun hmot procentní pro vnitřní plynovod v objektech v do 24 m</t>
  </si>
  <si>
    <t>83228623</t>
  </si>
  <si>
    <t>120</t>
  </si>
  <si>
    <t>998723292</t>
  </si>
  <si>
    <t>Příplatek k přesunu hmot procentní 723 za zvětšený přesun do 100 m</t>
  </si>
  <si>
    <t>-956540376</t>
  </si>
  <si>
    <t>743</t>
  </si>
  <si>
    <t>Elektromontáže - hrubá montáž</t>
  </si>
  <si>
    <t>121</t>
  </si>
  <si>
    <t>7436211R1</t>
  </si>
  <si>
    <t>D+M hromosvodné soustavy</t>
  </si>
  <si>
    <t>-1123154536</t>
  </si>
  <si>
    <t>122</t>
  </si>
  <si>
    <t>7436212R1</t>
  </si>
  <si>
    <t>D+M ocelové chránicky vedené v izolantu z TR pr. 22/2,6</t>
  </si>
  <si>
    <t>934578326</t>
  </si>
  <si>
    <t>seznam podrobností - výkr.č. 14 - pozice 2</t>
  </si>
  <si>
    <t>90,0</t>
  </si>
  <si>
    <t>123</t>
  </si>
  <si>
    <t>7436219R1</t>
  </si>
  <si>
    <t>Demontáž stávající hromosvodné soustavy</t>
  </si>
  <si>
    <t>-676577399</t>
  </si>
  <si>
    <t>124</t>
  </si>
  <si>
    <t>743991100</t>
  </si>
  <si>
    <t>Měření zemních odporů zemniče</t>
  </si>
  <si>
    <t>-2008503588</t>
  </si>
  <si>
    <t>751</t>
  </si>
  <si>
    <t>Vzduchotechnika</t>
  </si>
  <si>
    <t>125</t>
  </si>
  <si>
    <t>751398022</t>
  </si>
  <si>
    <t>Mtž větrací mřížky stěnové do 0,100 m2</t>
  </si>
  <si>
    <t>-1273859793</t>
  </si>
  <si>
    <t>seznam podrobností - výkr.č. 14 - pozice 9</t>
  </si>
  <si>
    <t>126</t>
  </si>
  <si>
    <t>55341425R</t>
  </si>
  <si>
    <t>mřížka větrací ocelová 300x300 mm se síťovinou - 9</t>
  </si>
  <si>
    <t>299607607</t>
  </si>
  <si>
    <t>127</t>
  </si>
  <si>
    <t>75139802R</t>
  </si>
  <si>
    <t>Demontáž, posunutí na izolant a opětovná montáž stávající žaluzie 1150/600</t>
  </si>
  <si>
    <t>1551128160</t>
  </si>
  <si>
    <t>výkr.č. 3 - západní průčelí</t>
  </si>
  <si>
    <t>3,0</t>
  </si>
  <si>
    <t>128</t>
  </si>
  <si>
    <t>751510814</t>
  </si>
  <si>
    <t>Demontáž vzduchotechnického potrubí pozink čtyřhranného průřezu do 0,28 m2</t>
  </si>
  <si>
    <t>1186549985</t>
  </si>
  <si>
    <t>zrušení potrubí pr. 250 mm na půdě</t>
  </si>
  <si>
    <t>2,50</t>
  </si>
  <si>
    <t>129</t>
  </si>
  <si>
    <t>998751202</t>
  </si>
  <si>
    <t>Přesun hmot procentní pro vzduchotechniku v objektech v do 24 m</t>
  </si>
  <si>
    <t>-1003634354</t>
  </si>
  <si>
    <t>130</t>
  </si>
  <si>
    <t>998751291</t>
  </si>
  <si>
    <t>Příplatek k přesunu hmot procentní 751 za zvětšený přesun do 500 m</t>
  </si>
  <si>
    <t>-1044034076</t>
  </si>
  <si>
    <t>762</t>
  </si>
  <si>
    <t>Konstrukce tesařské</t>
  </si>
  <si>
    <t>131</t>
  </si>
  <si>
    <t>762211220</t>
  </si>
  <si>
    <t>D+M dřevěného schodiště přímočarého z prken s podstupnicemi šířka ramene do 1m včetně impregnace a povrchové úpravy</t>
  </si>
  <si>
    <t>974607047</t>
  </si>
  <si>
    <t>nové dř. stupně ocel. schodiště, 1x stupnice830x300 mm, 2x podstupnice 830x170 mm, 2x podkl. hranol 900x170x60 mm</t>
  </si>
  <si>
    <t>132</t>
  </si>
  <si>
    <t>762431034</t>
  </si>
  <si>
    <t>Obložení stěn z desek OSB tl 18 mm broušených na pero a drážku přibíjených</t>
  </si>
  <si>
    <t>20460799</t>
  </si>
  <si>
    <t>bednění kolem expanze, schodiště+telekom. zařízení</t>
  </si>
  <si>
    <t>((2,0*2+2,7)+(2,96*2+0,83)+(0,78+2,02)*2)*0,34</t>
  </si>
  <si>
    <t>133</t>
  </si>
  <si>
    <t>762439001</t>
  </si>
  <si>
    <t>Montáž obložení stěn podkladový rošt</t>
  </si>
  <si>
    <t>1754464055</t>
  </si>
  <si>
    <t>((2,0*2+2,7)+(2,96*2+0,83)+(0,78+2,02)*2)*2</t>
  </si>
  <si>
    <t>134</t>
  </si>
  <si>
    <t>605141130</t>
  </si>
  <si>
    <t>řezivo jehličnaté,střešní latě impregnované dl 2 - 3,5 m</t>
  </si>
  <si>
    <t>14560706</t>
  </si>
  <si>
    <t>38,10*0,05*0,05</t>
  </si>
  <si>
    <t>135</t>
  </si>
  <si>
    <t>762495000</t>
  </si>
  <si>
    <t>Spojovací prostředky pro montáž olištování, obložení stropů, střešních podhledů a stěn</t>
  </si>
  <si>
    <t>-1887340820</t>
  </si>
  <si>
    <t>136</t>
  </si>
  <si>
    <t>998762203</t>
  </si>
  <si>
    <t>Přesun hmot procentní pro kce tesařské v objektech v do 24 m</t>
  </si>
  <si>
    <t>-532709955</t>
  </si>
  <si>
    <t>137</t>
  </si>
  <si>
    <t>998762294</t>
  </si>
  <si>
    <t>Příplatek k přesunu hmot procentní 762 za zvětšený přesun do 1000 m</t>
  </si>
  <si>
    <t>1137682550</t>
  </si>
  <si>
    <t>764</t>
  </si>
  <si>
    <t>Konstrukce klempířské</t>
  </si>
  <si>
    <t>138</t>
  </si>
  <si>
    <t>764001821</t>
  </si>
  <si>
    <t>Demontáž krytiny ze svitků nebo tabulí do suti</t>
  </si>
  <si>
    <t>-1369861490</t>
  </si>
  <si>
    <t>vstup jižní průčelí</t>
  </si>
  <si>
    <t>7,90*4,4</t>
  </si>
  <si>
    <t>139</t>
  </si>
  <si>
    <t>764002851</t>
  </si>
  <si>
    <t>Demontáž oplechování parapetů do suti</t>
  </si>
  <si>
    <t>-440755482</t>
  </si>
  <si>
    <t xml:space="preserve">1,15*42   "1.PP</t>
  </si>
  <si>
    <t xml:space="preserve">1,37*30+1,25*15+3,65*1+1,15*5   "1.NP</t>
  </si>
  <si>
    <t xml:space="preserve">1,37*37+1,25*15   "2.NP</t>
  </si>
  <si>
    <t xml:space="preserve">1,37*35+1,25*15   "3.NP</t>
  </si>
  <si>
    <t>140</t>
  </si>
  <si>
    <t>764002861</t>
  </si>
  <si>
    <t>Demontáž oplechování říms a ozdobných prvků do suti</t>
  </si>
  <si>
    <t>-1612991590</t>
  </si>
  <si>
    <t xml:space="preserve">155,0   "soklová římsa</t>
  </si>
  <si>
    <t xml:space="preserve">180,0  "čelní plech stávající římsy střechy</t>
  </si>
  <si>
    <t>141</t>
  </si>
  <si>
    <t>764002871</t>
  </si>
  <si>
    <t>Demontáž lemování zdí do suti</t>
  </si>
  <si>
    <t>2011364356</t>
  </si>
  <si>
    <t>7,90+4,4*2</t>
  </si>
  <si>
    <t>142</t>
  </si>
  <si>
    <t>764004801</t>
  </si>
  <si>
    <t>Demontáž podokapního žlabu do suti</t>
  </si>
  <si>
    <t>1519155428</t>
  </si>
  <si>
    <t>143</t>
  </si>
  <si>
    <t>764004861</t>
  </si>
  <si>
    <t>Demontáž svodu do suti</t>
  </si>
  <si>
    <t>-451554870</t>
  </si>
  <si>
    <t xml:space="preserve">(12,60+2,02)*3   "severní průčelí</t>
  </si>
  <si>
    <t xml:space="preserve">(12,6+1,8)*2   "jižní průčelí</t>
  </si>
  <si>
    <t xml:space="preserve">12,6+1,70   "západní průčelí</t>
  </si>
  <si>
    <t xml:space="preserve">12,6+2,16   "východní průčelí</t>
  </si>
  <si>
    <t>4,60*2</t>
  </si>
  <si>
    <t>144</t>
  </si>
  <si>
    <t>764004863</t>
  </si>
  <si>
    <t>Demontáž svodu k dalšímu použití</t>
  </si>
  <si>
    <t>598023500</t>
  </si>
  <si>
    <t>svod spojovacího krčku</t>
  </si>
  <si>
    <t>3,30</t>
  </si>
  <si>
    <t>145</t>
  </si>
  <si>
    <t>764011445</t>
  </si>
  <si>
    <t>Podkladní plech z PZ plechu pro hřebeny, nároží, úžlabí nebo okapové hrany tl. 1,0 mm rš 400 mm</t>
  </si>
  <si>
    <t>-1534968920</t>
  </si>
  <si>
    <t>zastřešení vstupu - výkr.č. 7</t>
  </si>
  <si>
    <t>17,0</t>
  </si>
  <si>
    <t>146</t>
  </si>
  <si>
    <t>764111651</t>
  </si>
  <si>
    <t>Krytina střechy rovné z taškových tabulí z Pz plechu s povrchovou úpravou sklonu do 30°</t>
  </si>
  <si>
    <t>1197066490</t>
  </si>
  <si>
    <t>39,0</t>
  </si>
  <si>
    <t>147</t>
  </si>
  <si>
    <t>76426240R</t>
  </si>
  <si>
    <t>Oplechování římsy střechy z poplastovaného plechu rš 400 mm</t>
  </si>
  <si>
    <t>-2123756845</t>
  </si>
  <si>
    <t>klempířské výrobky - výkr.č. 13</t>
  </si>
  <si>
    <t xml:space="preserve">180,0   "K/6  výkr.č. 6 - čelní plech římsy</t>
  </si>
  <si>
    <t xml:space="preserve">Součet </t>
  </si>
  <si>
    <t>148</t>
  </si>
  <si>
    <t>76426644R</t>
  </si>
  <si>
    <t>Oplechování rovných parapetů z poplastovaného plechu rš 550 mm</t>
  </si>
  <si>
    <t>322195931</t>
  </si>
  <si>
    <t xml:space="preserve">1,15*42   "K/1 výkr.č. 3 - 1.PP</t>
  </si>
  <si>
    <t xml:space="preserve">1,15*5   "K/1 výkr.č. 10,11 - 1.NP</t>
  </si>
  <si>
    <t xml:space="preserve">1,37*30   "K/2 výkr.č. 10,11 - 1.NP</t>
  </si>
  <si>
    <t xml:space="preserve">1,37*37   "K/2 výkr.č. 10,11 - 2.NP</t>
  </si>
  <si>
    <t xml:space="preserve">1,37*35   "K/2 výkr.č. 10,11 - 3.NP</t>
  </si>
  <si>
    <t xml:space="preserve">1,25*15   "K/3 výkr.č. 10,11 - 1.NP</t>
  </si>
  <si>
    <t xml:space="preserve">1,25*15   "K/3 výkr.č. 10,11 - 2.NP</t>
  </si>
  <si>
    <t xml:space="preserve">1,25*15   "K/3 výkr.č. 10,11 - 3.NP</t>
  </si>
  <si>
    <t xml:space="preserve">3,65*1   "K/4 výkr.č. 10 - 1.NP</t>
  </si>
  <si>
    <t>149</t>
  </si>
  <si>
    <t>76426842R</t>
  </si>
  <si>
    <t>Oplechování rovné římsy z poplastovaného plechu rš 250 mm</t>
  </si>
  <si>
    <t>1291401761</t>
  </si>
  <si>
    <t xml:space="preserve">152,0   "K/5 výkr.č. 10,11 - 1.NP</t>
  </si>
  <si>
    <t>150</t>
  </si>
  <si>
    <t>76436140R</t>
  </si>
  <si>
    <t xml:space="preserve">Lemování rovných zdí střech s krytinou z VSŽ  z poplastovaného plechu rš 250 mm</t>
  </si>
  <si>
    <t>-2010750101</t>
  </si>
  <si>
    <t xml:space="preserve">5,5   "K/8  výkr.č. 11 - přístřešek z VSŽ plechu</t>
  </si>
  <si>
    <t>151</t>
  </si>
  <si>
    <t>764508131</t>
  </si>
  <si>
    <t>Montáž kruhového svodu</t>
  </si>
  <si>
    <t>-1204959925</t>
  </si>
  <si>
    <t>posunutí svodu spojovacího krčku</t>
  </si>
  <si>
    <t>152</t>
  </si>
  <si>
    <t>764508132</t>
  </si>
  <si>
    <t>Montáž objímky kruhového svodu</t>
  </si>
  <si>
    <t>906385773</t>
  </si>
  <si>
    <t>153</t>
  </si>
  <si>
    <t>76406142R</t>
  </si>
  <si>
    <t>Dilatační připojovací lišta z poplastovaného plechu včetně tmelení rš 150 mm</t>
  </si>
  <si>
    <t>1864663827</t>
  </si>
  <si>
    <t>4,20</t>
  </si>
  <si>
    <t>154</t>
  </si>
  <si>
    <t>76456142R</t>
  </si>
  <si>
    <t>Roh nebo kout půlkruhového podokapního žlabu z poplastovného plechu rš 250 mm</t>
  </si>
  <si>
    <t>105966036</t>
  </si>
  <si>
    <t>155</t>
  </si>
  <si>
    <t>76456140R</t>
  </si>
  <si>
    <t>Žlab podokapní půlkruhový z poplastovaného plechu rš 250 mm</t>
  </si>
  <si>
    <t>1861805761</t>
  </si>
  <si>
    <t>156</t>
  </si>
  <si>
    <t>76456842R</t>
  </si>
  <si>
    <t>Svody kruhové včetně objímek, kolen, odskoků z poplastovaného plechu průměru 100 mm</t>
  </si>
  <si>
    <t>-695960718</t>
  </si>
  <si>
    <t>4,50*2</t>
  </si>
  <si>
    <t>157</t>
  </si>
  <si>
    <t>76456843R</t>
  </si>
  <si>
    <t>Svody kruhové včetně objímek, kolen, odskoků z poplastovaného plechu průměru 120 mm</t>
  </si>
  <si>
    <t>438943973</t>
  </si>
  <si>
    <t xml:space="preserve">90,0   "K/7  výkr.č. 10,11 </t>
  </si>
  <si>
    <t>158</t>
  </si>
  <si>
    <t>998764203</t>
  </si>
  <si>
    <t>Přesun hmot procentní pro konstrukce klempířské v objektech v do 24 m</t>
  </si>
  <si>
    <t>-1072951757</t>
  </si>
  <si>
    <t>159</t>
  </si>
  <si>
    <t>998764292</t>
  </si>
  <si>
    <t>Příplatek k přesunu hmot procentní 764 za zvětšený přesun do 100 m</t>
  </si>
  <si>
    <t>202472240</t>
  </si>
  <si>
    <t>765</t>
  </si>
  <si>
    <t>Krytina skládaná</t>
  </si>
  <si>
    <t>160</t>
  </si>
  <si>
    <t>7651199R1</t>
  </si>
  <si>
    <t>Oprava posunutí tašek krytiny keramické do 2% opravované plochy</t>
  </si>
  <si>
    <t>1495481312</t>
  </si>
  <si>
    <t xml:space="preserve">(19,6+7,1)/2*7,6*2   "západní a východní průčelí</t>
  </si>
  <si>
    <t xml:space="preserve">(7,20+0,75)*2*7,6+45,10*7,50   "jižní průčelí</t>
  </si>
  <si>
    <t xml:space="preserve">11,64*7,6+6,2*7,6*2+36,50*7,6   "severní průčelí</t>
  </si>
  <si>
    <t>161</t>
  </si>
  <si>
    <t>998765203</t>
  </si>
  <si>
    <t>Přesun hmot procentní pro krytiny skládané v objektech v do 24 m</t>
  </si>
  <si>
    <t>-382006171</t>
  </si>
  <si>
    <t>162</t>
  </si>
  <si>
    <t>998765292</t>
  </si>
  <si>
    <t>Příplatek k přesunu hmot procentní 765 za zvětšený přesun do 100 m</t>
  </si>
  <si>
    <t>68736081</t>
  </si>
  <si>
    <t>766</t>
  </si>
  <si>
    <t>Konstrukce truhlářské</t>
  </si>
  <si>
    <t>163</t>
  </si>
  <si>
    <t>766622216</t>
  </si>
  <si>
    <t>Montáž plastových oken plochy do 1 m2 otevíravých s rámem do zdiva</t>
  </si>
  <si>
    <t>1336708760</t>
  </si>
  <si>
    <t>seznam podrobností - výkr.č. 14</t>
  </si>
  <si>
    <t>164</t>
  </si>
  <si>
    <t>61140016R</t>
  </si>
  <si>
    <t xml:space="preserve">okno plastové jednokřídlé otvíravé a vyklápěcí s pákovým ovládáním 115x80 cm, vnější sklo drátosklo,  U=1,2W/m2 K - 1</t>
  </si>
  <si>
    <t>-1175976530</t>
  </si>
  <si>
    <t>výkr.č. 3</t>
  </si>
  <si>
    <t>165</t>
  </si>
  <si>
    <t>766695213</t>
  </si>
  <si>
    <t>Montáž truhlářských prahů dveří 1křídlových šířky přes 10 cm</t>
  </si>
  <si>
    <t>-615430966</t>
  </si>
  <si>
    <t>166</t>
  </si>
  <si>
    <t>611871810</t>
  </si>
  <si>
    <t>prah dveřní dřevěný dubový tl 2 cm dl.92 cm š 15 cm</t>
  </si>
  <si>
    <t>1547434705</t>
  </si>
  <si>
    <t>167</t>
  </si>
  <si>
    <t>998766203</t>
  </si>
  <si>
    <t>Přesun hmot procentní pro konstrukce truhlářské v objektech v do 24 m</t>
  </si>
  <si>
    <t>-971795431</t>
  </si>
  <si>
    <t>168</t>
  </si>
  <si>
    <t>998766292</t>
  </si>
  <si>
    <t>Příplatek k přesunu hmot procentní 766 za zvětšený přesun do 100 m</t>
  </si>
  <si>
    <t>-1460138193</t>
  </si>
  <si>
    <t>767</t>
  </si>
  <si>
    <t>Konstrukce zámečnické</t>
  </si>
  <si>
    <t>169</t>
  </si>
  <si>
    <t>7671328R1</t>
  </si>
  <si>
    <t>Demontáž kovového zakrytí otvorů včetně rámu</t>
  </si>
  <si>
    <t>-1497625448</t>
  </si>
  <si>
    <t xml:space="preserve">1,15*1,15*3   "západní průčelí</t>
  </si>
  <si>
    <t>170</t>
  </si>
  <si>
    <t>76716112R</t>
  </si>
  <si>
    <t>D+M ocelové zábradlí tr. 38/2,9 mm, hm. 17,6 kg</t>
  </si>
  <si>
    <t>1555833114</t>
  </si>
  <si>
    <t>seznam podrobností - výkr.č. 14 - pozice 10</t>
  </si>
  <si>
    <t>zvýšení zábradlí na půdě</t>
  </si>
  <si>
    <t>7,0</t>
  </si>
  <si>
    <t>171</t>
  </si>
  <si>
    <t>7674279R1</t>
  </si>
  <si>
    <t>Demontáž, úprava konstrukce (zkrácení VSŽ plechu a 6-ti stojin) a opětovná montáž přístřešku</t>
  </si>
  <si>
    <t>-563368675</t>
  </si>
  <si>
    <t>přístřešek západní průčelí</t>
  </si>
  <si>
    <t>172</t>
  </si>
  <si>
    <t>76764011R</t>
  </si>
  <si>
    <t>D+M kovové zateplené dveře 90x197 cm otočné s dorazem včetně zárubně a povrchové úpravy - 4</t>
  </si>
  <si>
    <t>-1420365783</t>
  </si>
  <si>
    <t>173</t>
  </si>
  <si>
    <t>767662110</t>
  </si>
  <si>
    <t>Montáž mříží pevných</t>
  </si>
  <si>
    <t>-1202681613</t>
  </si>
  <si>
    <t>opětovná montáž stávajících mříží</t>
  </si>
  <si>
    <t xml:space="preserve">1,15*1,15*18   "severní průčelí</t>
  </si>
  <si>
    <t xml:space="preserve">1,15*1,15*4+1,15*1,40*2   "východní průčelí</t>
  </si>
  <si>
    <t>1,15*1,15*15+1,15*0,80+1,15*1,40*2</t>
  </si>
  <si>
    <t>174</t>
  </si>
  <si>
    <t>7676621R1</t>
  </si>
  <si>
    <t>Demontáž mříží pevných</t>
  </si>
  <si>
    <t>-512736825</t>
  </si>
  <si>
    <t>175</t>
  </si>
  <si>
    <t>7676689R1</t>
  </si>
  <si>
    <t>Demontáž, úschova a zpětná montáž označení školy, státního znaku a znaku městské části</t>
  </si>
  <si>
    <t>1765286422</t>
  </si>
  <si>
    <t>176</t>
  </si>
  <si>
    <t>7678101R1</t>
  </si>
  <si>
    <t>Demontáž mřížek větracích čtyřhranných průřezu do 0,09 m2</t>
  </si>
  <si>
    <t>1499864908</t>
  </si>
  <si>
    <t xml:space="preserve">2,0   "severní průčelí</t>
  </si>
  <si>
    <t>177</t>
  </si>
  <si>
    <t>7678102R1</t>
  </si>
  <si>
    <t>Demontáž a opětovná montáž ochrany odvětrání kamen WAW</t>
  </si>
  <si>
    <t>-1440835015</t>
  </si>
  <si>
    <t>umístění na fasádě objektu</t>
  </si>
  <si>
    <t xml:space="preserve">2,0   "jižní průčelí</t>
  </si>
  <si>
    <t>178</t>
  </si>
  <si>
    <t>7678103R1</t>
  </si>
  <si>
    <t>Demontáž a opětovná montáž čidla kotelny</t>
  </si>
  <si>
    <t>-989113311</t>
  </si>
  <si>
    <t xml:space="preserve">1,0   "severní průčelí</t>
  </si>
  <si>
    <t>179</t>
  </si>
  <si>
    <t>7678104R1</t>
  </si>
  <si>
    <t>Demontáž a opětovná montáž přijímače GPS</t>
  </si>
  <si>
    <t>537688332</t>
  </si>
  <si>
    <t>180</t>
  </si>
  <si>
    <t>7678105R1</t>
  </si>
  <si>
    <t>Demontáž a opětovná montáž požárního hlásiče</t>
  </si>
  <si>
    <t>-1688517140</t>
  </si>
  <si>
    <t>181</t>
  </si>
  <si>
    <t>7678106R1</t>
  </si>
  <si>
    <t>Demontáž a opětovná montáž antény pro příjem internetu</t>
  </si>
  <si>
    <t>1385247665</t>
  </si>
  <si>
    <t>182</t>
  </si>
  <si>
    <t>76782112R</t>
  </si>
  <si>
    <t>Demontáž a opětovná montáž zvonku</t>
  </si>
  <si>
    <t>850759274</t>
  </si>
  <si>
    <t>183</t>
  </si>
  <si>
    <t>76782113R</t>
  </si>
  <si>
    <t>Demontáž a opětovná montáž kamerového systému včetně kontroly a kamerové zkoušky</t>
  </si>
  <si>
    <t>-897057001</t>
  </si>
  <si>
    <t>celkový počet kamer</t>
  </si>
  <si>
    <t xml:space="preserve">3,0+2,0  kamery západní+východní průčelí</t>
  </si>
  <si>
    <t xml:space="preserve">2,0+2,0  kamery severní+jížní průčelí</t>
  </si>
  <si>
    <t>184</t>
  </si>
  <si>
    <t>7678321R1</t>
  </si>
  <si>
    <t>Demontáž a opětovná montáž žebříku včetně kotevního materiálu</t>
  </si>
  <si>
    <t>969038792</t>
  </si>
  <si>
    <t>posunutí žebříku krčku</t>
  </si>
  <si>
    <t>185</t>
  </si>
  <si>
    <t>76799511R</t>
  </si>
  <si>
    <t>Úprava kotvení mříží - oc. plochá 6/50 dl. 1,60m/1 mříž</t>
  </si>
  <si>
    <t>2115342873</t>
  </si>
  <si>
    <t>seznam podrobností - výkr.č. 14 - pozice 8</t>
  </si>
  <si>
    <t>42,0</t>
  </si>
  <si>
    <t>186</t>
  </si>
  <si>
    <t>130102400</t>
  </si>
  <si>
    <t xml:space="preserve">tyč ocelová plochá, v jakosti 11 375, 60 x 5  mm</t>
  </si>
  <si>
    <t>-736866250</t>
  </si>
  <si>
    <t>42,0*1,60*2,36*1,08/1000</t>
  </si>
  <si>
    <t>187</t>
  </si>
  <si>
    <t>998767203</t>
  </si>
  <si>
    <t>Přesun hmot procentní pro zámečnické konstrukce v objektech v do 24 m</t>
  </si>
  <si>
    <t>-135392503</t>
  </si>
  <si>
    <t>188</t>
  </si>
  <si>
    <t>998767292</t>
  </si>
  <si>
    <t>Příplatek k přesunu hmot procentní 767 za zvětšený přesun do 100 m</t>
  </si>
  <si>
    <t>1477069</t>
  </si>
  <si>
    <t>783</t>
  </si>
  <si>
    <t>Dokončovací práce - nátěry</t>
  </si>
  <si>
    <t>189</t>
  </si>
  <si>
    <t>783118211</t>
  </si>
  <si>
    <t>Lakovací dvojnásobný syntetický nátěr truhlářských konstrukcí s mezibroušením</t>
  </si>
  <si>
    <t>579586537</t>
  </si>
  <si>
    <t>dřevěný prah</t>
  </si>
  <si>
    <t>0,92*(0,15+0,02*2)</t>
  </si>
  <si>
    <t>190</t>
  </si>
  <si>
    <t>783301311</t>
  </si>
  <si>
    <t>Odmaštění zámečnických konstrukcí vodou ředitelným odmašťovačem</t>
  </si>
  <si>
    <t>-1116506794</t>
  </si>
  <si>
    <t>mříže včetně kotvení</t>
  </si>
  <si>
    <t>56,293+67,20*0,056*2</t>
  </si>
  <si>
    <t>nové zábradlí schodiště</t>
  </si>
  <si>
    <t>3,14*0,038*7,0</t>
  </si>
  <si>
    <t>191</t>
  </si>
  <si>
    <t>783306807</t>
  </si>
  <si>
    <t>Odstranění nátěru ze zámečnických konstrukcí odstraňovačem nátěrů</t>
  </si>
  <si>
    <t>-136059041</t>
  </si>
  <si>
    <t>stávající mříže</t>
  </si>
  <si>
    <t>56,293</t>
  </si>
  <si>
    <t>192</t>
  </si>
  <si>
    <t>783314201</t>
  </si>
  <si>
    <t>Základní antikorozní jednonásobný syntetický standardní nátěr zámečnických konstrukcí</t>
  </si>
  <si>
    <t>-1736288310</t>
  </si>
  <si>
    <t>193</t>
  </si>
  <si>
    <t>783315101</t>
  </si>
  <si>
    <t>Jednonásobný syntetický standardní mezinátěr zámečnických konstrukcí</t>
  </si>
  <si>
    <t>1849684071</t>
  </si>
  <si>
    <t>194</t>
  </si>
  <si>
    <t>783317101</t>
  </si>
  <si>
    <t>Krycí jednonásobný syntetický standardní nátěr zámečnických konstrukcí</t>
  </si>
  <si>
    <t>-887261542</t>
  </si>
  <si>
    <t>2x krycí nátěr</t>
  </si>
  <si>
    <t>64,654*2</t>
  </si>
  <si>
    <t>195</t>
  </si>
  <si>
    <t>783801651</t>
  </si>
  <si>
    <t>Očištění odstraňovačem graffiti hladkých neošetřených povrchů betonových</t>
  </si>
  <si>
    <t>-623556577</t>
  </si>
  <si>
    <t>0,65*1,8*2</t>
  </si>
  <si>
    <t>196</t>
  </si>
  <si>
    <t>783846503</t>
  </si>
  <si>
    <t>Antigraffiti nátěr trvalý do 100 cyklů odstranění graffiti hladkých betonových povrchů</t>
  </si>
  <si>
    <t>-637826388</t>
  </si>
  <si>
    <t>784</t>
  </si>
  <si>
    <t>Dokončovací práce - malby a tapety</t>
  </si>
  <si>
    <t>197</t>
  </si>
  <si>
    <t>784221101</t>
  </si>
  <si>
    <t xml:space="preserve">Dvojnásobné bílé malby  ze směsí za sucha dobře otěruvzdorných v místnostech do 3,80 m</t>
  </si>
  <si>
    <t>409881134</t>
  </si>
  <si>
    <t>Práce a dodávky M</t>
  </si>
  <si>
    <t>21-M</t>
  </si>
  <si>
    <t>Elektromontáže</t>
  </si>
  <si>
    <t>198</t>
  </si>
  <si>
    <t>2102030R1</t>
  </si>
  <si>
    <t>Demontáž a opětovná montáž osvětlení na fasádě objektu</t>
  </si>
  <si>
    <t>-1020715768</t>
  </si>
  <si>
    <t xml:space="preserve">1,0   "osvětlení nad zadním vchodem severní průčelí</t>
  </si>
  <si>
    <t xml:space="preserve">1,0   "osvětlení východní průčelí</t>
  </si>
  <si>
    <t xml:space="preserve">2,0   "osvětlní západní průčelí</t>
  </si>
  <si>
    <t>36-M</t>
  </si>
  <si>
    <t>Montáž prov.,měř. a regul. zařízení</t>
  </si>
  <si>
    <t>199</t>
  </si>
  <si>
    <t>3601900R1</t>
  </si>
  <si>
    <t>Demontáž, posunutí a opětovná montáž rozvaděče pro kamery</t>
  </si>
  <si>
    <t>-450560251</t>
  </si>
  <si>
    <t>půdní prostor</t>
  </si>
  <si>
    <t>VON - VRN+ON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</si>
  <si>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</si>
  <si>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</si>
  <si>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</si>
  <si>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</si>
  <si>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</si>
  <si>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</si>
  <si>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</si>
  <si>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</si>
  <si>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</si>
  <si>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</si>
  <si>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</si>
  <si>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</si>
  <si>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</si>
  <si>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</si>
  <si>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</si>
  <si>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29803677</t>
  </si>
  <si>
    <t>VRN3</t>
  </si>
  <si>
    <t>Zařízení staveniště</t>
  </si>
  <si>
    <t>030001000</t>
  </si>
  <si>
    <t>-1688480354</t>
  </si>
  <si>
    <t>VRN4</t>
  </si>
  <si>
    <t>Inženýrská činnost</t>
  </si>
  <si>
    <t>042503000</t>
  </si>
  <si>
    <t>Plán BOZP na staveništi</t>
  </si>
  <si>
    <t>1136276362</t>
  </si>
  <si>
    <t>044002000</t>
  </si>
  <si>
    <t>Revize</t>
  </si>
  <si>
    <t>33910361</t>
  </si>
  <si>
    <t>VRN5</t>
  </si>
  <si>
    <t>Finanční náklady</t>
  </si>
  <si>
    <t>052203000</t>
  </si>
  <si>
    <t>Pojištění dodavatele a díla</t>
  </si>
  <si>
    <t>1957716942</t>
  </si>
  <si>
    <t>VRN7</t>
  </si>
  <si>
    <t>Provozní vlivy</t>
  </si>
  <si>
    <t>VRN9</t>
  </si>
  <si>
    <t>Ostatní náklady</t>
  </si>
  <si>
    <t>091003000</t>
  </si>
  <si>
    <t>Hydraulické vyregulování otopné soustavy</t>
  </si>
  <si>
    <t>222702229</t>
  </si>
  <si>
    <t>092203000</t>
  </si>
  <si>
    <t>Náklady na zaškolení</t>
  </si>
  <si>
    <t>286614952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</si>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</sst>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7" fillId="0" borderId="29" xfId="0" applyFont="1" applyBorder="1" applyAlignment="1">
      <alignment vertical="center" wrapText="1"/>
      <protection locked="0"/>
    </xf>
    <xf numFmtId="0" fontId="37" fillId="0" borderId="30" xfId="0" applyFont="1" applyBorder="1" applyAlignment="1">
      <alignment vertical="center" wrapText="1"/>
      <protection locked="0"/>
    </xf>
    <xf numFmtId="0" fontId="37" fillId="0" borderId="31" xfId="0" applyFont="1" applyBorder="1" applyAlignment="1">
      <alignment vertical="center" wrapText="1"/>
      <protection locked="0"/>
    </xf>
    <xf numFmtId="0" fontId="37" fillId="0" borderId="32" xfId="0" applyFont="1" applyBorder="1" applyAlignment="1">
      <alignment horizontal="center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7" fillId="0" borderId="33" xfId="0" applyFont="1" applyBorder="1" applyAlignment="1">
      <alignment horizontal="center" vertical="center" wrapText="1"/>
      <protection locked="0"/>
    </xf>
    <xf numFmtId="0" fontId="37" fillId="0" borderId="32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horizontal="left" wrapText="1"/>
      <protection locked="0"/>
    </xf>
    <xf numFmtId="0" fontId="37" fillId="0" borderId="33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49" fontId="40" fillId="0" borderId="1" xfId="0" applyNumberFormat="1" applyFont="1" applyBorder="1" applyAlignment="1">
      <alignment horizontal="left" vertical="center" wrapText="1"/>
      <protection locked="0"/>
    </xf>
    <xf numFmtId="49" fontId="40" fillId="0" borderId="1" xfId="0" applyNumberFormat="1" applyFont="1" applyBorder="1" applyAlignment="1">
      <alignment vertical="center" wrapText="1"/>
      <protection locked="0"/>
    </xf>
    <xf numFmtId="0" fontId="37" fillId="0" borderId="35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vertical="center" wrapText="1"/>
      <protection locked="0"/>
    </xf>
    <xf numFmtId="0" fontId="37" fillId="0" borderId="36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top"/>
      <protection locked="0"/>
    </xf>
    <xf numFmtId="0" fontId="37" fillId="0" borderId="0" xfId="0" applyFont="1" applyAlignment="1">
      <alignment vertical="top"/>
      <protection locked="0"/>
    </xf>
    <xf numFmtId="0" fontId="37" fillId="0" borderId="29" xfId="0" applyFont="1" applyBorder="1" applyAlignment="1">
      <alignment horizontal="left" vertical="center"/>
      <protection locked="0"/>
    </xf>
    <xf numFmtId="0" fontId="37" fillId="0" borderId="30" xfId="0" applyFont="1" applyBorder="1" applyAlignment="1">
      <alignment horizontal="left" vertical="center"/>
      <protection locked="0"/>
    </xf>
    <xf numFmtId="0" fontId="37" fillId="0" borderId="31" xfId="0" applyFont="1" applyBorder="1" applyAlignment="1">
      <alignment horizontal="left" vertical="center"/>
      <protection locked="0"/>
    </xf>
    <xf numFmtId="0" fontId="37" fillId="0" borderId="32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7" fillId="0" borderId="33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center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center" vertical="center"/>
      <protection locked="0"/>
    </xf>
    <xf numFmtId="0" fontId="37" fillId="0" borderId="35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7" fillId="0" borderId="36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7" fillId="0" borderId="29" xfId="0" applyFont="1" applyBorder="1" applyAlignment="1">
      <alignment horizontal="left" vertical="center" wrapText="1"/>
      <protection locked="0"/>
    </xf>
    <xf numFmtId="0" fontId="37" fillId="0" borderId="30" xfId="0" applyFont="1" applyBorder="1" applyAlignment="1">
      <alignment horizontal="left" vertical="center" wrapText="1"/>
      <protection locked="0"/>
    </xf>
    <xf numFmtId="0" fontId="37" fillId="0" borderId="31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0" fillId="0" borderId="35" xfId="0" applyFont="1" applyBorder="1" applyAlignment="1">
      <alignment horizontal="left" vertical="center" wrapText="1"/>
      <protection locked="0"/>
    </xf>
    <xf numFmtId="0" fontId="40" fillId="0" borderId="34" xfId="0" applyFont="1" applyBorder="1" applyAlignment="1">
      <alignment horizontal="left" vertical="center" wrapText="1"/>
      <protection locked="0"/>
    </xf>
    <xf numFmtId="0" fontId="40" fillId="0" borderId="36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1" xfId="0" applyFont="1" applyBorder="1" applyAlignment="1">
      <alignment horizontal="center" vertical="top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2" fillId="0" borderId="0" xfId="0" applyFont="1" applyAlignment="1">
      <alignment vertical="center"/>
      <protection locked="0"/>
    </xf>
    <xf numFmtId="0" fontId="39" fillId="0" borderId="1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39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0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9" fillId="0" borderId="34" xfId="0" applyFont="1" applyBorder="1" applyAlignment="1">
      <alignment horizontal="left"/>
      <protection locked="0"/>
    </xf>
    <xf numFmtId="0" fontId="42" fillId="0" borderId="34" xfId="0" applyFont="1" applyBorder="1" applyAlignment="1">
      <protection locked="0"/>
    </xf>
    <xf numFmtId="0" fontId="37" fillId="0" borderId="32" xfId="0" applyFont="1" applyBorder="1" applyAlignment="1">
      <alignment vertical="top"/>
      <protection locked="0"/>
    </xf>
    <xf numFmtId="0" fontId="37" fillId="0" borderId="33" xfId="0" applyFont="1" applyBorder="1" applyAlignment="1">
      <alignment vertical="top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7" fillId="0" borderId="1" xfId="0" applyFont="1" applyBorder="1" applyAlignment="1">
      <alignment horizontal="left" vertical="top"/>
      <protection locked="0"/>
    </xf>
    <xf numFmtId="0" fontId="37" fillId="0" borderId="35" xfId="0" applyFont="1" applyBorder="1" applyAlignment="1">
      <alignment vertical="top"/>
      <protection locked="0"/>
    </xf>
    <xf numFmtId="0" fontId="37" fillId="0" borderId="34" xfId="0" applyFont="1" applyBorder="1" applyAlignment="1">
      <alignment vertical="top"/>
      <protection locked="0"/>
    </xf>
    <xf numFmtId="0" fontId="37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20</v>
      </c>
    </row>
    <row r="7" ht="14.4" customHeight="1">
      <c r="B7" s="27"/>
      <c r="C7" s="28"/>
      <c r="D7" s="39" t="s">
        <v>21</v>
      </c>
      <c r="E7" s="28"/>
      <c r="F7" s="28"/>
      <c r="G7" s="28"/>
      <c r="H7" s="28"/>
      <c r="I7" s="28"/>
      <c r="J7" s="28"/>
      <c r="K7" s="34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23</v>
      </c>
      <c r="AL7" s="28"/>
      <c r="AM7" s="28"/>
      <c r="AN7" s="34" t="s">
        <v>24</v>
      </c>
      <c r="AO7" s="28"/>
      <c r="AP7" s="28"/>
      <c r="AQ7" s="30"/>
      <c r="BE7" s="38"/>
      <c r="BS7" s="23" t="s">
        <v>25</v>
      </c>
    </row>
    <row r="8" ht="14.4" customHeight="1">
      <c r="B8" s="27"/>
      <c r="C8" s="28"/>
      <c r="D8" s="39" t="s">
        <v>26</v>
      </c>
      <c r="E8" s="28"/>
      <c r="F8" s="28"/>
      <c r="G8" s="28"/>
      <c r="H8" s="28"/>
      <c r="I8" s="28"/>
      <c r="J8" s="28"/>
      <c r="K8" s="34" t="s">
        <v>27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28</v>
      </c>
      <c r="AL8" s="28"/>
      <c r="AM8" s="28"/>
      <c r="AN8" s="40" t="s">
        <v>29</v>
      </c>
      <c r="AO8" s="28"/>
      <c r="AP8" s="28"/>
      <c r="AQ8" s="30"/>
      <c r="BE8" s="38"/>
      <c r="BS8" s="23" t="s">
        <v>30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31</v>
      </c>
    </row>
    <row r="10" ht="14.4" customHeight="1">
      <c r="B10" s="27"/>
      <c r="C10" s="28"/>
      <c r="D10" s="39" t="s">
        <v>32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33</v>
      </c>
      <c r="AL10" s="28"/>
      <c r="AM10" s="28"/>
      <c r="AN10" s="34" t="s">
        <v>24</v>
      </c>
      <c r="AO10" s="28"/>
      <c r="AP10" s="28"/>
      <c r="AQ10" s="30"/>
      <c r="BE10" s="38"/>
      <c r="BS10" s="23" t="s">
        <v>20</v>
      </c>
    </row>
    <row r="11" ht="18.48" customHeight="1">
      <c r="B11" s="27"/>
      <c r="C11" s="28"/>
      <c r="D11" s="28"/>
      <c r="E11" s="34" t="s">
        <v>34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35</v>
      </c>
      <c r="AL11" s="28"/>
      <c r="AM11" s="28"/>
      <c r="AN11" s="34" t="s">
        <v>24</v>
      </c>
      <c r="AO11" s="28"/>
      <c r="AP11" s="28"/>
      <c r="AQ11" s="30"/>
      <c r="BE11" s="38"/>
      <c r="BS11" s="23" t="s">
        <v>20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20</v>
      </c>
    </row>
    <row r="13" ht="14.4" customHeight="1">
      <c r="B13" s="27"/>
      <c r="C13" s="28"/>
      <c r="D13" s="39" t="s">
        <v>36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33</v>
      </c>
      <c r="AL13" s="28"/>
      <c r="AM13" s="28"/>
      <c r="AN13" s="41" t="s">
        <v>37</v>
      </c>
      <c r="AO13" s="28"/>
      <c r="AP13" s="28"/>
      <c r="AQ13" s="30"/>
      <c r="BE13" s="38"/>
      <c r="BS13" s="23" t="s">
        <v>20</v>
      </c>
    </row>
    <row r="14">
      <c r="B14" s="27"/>
      <c r="C14" s="28"/>
      <c r="D14" s="28"/>
      <c r="E14" s="41" t="s">
        <v>37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35</v>
      </c>
      <c r="AL14" s="28"/>
      <c r="AM14" s="28"/>
      <c r="AN14" s="41" t="s">
        <v>37</v>
      </c>
      <c r="AO14" s="28"/>
      <c r="AP14" s="28"/>
      <c r="AQ14" s="30"/>
      <c r="BE14" s="38"/>
      <c r="BS14" s="23" t="s">
        <v>20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38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33</v>
      </c>
      <c r="AL16" s="28"/>
      <c r="AM16" s="28"/>
      <c r="AN16" s="34" t="s">
        <v>24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39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35</v>
      </c>
      <c r="AL17" s="28"/>
      <c r="AM17" s="28"/>
      <c r="AN17" s="34" t="s">
        <v>24</v>
      </c>
      <c r="AO17" s="28"/>
      <c r="AP17" s="28"/>
      <c r="AQ17" s="30"/>
      <c r="BE17" s="38"/>
      <c r="BS17" s="23" t="s">
        <v>40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41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185.25" customHeight="1">
      <c r="B20" s="27"/>
      <c r="C20" s="28"/>
      <c r="D20" s="28"/>
      <c r="E20" s="43" t="s">
        <v>42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40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43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44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45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46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47</v>
      </c>
      <c r="E26" s="53"/>
      <c r="F26" s="54" t="s">
        <v>48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49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50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51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52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53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54</v>
      </c>
      <c r="U32" s="60"/>
      <c r="V32" s="60"/>
      <c r="W32" s="60"/>
      <c r="X32" s="62" t="s">
        <v>55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56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16_06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Zateplení ZŠ U Školské Zahrady, U Školské Zahrady 1030/4, Praha 8, k.ú. Kobylisy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26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 xml:space="preserve"> 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28</v>
      </c>
      <c r="AJ44" s="73"/>
      <c r="AK44" s="73"/>
      <c r="AL44" s="73"/>
      <c r="AM44" s="84" t="str">
        <f>IF(AN8= "","",AN8)</f>
        <v>15. 7. 2016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32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>Servisní stř. pro správu sv. majetku, MČ Praha 8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38</v>
      </c>
      <c r="AJ46" s="73"/>
      <c r="AK46" s="73"/>
      <c r="AL46" s="73"/>
      <c r="AM46" s="76" t="str">
        <f>IF(E17="","",E17)</f>
        <v>SKLOPROJEKT spol. s.r.o.</v>
      </c>
      <c r="AN46" s="76"/>
      <c r="AO46" s="76"/>
      <c r="AP46" s="76"/>
      <c r="AQ46" s="73"/>
      <c r="AR46" s="71"/>
      <c r="AS46" s="85" t="s">
        <v>57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36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58</v>
      </c>
      <c r="D49" s="96"/>
      <c r="E49" s="96"/>
      <c r="F49" s="96"/>
      <c r="G49" s="96"/>
      <c r="H49" s="97"/>
      <c r="I49" s="98" t="s">
        <v>59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60</v>
      </c>
      <c r="AH49" s="96"/>
      <c r="AI49" s="96"/>
      <c r="AJ49" s="96"/>
      <c r="AK49" s="96"/>
      <c r="AL49" s="96"/>
      <c r="AM49" s="96"/>
      <c r="AN49" s="98" t="s">
        <v>61</v>
      </c>
      <c r="AO49" s="96"/>
      <c r="AP49" s="96"/>
      <c r="AQ49" s="100" t="s">
        <v>62</v>
      </c>
      <c r="AR49" s="71"/>
      <c r="AS49" s="101" t="s">
        <v>63</v>
      </c>
      <c r="AT49" s="102" t="s">
        <v>64</v>
      </c>
      <c r="AU49" s="102" t="s">
        <v>65</v>
      </c>
      <c r="AV49" s="102" t="s">
        <v>66</v>
      </c>
      <c r="AW49" s="102" t="s">
        <v>67</v>
      </c>
      <c r="AX49" s="102" t="s">
        <v>68</v>
      </c>
      <c r="AY49" s="102" t="s">
        <v>69</v>
      </c>
      <c r="AZ49" s="102" t="s">
        <v>70</v>
      </c>
      <c r="BA49" s="102" t="s">
        <v>71</v>
      </c>
      <c r="BB49" s="102" t="s">
        <v>72</v>
      </c>
      <c r="BC49" s="102" t="s">
        <v>73</v>
      </c>
      <c r="BD49" s="103" t="s">
        <v>74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75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ROUND(SUM(AG52:AG53),2)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24</v>
      </c>
      <c r="AR51" s="82"/>
      <c r="AS51" s="112">
        <f>ROUND(SUM(AS52:AS53),2)</f>
        <v>0</v>
      </c>
      <c r="AT51" s="113">
        <f>ROUND(SUM(AV51:AW51),2)</f>
        <v>0</v>
      </c>
      <c r="AU51" s="114">
        <f>ROUND(SUM(AU52:AU53),5)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ROUND(SUM(AZ52:AZ53),2)</f>
        <v>0</v>
      </c>
      <c r="BA51" s="113">
        <f>ROUND(SUM(BA52:BA53),2)</f>
        <v>0</v>
      </c>
      <c r="BB51" s="113">
        <f>ROUND(SUM(BB52:BB53),2)</f>
        <v>0</v>
      </c>
      <c r="BC51" s="113">
        <f>ROUND(SUM(BC52:BC53),2)</f>
        <v>0</v>
      </c>
      <c r="BD51" s="115">
        <f>ROUND(SUM(BD52:BD53),2)</f>
        <v>0</v>
      </c>
      <c r="BS51" s="116" t="s">
        <v>76</v>
      </c>
      <c r="BT51" s="116" t="s">
        <v>77</v>
      </c>
      <c r="BU51" s="117" t="s">
        <v>78</v>
      </c>
      <c r="BV51" s="116" t="s">
        <v>79</v>
      </c>
      <c r="BW51" s="116" t="s">
        <v>7</v>
      </c>
      <c r="BX51" s="116" t="s">
        <v>80</v>
      </c>
      <c r="CL51" s="116" t="s">
        <v>22</v>
      </c>
    </row>
    <row r="52" s="5" customFormat="1" ht="16.5" customHeight="1">
      <c r="A52" s="118" t="s">
        <v>81</v>
      </c>
      <c r="B52" s="119"/>
      <c r="C52" s="120"/>
      <c r="D52" s="121" t="s">
        <v>82</v>
      </c>
      <c r="E52" s="121"/>
      <c r="F52" s="121"/>
      <c r="G52" s="121"/>
      <c r="H52" s="121"/>
      <c r="I52" s="122"/>
      <c r="J52" s="121" t="s">
        <v>83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'SO 01 - Architektonicko-s...'!J27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84</v>
      </c>
      <c r="AR52" s="125"/>
      <c r="AS52" s="126">
        <v>0</v>
      </c>
      <c r="AT52" s="127">
        <f>ROUND(SUM(AV52:AW52),2)</f>
        <v>0</v>
      </c>
      <c r="AU52" s="128">
        <f>'SO 01 - Architektonicko-s...'!P103</f>
        <v>0</v>
      </c>
      <c r="AV52" s="127">
        <f>'SO 01 - Architektonicko-s...'!J30</f>
        <v>0</v>
      </c>
      <c r="AW52" s="127">
        <f>'SO 01 - Architektonicko-s...'!J31</f>
        <v>0</v>
      </c>
      <c r="AX52" s="127">
        <f>'SO 01 - Architektonicko-s...'!J32</f>
        <v>0</v>
      </c>
      <c r="AY52" s="127">
        <f>'SO 01 - Architektonicko-s...'!J33</f>
        <v>0</v>
      </c>
      <c r="AZ52" s="127">
        <f>'SO 01 - Architektonicko-s...'!F30</f>
        <v>0</v>
      </c>
      <c r="BA52" s="127">
        <f>'SO 01 - Architektonicko-s...'!F31</f>
        <v>0</v>
      </c>
      <c r="BB52" s="127">
        <f>'SO 01 - Architektonicko-s...'!F32</f>
        <v>0</v>
      </c>
      <c r="BC52" s="127">
        <f>'SO 01 - Architektonicko-s...'!F33</f>
        <v>0</v>
      </c>
      <c r="BD52" s="129">
        <f>'SO 01 - Architektonicko-s...'!F34</f>
        <v>0</v>
      </c>
      <c r="BT52" s="130" t="s">
        <v>25</v>
      </c>
      <c r="BV52" s="130" t="s">
        <v>79</v>
      </c>
      <c r="BW52" s="130" t="s">
        <v>85</v>
      </c>
      <c r="BX52" s="130" t="s">
        <v>7</v>
      </c>
      <c r="CL52" s="130" t="s">
        <v>24</v>
      </c>
      <c r="CM52" s="130" t="s">
        <v>86</v>
      </c>
    </row>
    <row r="53" s="5" customFormat="1" ht="16.5" customHeight="1">
      <c r="A53" s="118" t="s">
        <v>81</v>
      </c>
      <c r="B53" s="119"/>
      <c r="C53" s="120"/>
      <c r="D53" s="121" t="s">
        <v>87</v>
      </c>
      <c r="E53" s="121"/>
      <c r="F53" s="121"/>
      <c r="G53" s="121"/>
      <c r="H53" s="121"/>
      <c r="I53" s="122"/>
      <c r="J53" s="121" t="s">
        <v>88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'VON - VRN+ON'!J27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87</v>
      </c>
      <c r="AR53" s="125"/>
      <c r="AS53" s="131">
        <v>0</v>
      </c>
      <c r="AT53" s="132">
        <f>ROUND(SUM(AV53:AW53),2)</f>
        <v>0</v>
      </c>
      <c r="AU53" s="133">
        <f>'VON - VRN+ON'!P83</f>
        <v>0</v>
      </c>
      <c r="AV53" s="132">
        <f>'VON - VRN+ON'!J30</f>
        <v>0</v>
      </c>
      <c r="AW53" s="132">
        <f>'VON - VRN+ON'!J31</f>
        <v>0</v>
      </c>
      <c r="AX53" s="132">
        <f>'VON - VRN+ON'!J32</f>
        <v>0</v>
      </c>
      <c r="AY53" s="132">
        <f>'VON - VRN+ON'!J33</f>
        <v>0</v>
      </c>
      <c r="AZ53" s="132">
        <f>'VON - VRN+ON'!F30</f>
        <v>0</v>
      </c>
      <c r="BA53" s="132">
        <f>'VON - VRN+ON'!F31</f>
        <v>0</v>
      </c>
      <c r="BB53" s="132">
        <f>'VON - VRN+ON'!F32</f>
        <v>0</v>
      </c>
      <c r="BC53" s="132">
        <f>'VON - VRN+ON'!F33</f>
        <v>0</v>
      </c>
      <c r="BD53" s="134">
        <f>'VON - VRN+ON'!F34</f>
        <v>0</v>
      </c>
      <c r="BT53" s="130" t="s">
        <v>25</v>
      </c>
      <c r="BV53" s="130" t="s">
        <v>79</v>
      </c>
      <c r="BW53" s="130" t="s">
        <v>89</v>
      </c>
      <c r="BX53" s="130" t="s">
        <v>7</v>
      </c>
      <c r="CL53" s="130" t="s">
        <v>24</v>
      </c>
      <c r="CM53" s="130" t="s">
        <v>86</v>
      </c>
    </row>
    <row r="54" s="1" customFormat="1" ht="30" customHeight="1">
      <c r="B54" s="45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1"/>
    </row>
    <row r="55" s="1" customFormat="1" ht="6.96" customHeight="1">
      <c r="B55" s="66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71"/>
    </row>
  </sheetData>
  <sheetProtection sheet="1" formatColumns="0" formatRows="0" objects="1" scenarios="1" spinCount="100000" saltValue="CBpM5KVxiTVBJnMuRiVzDs4TNp6039Et5rSL/xAopbI3xoKsBLRc33y5BCVKhkb8XhWdDW7nETgrWTNAyxnl7Q==" hashValue="uwtjIdByzC8Gfa0UJfOZkYStCsmPHTAkxyGZH+saOdkLsBhhynHrqMx4T/FznjpDecIHJBXSyDdfC+3uSy6oNQ==" algorithmName="SHA-512" password="CC35"/>
  <mergeCells count="45">
    <mergeCell ref="BE5:BE32"/>
    <mergeCell ref="W30:AE30"/>
    <mergeCell ref="X32:AB32"/>
    <mergeCell ref="AK32:AO32"/>
    <mergeCell ref="AR2:BE2"/>
    <mergeCell ref="K5:AO5"/>
    <mergeCell ref="W28:AE28"/>
    <mergeCell ref="AK28:AO28"/>
    <mergeCell ref="AS46:AT48"/>
    <mergeCell ref="AN53:AP53"/>
    <mergeCell ref="AN52:AP52"/>
    <mergeCell ref="AM46:AP46"/>
    <mergeCell ref="AN49:AP49"/>
    <mergeCell ref="AG52:AM52"/>
    <mergeCell ref="AG53:AM53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  <mergeCell ref="W29:AE29"/>
    <mergeCell ref="AK29:AO29"/>
    <mergeCell ref="C49:G49"/>
    <mergeCell ref="L42:AO42"/>
    <mergeCell ref="AM44:AN44"/>
    <mergeCell ref="I49:AF49"/>
    <mergeCell ref="AG49:AM49"/>
    <mergeCell ref="D52:H52"/>
    <mergeCell ref="D53:H53"/>
    <mergeCell ref="J53:AF53"/>
  </mergeCells>
  <hyperlinks>
    <hyperlink ref="K1:S1" location="C2" display="1) Rekapitulace stavby"/>
    <hyperlink ref="W1:AI1" location="C51" display="2) Rekapitulace objektů stavby a soupisů prací"/>
    <hyperlink ref="A52" location="'SO 01 - Architektonicko-s...'!C2" display="/"/>
    <hyperlink ref="A53" location="'VON - VRN+ON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90</v>
      </c>
      <c r="G1" s="138" t="s">
        <v>91</v>
      </c>
      <c r="H1" s="138"/>
      <c r="I1" s="139"/>
      <c r="J1" s="138" t="s">
        <v>92</v>
      </c>
      <c r="K1" s="137" t="s">
        <v>93</v>
      </c>
      <c r="L1" s="138" t="s">
        <v>94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85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86</v>
      </c>
    </row>
    <row r="4" ht="36.96" customHeight="1">
      <c r="B4" s="27"/>
      <c r="C4" s="28"/>
      <c r="D4" s="29" t="s">
        <v>95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Zateplení ZŠ U Školské Zahrady, U Školské Zahrady 1030/4, Praha 8, k.ú. Kobylisy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96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97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24</v>
      </c>
      <c r="G11" s="46"/>
      <c r="H11" s="46"/>
      <c r="I11" s="145" t="s">
        <v>23</v>
      </c>
      <c r="J11" s="34" t="s">
        <v>24</v>
      </c>
      <c r="K11" s="50"/>
    </row>
    <row r="12" s="1" customFormat="1" ht="14.4" customHeight="1">
      <c r="B12" s="45"/>
      <c r="C12" s="46"/>
      <c r="D12" s="39" t="s">
        <v>26</v>
      </c>
      <c r="E12" s="46"/>
      <c r="F12" s="34" t="s">
        <v>27</v>
      </c>
      <c r="G12" s="46"/>
      <c r="H12" s="46"/>
      <c r="I12" s="145" t="s">
        <v>28</v>
      </c>
      <c r="J12" s="146" t="str">
        <f>'Rekapitulace stavby'!AN8</f>
        <v>15. 7. 2016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32</v>
      </c>
      <c r="E14" s="46"/>
      <c r="F14" s="46"/>
      <c r="G14" s="46"/>
      <c r="H14" s="46"/>
      <c r="I14" s="145" t="s">
        <v>33</v>
      </c>
      <c r="J14" s="34" t="s">
        <v>24</v>
      </c>
      <c r="K14" s="50"/>
    </row>
    <row r="15" s="1" customFormat="1" ht="18" customHeight="1">
      <c r="B15" s="45"/>
      <c r="C15" s="46"/>
      <c r="D15" s="46"/>
      <c r="E15" s="34" t="s">
        <v>34</v>
      </c>
      <c r="F15" s="46"/>
      <c r="G15" s="46"/>
      <c r="H15" s="46"/>
      <c r="I15" s="145" t="s">
        <v>35</v>
      </c>
      <c r="J15" s="34" t="s">
        <v>24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36</v>
      </c>
      <c r="E17" s="46"/>
      <c r="F17" s="46"/>
      <c r="G17" s="46"/>
      <c r="H17" s="46"/>
      <c r="I17" s="145" t="s">
        <v>33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35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38</v>
      </c>
      <c r="E20" s="46"/>
      <c r="F20" s="46"/>
      <c r="G20" s="46"/>
      <c r="H20" s="46"/>
      <c r="I20" s="145" t="s">
        <v>33</v>
      </c>
      <c r="J20" s="34" t="s">
        <v>24</v>
      </c>
      <c r="K20" s="50"/>
    </row>
    <row r="21" s="1" customFormat="1" ht="18" customHeight="1">
      <c r="B21" s="45"/>
      <c r="C21" s="46"/>
      <c r="D21" s="46"/>
      <c r="E21" s="34" t="s">
        <v>39</v>
      </c>
      <c r="F21" s="46"/>
      <c r="G21" s="46"/>
      <c r="H21" s="46"/>
      <c r="I21" s="145" t="s">
        <v>35</v>
      </c>
      <c r="J21" s="34" t="s">
        <v>24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41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24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43</v>
      </c>
      <c r="E27" s="46"/>
      <c r="F27" s="46"/>
      <c r="G27" s="46"/>
      <c r="H27" s="46"/>
      <c r="I27" s="143"/>
      <c r="J27" s="154">
        <f>ROUND(J103,2)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45</v>
      </c>
      <c r="G29" s="46"/>
      <c r="H29" s="46"/>
      <c r="I29" s="155" t="s">
        <v>44</v>
      </c>
      <c r="J29" s="51" t="s">
        <v>46</v>
      </c>
      <c r="K29" s="50"/>
    </row>
    <row r="30" s="1" customFormat="1" ht="14.4" customHeight="1">
      <c r="B30" s="45"/>
      <c r="C30" s="46"/>
      <c r="D30" s="54" t="s">
        <v>47</v>
      </c>
      <c r="E30" s="54" t="s">
        <v>48</v>
      </c>
      <c r="F30" s="156">
        <f>ROUND(SUM(BE103:BE927), 2)</f>
        <v>0</v>
      </c>
      <c r="G30" s="46"/>
      <c r="H30" s="46"/>
      <c r="I30" s="157">
        <v>0.20999999999999999</v>
      </c>
      <c r="J30" s="156">
        <f>ROUND(ROUND((SUM(BE103:BE927)), 2)*I30, 2)</f>
        <v>0</v>
      </c>
      <c r="K30" s="50"/>
    </row>
    <row r="31" s="1" customFormat="1" ht="14.4" customHeight="1">
      <c r="B31" s="45"/>
      <c r="C31" s="46"/>
      <c r="D31" s="46"/>
      <c r="E31" s="54" t="s">
        <v>49</v>
      </c>
      <c r="F31" s="156">
        <f>ROUND(SUM(BF103:BF927), 2)</f>
        <v>0</v>
      </c>
      <c r="G31" s="46"/>
      <c r="H31" s="46"/>
      <c r="I31" s="157">
        <v>0.14999999999999999</v>
      </c>
      <c r="J31" s="156">
        <f>ROUND(ROUND((SUM(BF103:BF927)),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50</v>
      </c>
      <c r="F32" s="156">
        <f>ROUND(SUM(BG103:BG927),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51</v>
      </c>
      <c r="F33" s="156">
        <f>ROUND(SUM(BH103:BH927),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52</v>
      </c>
      <c r="F34" s="156">
        <f>ROUND(SUM(BI103:BI927),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53</v>
      </c>
      <c r="E36" s="97"/>
      <c r="F36" s="97"/>
      <c r="G36" s="160" t="s">
        <v>54</v>
      </c>
      <c r="H36" s="161" t="s">
        <v>55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98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Zateplení ZŠ U Školské Zahrady, U Školské Zahrady 1030/4, Praha 8, k.ú. Kobylisy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96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SO 01 - Architektonicko-stavební řešení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26</v>
      </c>
      <c r="D49" s="46"/>
      <c r="E49" s="46"/>
      <c r="F49" s="34" t="str">
        <f>F12</f>
        <v xml:space="preserve"> </v>
      </c>
      <c r="G49" s="46"/>
      <c r="H49" s="46"/>
      <c r="I49" s="145" t="s">
        <v>28</v>
      </c>
      <c r="J49" s="146" t="str">
        <f>IF(J12="","",J12)</f>
        <v>15. 7. 2016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32</v>
      </c>
      <c r="D51" s="46"/>
      <c r="E51" s="46"/>
      <c r="F51" s="34" t="str">
        <f>E15</f>
        <v>Servisní stř. pro správu sv. majetku, MČ Praha 8</v>
      </c>
      <c r="G51" s="46"/>
      <c r="H51" s="46"/>
      <c r="I51" s="145" t="s">
        <v>38</v>
      </c>
      <c r="J51" s="43" t="str">
        <f>E21</f>
        <v>SKLOPROJEKT spol. s.r.o.</v>
      </c>
      <c r="K51" s="50"/>
    </row>
    <row r="52" s="1" customFormat="1" ht="14.4" customHeight="1">
      <c r="B52" s="45"/>
      <c r="C52" s="39" t="s">
        <v>36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99</v>
      </c>
      <c r="D54" s="158"/>
      <c r="E54" s="158"/>
      <c r="F54" s="158"/>
      <c r="G54" s="158"/>
      <c r="H54" s="158"/>
      <c r="I54" s="172"/>
      <c r="J54" s="173" t="s">
        <v>100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101</v>
      </c>
      <c r="D56" s="46"/>
      <c r="E56" s="46"/>
      <c r="F56" s="46"/>
      <c r="G56" s="46"/>
      <c r="H56" s="46"/>
      <c r="I56" s="143"/>
      <c r="J56" s="154">
        <f>J103</f>
        <v>0</v>
      </c>
      <c r="K56" s="50"/>
      <c r="AU56" s="23" t="s">
        <v>102</v>
      </c>
    </row>
    <row r="57" s="7" customFormat="1" ht="24.96" customHeight="1">
      <c r="B57" s="176"/>
      <c r="C57" s="177"/>
      <c r="D57" s="178" t="s">
        <v>103</v>
      </c>
      <c r="E57" s="179"/>
      <c r="F57" s="179"/>
      <c r="G57" s="179"/>
      <c r="H57" s="179"/>
      <c r="I57" s="180"/>
      <c r="J57" s="181">
        <f>J104</f>
        <v>0</v>
      </c>
      <c r="K57" s="182"/>
    </row>
    <row r="58" s="8" customFormat="1" ht="19.92" customHeight="1">
      <c r="B58" s="183"/>
      <c r="C58" s="184"/>
      <c r="D58" s="185" t="s">
        <v>104</v>
      </c>
      <c r="E58" s="186"/>
      <c r="F58" s="186"/>
      <c r="G58" s="186"/>
      <c r="H58" s="186"/>
      <c r="I58" s="187"/>
      <c r="J58" s="188">
        <f>J105</f>
        <v>0</v>
      </c>
      <c r="K58" s="189"/>
    </row>
    <row r="59" s="8" customFormat="1" ht="19.92" customHeight="1">
      <c r="B59" s="183"/>
      <c r="C59" s="184"/>
      <c r="D59" s="185" t="s">
        <v>105</v>
      </c>
      <c r="E59" s="186"/>
      <c r="F59" s="186"/>
      <c r="G59" s="186"/>
      <c r="H59" s="186"/>
      <c r="I59" s="187"/>
      <c r="J59" s="188">
        <f>J190</f>
        <v>0</v>
      </c>
      <c r="K59" s="189"/>
    </row>
    <row r="60" s="8" customFormat="1" ht="19.92" customHeight="1">
      <c r="B60" s="183"/>
      <c r="C60" s="184"/>
      <c r="D60" s="185" t="s">
        <v>106</v>
      </c>
      <c r="E60" s="186"/>
      <c r="F60" s="186"/>
      <c r="G60" s="186"/>
      <c r="H60" s="186"/>
      <c r="I60" s="187"/>
      <c r="J60" s="188">
        <f>J195</f>
        <v>0</v>
      </c>
      <c r="K60" s="189"/>
    </row>
    <row r="61" s="8" customFormat="1" ht="19.92" customHeight="1">
      <c r="B61" s="183"/>
      <c r="C61" s="184"/>
      <c r="D61" s="185" t="s">
        <v>107</v>
      </c>
      <c r="E61" s="186"/>
      <c r="F61" s="186"/>
      <c r="G61" s="186"/>
      <c r="H61" s="186"/>
      <c r="I61" s="187"/>
      <c r="J61" s="188">
        <f>J201</f>
        <v>0</v>
      </c>
      <c r="K61" s="189"/>
    </row>
    <row r="62" s="8" customFormat="1" ht="19.92" customHeight="1">
      <c r="B62" s="183"/>
      <c r="C62" s="184"/>
      <c r="D62" s="185" t="s">
        <v>108</v>
      </c>
      <c r="E62" s="186"/>
      <c r="F62" s="186"/>
      <c r="G62" s="186"/>
      <c r="H62" s="186"/>
      <c r="I62" s="187"/>
      <c r="J62" s="188">
        <f>J238</f>
        <v>0</v>
      </c>
      <c r="K62" s="189"/>
    </row>
    <row r="63" s="8" customFormat="1" ht="19.92" customHeight="1">
      <c r="B63" s="183"/>
      <c r="C63" s="184"/>
      <c r="D63" s="185" t="s">
        <v>109</v>
      </c>
      <c r="E63" s="186"/>
      <c r="F63" s="186"/>
      <c r="G63" s="186"/>
      <c r="H63" s="186"/>
      <c r="I63" s="187"/>
      <c r="J63" s="188">
        <f>J438</f>
        <v>0</v>
      </c>
      <c r="K63" s="189"/>
    </row>
    <row r="64" s="8" customFormat="1" ht="19.92" customHeight="1">
      <c r="B64" s="183"/>
      <c r="C64" s="184"/>
      <c r="D64" s="185" t="s">
        <v>110</v>
      </c>
      <c r="E64" s="186"/>
      <c r="F64" s="186"/>
      <c r="G64" s="186"/>
      <c r="H64" s="186"/>
      <c r="I64" s="187"/>
      <c r="J64" s="188">
        <f>J506</f>
        <v>0</v>
      </c>
      <c r="K64" s="189"/>
    </row>
    <row r="65" s="8" customFormat="1" ht="19.92" customHeight="1">
      <c r="B65" s="183"/>
      <c r="C65" s="184"/>
      <c r="D65" s="185" t="s">
        <v>111</v>
      </c>
      <c r="E65" s="186"/>
      <c r="F65" s="186"/>
      <c r="G65" s="186"/>
      <c r="H65" s="186"/>
      <c r="I65" s="187"/>
      <c r="J65" s="188">
        <f>J523</f>
        <v>0</v>
      </c>
      <c r="K65" s="189"/>
    </row>
    <row r="66" s="7" customFormat="1" ht="24.96" customHeight="1">
      <c r="B66" s="176"/>
      <c r="C66" s="177"/>
      <c r="D66" s="178" t="s">
        <v>112</v>
      </c>
      <c r="E66" s="179"/>
      <c r="F66" s="179"/>
      <c r="G66" s="179"/>
      <c r="H66" s="179"/>
      <c r="I66" s="180"/>
      <c r="J66" s="181">
        <f>J525</f>
        <v>0</v>
      </c>
      <c r="K66" s="182"/>
    </row>
    <row r="67" s="8" customFormat="1" ht="19.92" customHeight="1">
      <c r="B67" s="183"/>
      <c r="C67" s="184"/>
      <c r="D67" s="185" t="s">
        <v>113</v>
      </c>
      <c r="E67" s="186"/>
      <c r="F67" s="186"/>
      <c r="G67" s="186"/>
      <c r="H67" s="186"/>
      <c r="I67" s="187"/>
      <c r="J67" s="188">
        <f>J526</f>
        <v>0</v>
      </c>
      <c r="K67" s="189"/>
    </row>
    <row r="68" s="8" customFormat="1" ht="19.92" customHeight="1">
      <c r="B68" s="183"/>
      <c r="C68" s="184"/>
      <c r="D68" s="185" t="s">
        <v>114</v>
      </c>
      <c r="E68" s="186"/>
      <c r="F68" s="186"/>
      <c r="G68" s="186"/>
      <c r="H68" s="186"/>
      <c r="I68" s="187"/>
      <c r="J68" s="188">
        <f>J543</f>
        <v>0</v>
      </c>
      <c r="K68" s="189"/>
    </row>
    <row r="69" s="8" customFormat="1" ht="19.92" customHeight="1">
      <c r="B69" s="183"/>
      <c r="C69" s="184"/>
      <c r="D69" s="185" t="s">
        <v>115</v>
      </c>
      <c r="E69" s="186"/>
      <c r="F69" s="186"/>
      <c r="G69" s="186"/>
      <c r="H69" s="186"/>
      <c r="I69" s="187"/>
      <c r="J69" s="188">
        <f>J556</f>
        <v>0</v>
      </c>
      <c r="K69" s="189"/>
    </row>
    <row r="70" s="8" customFormat="1" ht="19.92" customHeight="1">
      <c r="B70" s="183"/>
      <c r="C70" s="184"/>
      <c r="D70" s="185" t="s">
        <v>116</v>
      </c>
      <c r="E70" s="186"/>
      <c r="F70" s="186"/>
      <c r="G70" s="186"/>
      <c r="H70" s="186"/>
      <c r="I70" s="187"/>
      <c r="J70" s="188">
        <f>J617</f>
        <v>0</v>
      </c>
      <c r="K70" s="189"/>
    </row>
    <row r="71" s="8" customFormat="1" ht="19.92" customHeight="1">
      <c r="B71" s="183"/>
      <c r="C71" s="184"/>
      <c r="D71" s="185" t="s">
        <v>117</v>
      </c>
      <c r="E71" s="186"/>
      <c r="F71" s="186"/>
      <c r="G71" s="186"/>
      <c r="H71" s="186"/>
      <c r="I71" s="187"/>
      <c r="J71" s="188">
        <f>J625</f>
        <v>0</v>
      </c>
      <c r="K71" s="189"/>
    </row>
    <row r="72" s="8" customFormat="1" ht="19.92" customHeight="1">
      <c r="B72" s="183"/>
      <c r="C72" s="184"/>
      <c r="D72" s="185" t="s">
        <v>118</v>
      </c>
      <c r="E72" s="186"/>
      <c r="F72" s="186"/>
      <c r="G72" s="186"/>
      <c r="H72" s="186"/>
      <c r="I72" s="187"/>
      <c r="J72" s="188">
        <f>J637</f>
        <v>0</v>
      </c>
      <c r="K72" s="189"/>
    </row>
    <row r="73" s="8" customFormat="1" ht="19.92" customHeight="1">
      <c r="B73" s="183"/>
      <c r="C73" s="184"/>
      <c r="D73" s="185" t="s">
        <v>119</v>
      </c>
      <c r="E73" s="186"/>
      <c r="F73" s="186"/>
      <c r="G73" s="186"/>
      <c r="H73" s="186"/>
      <c r="I73" s="187"/>
      <c r="J73" s="188">
        <f>J645</f>
        <v>0</v>
      </c>
      <c r="K73" s="189"/>
    </row>
    <row r="74" s="8" customFormat="1" ht="19.92" customHeight="1">
      <c r="B74" s="183"/>
      <c r="C74" s="184"/>
      <c r="D74" s="185" t="s">
        <v>120</v>
      </c>
      <c r="E74" s="186"/>
      <c r="F74" s="186"/>
      <c r="G74" s="186"/>
      <c r="H74" s="186"/>
      <c r="I74" s="187"/>
      <c r="J74" s="188">
        <f>J661</f>
        <v>0</v>
      </c>
      <c r="K74" s="189"/>
    </row>
    <row r="75" s="8" customFormat="1" ht="19.92" customHeight="1">
      <c r="B75" s="183"/>
      <c r="C75" s="184"/>
      <c r="D75" s="185" t="s">
        <v>121</v>
      </c>
      <c r="E75" s="186"/>
      <c r="F75" s="186"/>
      <c r="G75" s="186"/>
      <c r="H75" s="186"/>
      <c r="I75" s="187"/>
      <c r="J75" s="188">
        <f>J679</f>
        <v>0</v>
      </c>
      <c r="K75" s="189"/>
    </row>
    <row r="76" s="8" customFormat="1" ht="19.92" customHeight="1">
      <c r="B76" s="183"/>
      <c r="C76" s="184"/>
      <c r="D76" s="185" t="s">
        <v>122</v>
      </c>
      <c r="E76" s="186"/>
      <c r="F76" s="186"/>
      <c r="G76" s="186"/>
      <c r="H76" s="186"/>
      <c r="I76" s="187"/>
      <c r="J76" s="188">
        <f>J776</f>
        <v>0</v>
      </c>
      <c r="K76" s="189"/>
    </row>
    <row r="77" s="8" customFormat="1" ht="19.92" customHeight="1">
      <c r="B77" s="183"/>
      <c r="C77" s="184"/>
      <c r="D77" s="185" t="s">
        <v>123</v>
      </c>
      <c r="E77" s="186"/>
      <c r="F77" s="186"/>
      <c r="G77" s="186"/>
      <c r="H77" s="186"/>
      <c r="I77" s="187"/>
      <c r="J77" s="188">
        <f>J784</f>
        <v>0</v>
      </c>
      <c r="K77" s="189"/>
    </row>
    <row r="78" s="8" customFormat="1" ht="19.92" customHeight="1">
      <c r="B78" s="183"/>
      <c r="C78" s="184"/>
      <c r="D78" s="185" t="s">
        <v>124</v>
      </c>
      <c r="E78" s="186"/>
      <c r="F78" s="186"/>
      <c r="G78" s="186"/>
      <c r="H78" s="186"/>
      <c r="I78" s="187"/>
      <c r="J78" s="188">
        <f>J797</f>
        <v>0</v>
      </c>
      <c r="K78" s="189"/>
    </row>
    <row r="79" s="8" customFormat="1" ht="19.92" customHeight="1">
      <c r="B79" s="183"/>
      <c r="C79" s="184"/>
      <c r="D79" s="185" t="s">
        <v>125</v>
      </c>
      <c r="E79" s="186"/>
      <c r="F79" s="186"/>
      <c r="G79" s="186"/>
      <c r="H79" s="186"/>
      <c r="I79" s="187"/>
      <c r="J79" s="188">
        <f>J878</f>
        <v>0</v>
      </c>
      <c r="K79" s="189"/>
    </row>
    <row r="80" s="8" customFormat="1" ht="19.92" customHeight="1">
      <c r="B80" s="183"/>
      <c r="C80" s="184"/>
      <c r="D80" s="185" t="s">
        <v>126</v>
      </c>
      <c r="E80" s="186"/>
      <c r="F80" s="186"/>
      <c r="G80" s="186"/>
      <c r="H80" s="186"/>
      <c r="I80" s="187"/>
      <c r="J80" s="188">
        <f>J907</f>
        <v>0</v>
      </c>
      <c r="K80" s="189"/>
    </row>
    <row r="81" s="7" customFormat="1" ht="24.96" customHeight="1">
      <c r="B81" s="176"/>
      <c r="C81" s="177"/>
      <c r="D81" s="178" t="s">
        <v>127</v>
      </c>
      <c r="E81" s="179"/>
      <c r="F81" s="179"/>
      <c r="G81" s="179"/>
      <c r="H81" s="179"/>
      <c r="I81" s="180"/>
      <c r="J81" s="181">
        <f>J916</f>
        <v>0</v>
      </c>
      <c r="K81" s="182"/>
    </row>
    <row r="82" s="8" customFormat="1" ht="19.92" customHeight="1">
      <c r="B82" s="183"/>
      <c r="C82" s="184"/>
      <c r="D82" s="185" t="s">
        <v>128</v>
      </c>
      <c r="E82" s="186"/>
      <c r="F82" s="186"/>
      <c r="G82" s="186"/>
      <c r="H82" s="186"/>
      <c r="I82" s="187"/>
      <c r="J82" s="188">
        <f>J917</f>
        <v>0</v>
      </c>
      <c r="K82" s="189"/>
    </row>
    <row r="83" s="8" customFormat="1" ht="19.92" customHeight="1">
      <c r="B83" s="183"/>
      <c r="C83" s="184"/>
      <c r="D83" s="185" t="s">
        <v>129</v>
      </c>
      <c r="E83" s="186"/>
      <c r="F83" s="186"/>
      <c r="G83" s="186"/>
      <c r="H83" s="186"/>
      <c r="I83" s="187"/>
      <c r="J83" s="188">
        <f>J923</f>
        <v>0</v>
      </c>
      <c r="K83" s="189"/>
    </row>
    <row r="84" s="1" customFormat="1" ht="21.84" customHeight="1">
      <c r="B84" s="45"/>
      <c r="C84" s="46"/>
      <c r="D84" s="46"/>
      <c r="E84" s="46"/>
      <c r="F84" s="46"/>
      <c r="G84" s="46"/>
      <c r="H84" s="46"/>
      <c r="I84" s="143"/>
      <c r="J84" s="46"/>
      <c r="K84" s="50"/>
    </row>
    <row r="85" s="1" customFormat="1" ht="6.96" customHeight="1">
      <c r="B85" s="66"/>
      <c r="C85" s="67"/>
      <c r="D85" s="67"/>
      <c r="E85" s="67"/>
      <c r="F85" s="67"/>
      <c r="G85" s="67"/>
      <c r="H85" s="67"/>
      <c r="I85" s="165"/>
      <c r="J85" s="67"/>
      <c r="K85" s="68"/>
    </row>
    <row r="89" s="1" customFormat="1" ht="6.96" customHeight="1">
      <c r="B89" s="69"/>
      <c r="C89" s="70"/>
      <c r="D89" s="70"/>
      <c r="E89" s="70"/>
      <c r="F89" s="70"/>
      <c r="G89" s="70"/>
      <c r="H89" s="70"/>
      <c r="I89" s="168"/>
      <c r="J89" s="70"/>
      <c r="K89" s="70"/>
      <c r="L89" s="71"/>
    </row>
    <row r="90" s="1" customFormat="1" ht="36.96" customHeight="1">
      <c r="B90" s="45"/>
      <c r="C90" s="72" t="s">
        <v>130</v>
      </c>
      <c r="D90" s="73"/>
      <c r="E90" s="73"/>
      <c r="F90" s="73"/>
      <c r="G90" s="73"/>
      <c r="H90" s="73"/>
      <c r="I90" s="190"/>
      <c r="J90" s="73"/>
      <c r="K90" s="73"/>
      <c r="L90" s="71"/>
    </row>
    <row r="91" s="1" customFormat="1" ht="6.96" customHeight="1">
      <c r="B91" s="45"/>
      <c r="C91" s="73"/>
      <c r="D91" s="73"/>
      <c r="E91" s="73"/>
      <c r="F91" s="73"/>
      <c r="G91" s="73"/>
      <c r="H91" s="73"/>
      <c r="I91" s="190"/>
      <c r="J91" s="73"/>
      <c r="K91" s="73"/>
      <c r="L91" s="71"/>
    </row>
    <row r="92" s="1" customFormat="1" ht="14.4" customHeight="1">
      <c r="B92" s="45"/>
      <c r="C92" s="75" t="s">
        <v>18</v>
      </c>
      <c r="D92" s="73"/>
      <c r="E92" s="73"/>
      <c r="F92" s="73"/>
      <c r="G92" s="73"/>
      <c r="H92" s="73"/>
      <c r="I92" s="190"/>
      <c r="J92" s="73"/>
      <c r="K92" s="73"/>
      <c r="L92" s="71"/>
    </row>
    <row r="93" s="1" customFormat="1" ht="16.5" customHeight="1">
      <c r="B93" s="45"/>
      <c r="C93" s="73"/>
      <c r="D93" s="73"/>
      <c r="E93" s="191" t="str">
        <f>E7</f>
        <v>Zateplení ZŠ U Školské Zahrady, U Školské Zahrady 1030/4, Praha 8, k.ú. Kobylisy</v>
      </c>
      <c r="F93" s="75"/>
      <c r="G93" s="75"/>
      <c r="H93" s="75"/>
      <c r="I93" s="190"/>
      <c r="J93" s="73"/>
      <c r="K93" s="73"/>
      <c r="L93" s="71"/>
    </row>
    <row r="94" s="1" customFormat="1" ht="14.4" customHeight="1">
      <c r="B94" s="45"/>
      <c r="C94" s="75" t="s">
        <v>96</v>
      </c>
      <c r="D94" s="73"/>
      <c r="E94" s="73"/>
      <c r="F94" s="73"/>
      <c r="G94" s="73"/>
      <c r="H94" s="73"/>
      <c r="I94" s="190"/>
      <c r="J94" s="73"/>
      <c r="K94" s="73"/>
      <c r="L94" s="71"/>
    </row>
    <row r="95" s="1" customFormat="1" ht="17.25" customHeight="1">
      <c r="B95" s="45"/>
      <c r="C95" s="73"/>
      <c r="D95" s="73"/>
      <c r="E95" s="81" t="str">
        <f>E9</f>
        <v>SO 01 - Architektonicko-stavební řešení</v>
      </c>
      <c r="F95" s="73"/>
      <c r="G95" s="73"/>
      <c r="H95" s="73"/>
      <c r="I95" s="190"/>
      <c r="J95" s="73"/>
      <c r="K95" s="73"/>
      <c r="L95" s="71"/>
    </row>
    <row r="96" s="1" customFormat="1" ht="6.96" customHeight="1">
      <c r="B96" s="45"/>
      <c r="C96" s="73"/>
      <c r="D96" s="73"/>
      <c r="E96" s="73"/>
      <c r="F96" s="73"/>
      <c r="G96" s="73"/>
      <c r="H96" s="73"/>
      <c r="I96" s="190"/>
      <c r="J96" s="73"/>
      <c r="K96" s="73"/>
      <c r="L96" s="71"/>
    </row>
    <row r="97" s="1" customFormat="1" ht="18" customHeight="1">
      <c r="B97" s="45"/>
      <c r="C97" s="75" t="s">
        <v>26</v>
      </c>
      <c r="D97" s="73"/>
      <c r="E97" s="73"/>
      <c r="F97" s="192" t="str">
        <f>F12</f>
        <v xml:space="preserve"> </v>
      </c>
      <c r="G97" s="73"/>
      <c r="H97" s="73"/>
      <c r="I97" s="193" t="s">
        <v>28</v>
      </c>
      <c r="J97" s="84" t="str">
        <f>IF(J12="","",J12)</f>
        <v>15. 7. 2016</v>
      </c>
      <c r="K97" s="73"/>
      <c r="L97" s="71"/>
    </row>
    <row r="98" s="1" customFormat="1" ht="6.96" customHeight="1">
      <c r="B98" s="45"/>
      <c r="C98" s="73"/>
      <c r="D98" s="73"/>
      <c r="E98" s="73"/>
      <c r="F98" s="73"/>
      <c r="G98" s="73"/>
      <c r="H98" s="73"/>
      <c r="I98" s="190"/>
      <c r="J98" s="73"/>
      <c r="K98" s="73"/>
      <c r="L98" s="71"/>
    </row>
    <row r="99" s="1" customFormat="1">
      <c r="B99" s="45"/>
      <c r="C99" s="75" t="s">
        <v>32</v>
      </c>
      <c r="D99" s="73"/>
      <c r="E99" s="73"/>
      <c r="F99" s="192" t="str">
        <f>E15</f>
        <v>Servisní stř. pro správu sv. majetku, MČ Praha 8</v>
      </c>
      <c r="G99" s="73"/>
      <c r="H99" s="73"/>
      <c r="I99" s="193" t="s">
        <v>38</v>
      </c>
      <c r="J99" s="192" t="str">
        <f>E21</f>
        <v>SKLOPROJEKT spol. s.r.o.</v>
      </c>
      <c r="K99" s="73"/>
      <c r="L99" s="71"/>
    </row>
    <row r="100" s="1" customFormat="1" ht="14.4" customHeight="1">
      <c r="B100" s="45"/>
      <c r="C100" s="75" t="s">
        <v>36</v>
      </c>
      <c r="D100" s="73"/>
      <c r="E100" s="73"/>
      <c r="F100" s="192" t="str">
        <f>IF(E18="","",E18)</f>
        <v/>
      </c>
      <c r="G100" s="73"/>
      <c r="H100" s="73"/>
      <c r="I100" s="190"/>
      <c r="J100" s="73"/>
      <c r="K100" s="73"/>
      <c r="L100" s="71"/>
    </row>
    <row r="101" s="1" customFormat="1" ht="10.32" customHeight="1">
      <c r="B101" s="45"/>
      <c r="C101" s="73"/>
      <c r="D101" s="73"/>
      <c r="E101" s="73"/>
      <c r="F101" s="73"/>
      <c r="G101" s="73"/>
      <c r="H101" s="73"/>
      <c r="I101" s="190"/>
      <c r="J101" s="73"/>
      <c r="K101" s="73"/>
      <c r="L101" s="71"/>
    </row>
    <row r="102" s="9" customFormat="1" ht="29.28" customHeight="1">
      <c r="B102" s="194"/>
      <c r="C102" s="195" t="s">
        <v>131</v>
      </c>
      <c r="D102" s="196" t="s">
        <v>62</v>
      </c>
      <c r="E102" s="196" t="s">
        <v>58</v>
      </c>
      <c r="F102" s="196" t="s">
        <v>132</v>
      </c>
      <c r="G102" s="196" t="s">
        <v>133</v>
      </c>
      <c r="H102" s="196" t="s">
        <v>134</v>
      </c>
      <c r="I102" s="197" t="s">
        <v>135</v>
      </c>
      <c r="J102" s="196" t="s">
        <v>100</v>
      </c>
      <c r="K102" s="198" t="s">
        <v>136</v>
      </c>
      <c r="L102" s="199"/>
      <c r="M102" s="101" t="s">
        <v>137</v>
      </c>
      <c r="N102" s="102" t="s">
        <v>47</v>
      </c>
      <c r="O102" s="102" t="s">
        <v>138</v>
      </c>
      <c r="P102" s="102" t="s">
        <v>139</v>
      </c>
      <c r="Q102" s="102" t="s">
        <v>140</v>
      </c>
      <c r="R102" s="102" t="s">
        <v>141</v>
      </c>
      <c r="S102" s="102" t="s">
        <v>142</v>
      </c>
      <c r="T102" s="103" t="s">
        <v>143</v>
      </c>
    </row>
    <row r="103" s="1" customFormat="1" ht="29.28" customHeight="1">
      <c r="B103" s="45"/>
      <c r="C103" s="107" t="s">
        <v>101</v>
      </c>
      <c r="D103" s="73"/>
      <c r="E103" s="73"/>
      <c r="F103" s="73"/>
      <c r="G103" s="73"/>
      <c r="H103" s="73"/>
      <c r="I103" s="190"/>
      <c r="J103" s="200">
        <f>BK103</f>
        <v>0</v>
      </c>
      <c r="K103" s="73"/>
      <c r="L103" s="71"/>
      <c r="M103" s="104"/>
      <c r="N103" s="105"/>
      <c r="O103" s="105"/>
      <c r="P103" s="201">
        <f>P104+P525+P916</f>
        <v>0</v>
      </c>
      <c r="Q103" s="105"/>
      <c r="R103" s="201">
        <f>R104+R525+R916</f>
        <v>136.09330605999998</v>
      </c>
      <c r="S103" s="105"/>
      <c r="T103" s="202">
        <f>T104+T525+T916</f>
        <v>20.831274199999999</v>
      </c>
      <c r="AT103" s="23" t="s">
        <v>76</v>
      </c>
      <c r="AU103" s="23" t="s">
        <v>102</v>
      </c>
      <c r="BK103" s="203">
        <f>BK104+BK525+BK916</f>
        <v>0</v>
      </c>
    </row>
    <row r="104" s="10" customFormat="1" ht="37.44001" customHeight="1">
      <c r="B104" s="204"/>
      <c r="C104" s="205"/>
      <c r="D104" s="206" t="s">
        <v>76</v>
      </c>
      <c r="E104" s="207" t="s">
        <v>144</v>
      </c>
      <c r="F104" s="207" t="s">
        <v>145</v>
      </c>
      <c r="G104" s="205"/>
      <c r="H104" s="205"/>
      <c r="I104" s="208"/>
      <c r="J104" s="209">
        <f>BK104</f>
        <v>0</v>
      </c>
      <c r="K104" s="205"/>
      <c r="L104" s="210"/>
      <c r="M104" s="211"/>
      <c r="N104" s="212"/>
      <c r="O104" s="212"/>
      <c r="P104" s="213">
        <f>P105+P190+P195+P201+P238+P438+P506+P523</f>
        <v>0</v>
      </c>
      <c r="Q104" s="212"/>
      <c r="R104" s="213">
        <f>R105+R190+R195+R201+R238+R438+R506+R523</f>
        <v>132.86234743999998</v>
      </c>
      <c r="S104" s="212"/>
      <c r="T104" s="214">
        <f>T105+T190+T195+T201+T238+T438+T506+T523</f>
        <v>18.1946865</v>
      </c>
      <c r="AR104" s="215" t="s">
        <v>25</v>
      </c>
      <c r="AT104" s="216" t="s">
        <v>76</v>
      </c>
      <c r="AU104" s="216" t="s">
        <v>77</v>
      </c>
      <c r="AY104" s="215" t="s">
        <v>146</v>
      </c>
      <c r="BK104" s="217">
        <f>BK105+BK190+BK195+BK201+BK238+BK438+BK506+BK523</f>
        <v>0</v>
      </c>
    </row>
    <row r="105" s="10" customFormat="1" ht="19.92" customHeight="1">
      <c r="B105" s="204"/>
      <c r="C105" s="205"/>
      <c r="D105" s="206" t="s">
        <v>76</v>
      </c>
      <c r="E105" s="218" t="s">
        <v>25</v>
      </c>
      <c r="F105" s="218" t="s">
        <v>147</v>
      </c>
      <c r="G105" s="205"/>
      <c r="H105" s="205"/>
      <c r="I105" s="208"/>
      <c r="J105" s="219">
        <f>BK105</f>
        <v>0</v>
      </c>
      <c r="K105" s="205"/>
      <c r="L105" s="210"/>
      <c r="M105" s="211"/>
      <c r="N105" s="212"/>
      <c r="O105" s="212"/>
      <c r="P105" s="213">
        <f>SUM(P106:P189)</f>
        <v>0</v>
      </c>
      <c r="Q105" s="212"/>
      <c r="R105" s="213">
        <f>SUM(R106:R189)</f>
        <v>27.009152500000003</v>
      </c>
      <c r="S105" s="212"/>
      <c r="T105" s="214">
        <f>SUM(T106:T189)</f>
        <v>9.0332565000000002</v>
      </c>
      <c r="AR105" s="215" t="s">
        <v>25</v>
      </c>
      <c r="AT105" s="216" t="s">
        <v>76</v>
      </c>
      <c r="AU105" s="216" t="s">
        <v>25</v>
      </c>
      <c r="AY105" s="215" t="s">
        <v>146</v>
      </c>
      <c r="BK105" s="217">
        <f>SUM(BK106:BK189)</f>
        <v>0</v>
      </c>
    </row>
    <row r="106" s="1" customFormat="1" ht="16.5" customHeight="1">
      <c r="B106" s="45"/>
      <c r="C106" s="220" t="s">
        <v>25</v>
      </c>
      <c r="D106" s="220" t="s">
        <v>148</v>
      </c>
      <c r="E106" s="221" t="s">
        <v>149</v>
      </c>
      <c r="F106" s="222" t="s">
        <v>150</v>
      </c>
      <c r="G106" s="223" t="s">
        <v>151</v>
      </c>
      <c r="H106" s="224">
        <v>38.325000000000003</v>
      </c>
      <c r="I106" s="225"/>
      <c r="J106" s="226">
        <f>ROUND(I106*H106,2)</f>
        <v>0</v>
      </c>
      <c r="K106" s="222" t="s">
        <v>152</v>
      </c>
      <c r="L106" s="71"/>
      <c r="M106" s="227" t="s">
        <v>24</v>
      </c>
      <c r="N106" s="228" t="s">
        <v>48</v>
      </c>
      <c r="O106" s="46"/>
      <c r="P106" s="229">
        <f>O106*H106</f>
        <v>0</v>
      </c>
      <c r="Q106" s="229">
        <v>0.22950000000000001</v>
      </c>
      <c r="R106" s="229">
        <f>Q106*H106</f>
        <v>8.7955875000000017</v>
      </c>
      <c r="S106" s="229">
        <v>0.025499999999999998</v>
      </c>
      <c r="T106" s="230">
        <f>S106*H106</f>
        <v>0.97728749999999998</v>
      </c>
      <c r="AR106" s="23" t="s">
        <v>153</v>
      </c>
      <c r="AT106" s="23" t="s">
        <v>148</v>
      </c>
      <c r="AU106" s="23" t="s">
        <v>86</v>
      </c>
      <c r="AY106" s="23" t="s">
        <v>146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23" t="s">
        <v>25</v>
      </c>
      <c r="BK106" s="231">
        <f>ROUND(I106*H106,2)</f>
        <v>0</v>
      </c>
      <c r="BL106" s="23" t="s">
        <v>153</v>
      </c>
      <c r="BM106" s="23" t="s">
        <v>154</v>
      </c>
    </row>
    <row r="107" s="11" customFormat="1">
      <c r="B107" s="232"/>
      <c r="C107" s="233"/>
      <c r="D107" s="234" t="s">
        <v>155</v>
      </c>
      <c r="E107" s="235" t="s">
        <v>24</v>
      </c>
      <c r="F107" s="236" t="s">
        <v>156</v>
      </c>
      <c r="G107" s="233"/>
      <c r="H107" s="235" t="s">
        <v>24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155</v>
      </c>
      <c r="AU107" s="242" t="s">
        <v>86</v>
      </c>
      <c r="AV107" s="11" t="s">
        <v>25</v>
      </c>
      <c r="AW107" s="11" t="s">
        <v>40</v>
      </c>
      <c r="AX107" s="11" t="s">
        <v>77</v>
      </c>
      <c r="AY107" s="242" t="s">
        <v>146</v>
      </c>
    </row>
    <row r="108" s="12" customFormat="1">
      <c r="B108" s="243"/>
      <c r="C108" s="244"/>
      <c r="D108" s="234" t="s">
        <v>155</v>
      </c>
      <c r="E108" s="245" t="s">
        <v>24</v>
      </c>
      <c r="F108" s="246" t="s">
        <v>157</v>
      </c>
      <c r="G108" s="244"/>
      <c r="H108" s="247">
        <v>9.9749999999999996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AT108" s="253" t="s">
        <v>155</v>
      </c>
      <c r="AU108" s="253" t="s">
        <v>86</v>
      </c>
      <c r="AV108" s="12" t="s">
        <v>86</v>
      </c>
      <c r="AW108" s="12" t="s">
        <v>40</v>
      </c>
      <c r="AX108" s="12" t="s">
        <v>77</v>
      </c>
      <c r="AY108" s="253" t="s">
        <v>146</v>
      </c>
    </row>
    <row r="109" s="12" customFormat="1">
      <c r="B109" s="243"/>
      <c r="C109" s="244"/>
      <c r="D109" s="234" t="s">
        <v>155</v>
      </c>
      <c r="E109" s="245" t="s">
        <v>24</v>
      </c>
      <c r="F109" s="246" t="s">
        <v>158</v>
      </c>
      <c r="G109" s="244"/>
      <c r="H109" s="247">
        <v>28.350000000000001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AT109" s="253" t="s">
        <v>155</v>
      </c>
      <c r="AU109" s="253" t="s">
        <v>86</v>
      </c>
      <c r="AV109" s="12" t="s">
        <v>86</v>
      </c>
      <c r="AW109" s="12" t="s">
        <v>40</v>
      </c>
      <c r="AX109" s="12" t="s">
        <v>77</v>
      </c>
      <c r="AY109" s="253" t="s">
        <v>146</v>
      </c>
    </row>
    <row r="110" s="13" customFormat="1">
      <c r="B110" s="254"/>
      <c r="C110" s="255"/>
      <c r="D110" s="234" t="s">
        <v>155</v>
      </c>
      <c r="E110" s="256" t="s">
        <v>24</v>
      </c>
      <c r="F110" s="257" t="s">
        <v>159</v>
      </c>
      <c r="G110" s="255"/>
      <c r="H110" s="258">
        <v>38.325000000000003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AT110" s="264" t="s">
        <v>155</v>
      </c>
      <c r="AU110" s="264" t="s">
        <v>86</v>
      </c>
      <c r="AV110" s="13" t="s">
        <v>153</v>
      </c>
      <c r="AW110" s="13" t="s">
        <v>40</v>
      </c>
      <c r="AX110" s="13" t="s">
        <v>25</v>
      </c>
      <c r="AY110" s="264" t="s">
        <v>146</v>
      </c>
    </row>
    <row r="111" s="1" customFormat="1" ht="16.5" customHeight="1">
      <c r="B111" s="45"/>
      <c r="C111" s="220" t="s">
        <v>86</v>
      </c>
      <c r="D111" s="220" t="s">
        <v>148</v>
      </c>
      <c r="E111" s="221" t="s">
        <v>160</v>
      </c>
      <c r="F111" s="222" t="s">
        <v>161</v>
      </c>
      <c r="G111" s="223" t="s">
        <v>151</v>
      </c>
      <c r="H111" s="224">
        <v>18.068999999999999</v>
      </c>
      <c r="I111" s="225"/>
      <c r="J111" s="226">
        <f>ROUND(I111*H111,2)</f>
        <v>0</v>
      </c>
      <c r="K111" s="222" t="s">
        <v>152</v>
      </c>
      <c r="L111" s="71"/>
      <c r="M111" s="227" t="s">
        <v>24</v>
      </c>
      <c r="N111" s="228" t="s">
        <v>48</v>
      </c>
      <c r="O111" s="46"/>
      <c r="P111" s="229">
        <f>O111*H111</f>
        <v>0</v>
      </c>
      <c r="Q111" s="229">
        <v>0.23400000000000001</v>
      </c>
      <c r="R111" s="229">
        <f>Q111*H111</f>
        <v>4.2281459999999997</v>
      </c>
      <c r="S111" s="229">
        <v>0.025999999999999999</v>
      </c>
      <c r="T111" s="230">
        <f>S111*H111</f>
        <v>0.46979399999999993</v>
      </c>
      <c r="AR111" s="23" t="s">
        <v>153</v>
      </c>
      <c r="AT111" s="23" t="s">
        <v>148</v>
      </c>
      <c r="AU111" s="23" t="s">
        <v>86</v>
      </c>
      <c r="AY111" s="23" t="s">
        <v>146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23" t="s">
        <v>25</v>
      </c>
      <c r="BK111" s="231">
        <f>ROUND(I111*H111,2)</f>
        <v>0</v>
      </c>
      <c r="BL111" s="23" t="s">
        <v>153</v>
      </c>
      <c r="BM111" s="23" t="s">
        <v>162</v>
      </c>
    </row>
    <row r="112" s="11" customFormat="1">
      <c r="B112" s="232"/>
      <c r="C112" s="233"/>
      <c r="D112" s="234" t="s">
        <v>155</v>
      </c>
      <c r="E112" s="235" t="s">
        <v>24</v>
      </c>
      <c r="F112" s="236" t="s">
        <v>156</v>
      </c>
      <c r="G112" s="233"/>
      <c r="H112" s="235" t="s">
        <v>24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AT112" s="242" t="s">
        <v>155</v>
      </c>
      <c r="AU112" s="242" t="s">
        <v>86</v>
      </c>
      <c r="AV112" s="11" t="s">
        <v>25</v>
      </c>
      <c r="AW112" s="11" t="s">
        <v>40</v>
      </c>
      <c r="AX112" s="11" t="s">
        <v>77</v>
      </c>
      <c r="AY112" s="242" t="s">
        <v>146</v>
      </c>
    </row>
    <row r="113" s="12" customFormat="1">
      <c r="B113" s="243"/>
      <c r="C113" s="244"/>
      <c r="D113" s="234" t="s">
        <v>155</v>
      </c>
      <c r="E113" s="245" t="s">
        <v>24</v>
      </c>
      <c r="F113" s="246" t="s">
        <v>163</v>
      </c>
      <c r="G113" s="244"/>
      <c r="H113" s="247">
        <v>11.904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AT113" s="253" t="s">
        <v>155</v>
      </c>
      <c r="AU113" s="253" t="s">
        <v>86</v>
      </c>
      <c r="AV113" s="12" t="s">
        <v>86</v>
      </c>
      <c r="AW113" s="12" t="s">
        <v>40</v>
      </c>
      <c r="AX113" s="12" t="s">
        <v>77</v>
      </c>
      <c r="AY113" s="253" t="s">
        <v>146</v>
      </c>
    </row>
    <row r="114" s="12" customFormat="1">
      <c r="B114" s="243"/>
      <c r="C114" s="244"/>
      <c r="D114" s="234" t="s">
        <v>155</v>
      </c>
      <c r="E114" s="245" t="s">
        <v>24</v>
      </c>
      <c r="F114" s="246" t="s">
        <v>164</v>
      </c>
      <c r="G114" s="244"/>
      <c r="H114" s="247">
        <v>6.165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AT114" s="253" t="s">
        <v>155</v>
      </c>
      <c r="AU114" s="253" t="s">
        <v>86</v>
      </c>
      <c r="AV114" s="12" t="s">
        <v>86</v>
      </c>
      <c r="AW114" s="12" t="s">
        <v>40</v>
      </c>
      <c r="AX114" s="12" t="s">
        <v>77</v>
      </c>
      <c r="AY114" s="253" t="s">
        <v>146</v>
      </c>
    </row>
    <row r="115" s="13" customFormat="1">
      <c r="B115" s="254"/>
      <c r="C115" s="255"/>
      <c r="D115" s="234" t="s">
        <v>155</v>
      </c>
      <c r="E115" s="256" t="s">
        <v>24</v>
      </c>
      <c r="F115" s="257" t="s">
        <v>159</v>
      </c>
      <c r="G115" s="255"/>
      <c r="H115" s="258">
        <v>18.068999999999999</v>
      </c>
      <c r="I115" s="259"/>
      <c r="J115" s="255"/>
      <c r="K115" s="255"/>
      <c r="L115" s="260"/>
      <c r="M115" s="261"/>
      <c r="N115" s="262"/>
      <c r="O115" s="262"/>
      <c r="P115" s="262"/>
      <c r="Q115" s="262"/>
      <c r="R115" s="262"/>
      <c r="S115" s="262"/>
      <c r="T115" s="263"/>
      <c r="AT115" s="264" t="s">
        <v>155</v>
      </c>
      <c r="AU115" s="264" t="s">
        <v>86</v>
      </c>
      <c r="AV115" s="13" t="s">
        <v>153</v>
      </c>
      <c r="AW115" s="13" t="s">
        <v>40</v>
      </c>
      <c r="AX115" s="13" t="s">
        <v>25</v>
      </c>
      <c r="AY115" s="264" t="s">
        <v>146</v>
      </c>
    </row>
    <row r="116" s="1" customFormat="1" ht="16.5" customHeight="1">
      <c r="B116" s="45"/>
      <c r="C116" s="220" t="s">
        <v>165</v>
      </c>
      <c r="D116" s="220" t="s">
        <v>148</v>
      </c>
      <c r="E116" s="221" t="s">
        <v>166</v>
      </c>
      <c r="F116" s="222" t="s">
        <v>167</v>
      </c>
      <c r="G116" s="223" t="s">
        <v>151</v>
      </c>
      <c r="H116" s="224">
        <v>29.524999999999999</v>
      </c>
      <c r="I116" s="225"/>
      <c r="J116" s="226">
        <f>ROUND(I116*H116,2)</f>
        <v>0</v>
      </c>
      <c r="K116" s="222" t="s">
        <v>152</v>
      </c>
      <c r="L116" s="71"/>
      <c r="M116" s="227" t="s">
        <v>24</v>
      </c>
      <c r="N116" s="228" t="s">
        <v>48</v>
      </c>
      <c r="O116" s="46"/>
      <c r="P116" s="229">
        <f>O116*H116</f>
        <v>0</v>
      </c>
      <c r="Q116" s="229">
        <v>0</v>
      </c>
      <c r="R116" s="229">
        <f>Q116*H116</f>
        <v>0</v>
      </c>
      <c r="S116" s="229">
        <v>0.185</v>
      </c>
      <c r="T116" s="230">
        <f>S116*H116</f>
        <v>5.4621249999999995</v>
      </c>
      <c r="AR116" s="23" t="s">
        <v>153</v>
      </c>
      <c r="AT116" s="23" t="s">
        <v>148</v>
      </c>
      <c r="AU116" s="23" t="s">
        <v>86</v>
      </c>
      <c r="AY116" s="23" t="s">
        <v>146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23" t="s">
        <v>25</v>
      </c>
      <c r="BK116" s="231">
        <f>ROUND(I116*H116,2)</f>
        <v>0</v>
      </c>
      <c r="BL116" s="23" t="s">
        <v>153</v>
      </c>
      <c r="BM116" s="23" t="s">
        <v>168</v>
      </c>
    </row>
    <row r="117" s="12" customFormat="1">
      <c r="B117" s="243"/>
      <c r="C117" s="244"/>
      <c r="D117" s="234" t="s">
        <v>155</v>
      </c>
      <c r="E117" s="245" t="s">
        <v>24</v>
      </c>
      <c r="F117" s="246" t="s">
        <v>169</v>
      </c>
      <c r="G117" s="244"/>
      <c r="H117" s="247">
        <v>29.524999999999999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AT117" s="253" t="s">
        <v>155</v>
      </c>
      <c r="AU117" s="253" t="s">
        <v>86</v>
      </c>
      <c r="AV117" s="12" t="s">
        <v>86</v>
      </c>
      <c r="AW117" s="12" t="s">
        <v>40</v>
      </c>
      <c r="AX117" s="12" t="s">
        <v>77</v>
      </c>
      <c r="AY117" s="253" t="s">
        <v>146</v>
      </c>
    </row>
    <row r="118" s="13" customFormat="1">
      <c r="B118" s="254"/>
      <c r="C118" s="255"/>
      <c r="D118" s="234" t="s">
        <v>155</v>
      </c>
      <c r="E118" s="256" t="s">
        <v>24</v>
      </c>
      <c r="F118" s="257" t="s">
        <v>159</v>
      </c>
      <c r="G118" s="255"/>
      <c r="H118" s="258">
        <v>29.524999999999999</v>
      </c>
      <c r="I118" s="259"/>
      <c r="J118" s="255"/>
      <c r="K118" s="255"/>
      <c r="L118" s="260"/>
      <c r="M118" s="261"/>
      <c r="N118" s="262"/>
      <c r="O118" s="262"/>
      <c r="P118" s="262"/>
      <c r="Q118" s="262"/>
      <c r="R118" s="262"/>
      <c r="S118" s="262"/>
      <c r="T118" s="263"/>
      <c r="AT118" s="264" t="s">
        <v>155</v>
      </c>
      <c r="AU118" s="264" t="s">
        <v>86</v>
      </c>
      <c r="AV118" s="13" t="s">
        <v>153</v>
      </c>
      <c r="AW118" s="13" t="s">
        <v>40</v>
      </c>
      <c r="AX118" s="13" t="s">
        <v>25</v>
      </c>
      <c r="AY118" s="264" t="s">
        <v>146</v>
      </c>
    </row>
    <row r="119" s="1" customFormat="1" ht="16.5" customHeight="1">
      <c r="B119" s="45"/>
      <c r="C119" s="220" t="s">
        <v>153</v>
      </c>
      <c r="D119" s="220" t="s">
        <v>148</v>
      </c>
      <c r="E119" s="221" t="s">
        <v>170</v>
      </c>
      <c r="F119" s="222" t="s">
        <v>171</v>
      </c>
      <c r="G119" s="223" t="s">
        <v>151</v>
      </c>
      <c r="H119" s="224">
        <v>3.1499999999999999</v>
      </c>
      <c r="I119" s="225"/>
      <c r="J119" s="226">
        <f>ROUND(I119*H119,2)</f>
        <v>0</v>
      </c>
      <c r="K119" s="222" t="s">
        <v>152</v>
      </c>
      <c r="L119" s="71"/>
      <c r="M119" s="227" t="s">
        <v>24</v>
      </c>
      <c r="N119" s="228" t="s">
        <v>48</v>
      </c>
      <c r="O119" s="46"/>
      <c r="P119" s="229">
        <f>O119*H119</f>
        <v>0</v>
      </c>
      <c r="Q119" s="229">
        <v>0</v>
      </c>
      <c r="R119" s="229">
        <f>Q119*H119</f>
        <v>0</v>
      </c>
      <c r="S119" s="229">
        <v>0.18099999999999999</v>
      </c>
      <c r="T119" s="230">
        <f>S119*H119</f>
        <v>0.57014999999999993</v>
      </c>
      <c r="AR119" s="23" t="s">
        <v>153</v>
      </c>
      <c r="AT119" s="23" t="s">
        <v>148</v>
      </c>
      <c r="AU119" s="23" t="s">
        <v>86</v>
      </c>
      <c r="AY119" s="23" t="s">
        <v>146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23" t="s">
        <v>25</v>
      </c>
      <c r="BK119" s="231">
        <f>ROUND(I119*H119,2)</f>
        <v>0</v>
      </c>
      <c r="BL119" s="23" t="s">
        <v>153</v>
      </c>
      <c r="BM119" s="23" t="s">
        <v>172</v>
      </c>
    </row>
    <row r="120" s="12" customFormat="1">
      <c r="B120" s="243"/>
      <c r="C120" s="244"/>
      <c r="D120" s="234" t="s">
        <v>155</v>
      </c>
      <c r="E120" s="245" t="s">
        <v>24</v>
      </c>
      <c r="F120" s="246" t="s">
        <v>173</v>
      </c>
      <c r="G120" s="244"/>
      <c r="H120" s="247">
        <v>3.1499999999999999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AT120" s="253" t="s">
        <v>155</v>
      </c>
      <c r="AU120" s="253" t="s">
        <v>86</v>
      </c>
      <c r="AV120" s="12" t="s">
        <v>86</v>
      </c>
      <c r="AW120" s="12" t="s">
        <v>40</v>
      </c>
      <c r="AX120" s="12" t="s">
        <v>77</v>
      </c>
      <c r="AY120" s="253" t="s">
        <v>146</v>
      </c>
    </row>
    <row r="121" s="13" customFormat="1">
      <c r="B121" s="254"/>
      <c r="C121" s="255"/>
      <c r="D121" s="234" t="s">
        <v>155</v>
      </c>
      <c r="E121" s="256" t="s">
        <v>24</v>
      </c>
      <c r="F121" s="257" t="s">
        <v>159</v>
      </c>
      <c r="G121" s="255"/>
      <c r="H121" s="258">
        <v>3.1499999999999999</v>
      </c>
      <c r="I121" s="259"/>
      <c r="J121" s="255"/>
      <c r="K121" s="255"/>
      <c r="L121" s="260"/>
      <c r="M121" s="261"/>
      <c r="N121" s="262"/>
      <c r="O121" s="262"/>
      <c r="P121" s="262"/>
      <c r="Q121" s="262"/>
      <c r="R121" s="262"/>
      <c r="S121" s="262"/>
      <c r="T121" s="263"/>
      <c r="AT121" s="264" t="s">
        <v>155</v>
      </c>
      <c r="AU121" s="264" t="s">
        <v>86</v>
      </c>
      <c r="AV121" s="13" t="s">
        <v>153</v>
      </c>
      <c r="AW121" s="13" t="s">
        <v>40</v>
      </c>
      <c r="AX121" s="13" t="s">
        <v>25</v>
      </c>
      <c r="AY121" s="264" t="s">
        <v>146</v>
      </c>
    </row>
    <row r="122" s="1" customFormat="1" ht="16.5" customHeight="1">
      <c r="B122" s="45"/>
      <c r="C122" s="220" t="s">
        <v>174</v>
      </c>
      <c r="D122" s="220" t="s">
        <v>148</v>
      </c>
      <c r="E122" s="221" t="s">
        <v>175</v>
      </c>
      <c r="F122" s="222" t="s">
        <v>176</v>
      </c>
      <c r="G122" s="223" t="s">
        <v>177</v>
      </c>
      <c r="H122" s="224">
        <v>75.799999999999997</v>
      </c>
      <c r="I122" s="225"/>
      <c r="J122" s="226">
        <f>ROUND(I122*H122,2)</f>
        <v>0</v>
      </c>
      <c r="K122" s="222" t="s">
        <v>152</v>
      </c>
      <c r="L122" s="71"/>
      <c r="M122" s="227" t="s">
        <v>24</v>
      </c>
      <c r="N122" s="228" t="s">
        <v>48</v>
      </c>
      <c r="O122" s="46"/>
      <c r="P122" s="229">
        <f>O122*H122</f>
        <v>0</v>
      </c>
      <c r="Q122" s="229">
        <v>0.1845</v>
      </c>
      <c r="R122" s="229">
        <f>Q122*H122</f>
        <v>13.985099999999999</v>
      </c>
      <c r="S122" s="229">
        <v>0.020500000000000001</v>
      </c>
      <c r="T122" s="230">
        <f>S122*H122</f>
        <v>1.5539000000000001</v>
      </c>
      <c r="AR122" s="23" t="s">
        <v>153</v>
      </c>
      <c r="AT122" s="23" t="s">
        <v>148</v>
      </c>
      <c r="AU122" s="23" t="s">
        <v>86</v>
      </c>
      <c r="AY122" s="23" t="s">
        <v>146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23" t="s">
        <v>25</v>
      </c>
      <c r="BK122" s="231">
        <f>ROUND(I122*H122,2)</f>
        <v>0</v>
      </c>
      <c r="BL122" s="23" t="s">
        <v>153</v>
      </c>
      <c r="BM122" s="23" t="s">
        <v>178</v>
      </c>
    </row>
    <row r="123" s="11" customFormat="1">
      <c r="B123" s="232"/>
      <c r="C123" s="233"/>
      <c r="D123" s="234" t="s">
        <v>155</v>
      </c>
      <c r="E123" s="235" t="s">
        <v>24</v>
      </c>
      <c r="F123" s="236" t="s">
        <v>179</v>
      </c>
      <c r="G123" s="233"/>
      <c r="H123" s="235" t="s">
        <v>24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AT123" s="242" t="s">
        <v>155</v>
      </c>
      <c r="AU123" s="242" t="s">
        <v>86</v>
      </c>
      <c r="AV123" s="11" t="s">
        <v>25</v>
      </c>
      <c r="AW123" s="11" t="s">
        <v>40</v>
      </c>
      <c r="AX123" s="11" t="s">
        <v>77</v>
      </c>
      <c r="AY123" s="242" t="s">
        <v>146</v>
      </c>
    </row>
    <row r="124" s="12" customFormat="1">
      <c r="B124" s="243"/>
      <c r="C124" s="244"/>
      <c r="D124" s="234" t="s">
        <v>155</v>
      </c>
      <c r="E124" s="245" t="s">
        <v>24</v>
      </c>
      <c r="F124" s="246" t="s">
        <v>180</v>
      </c>
      <c r="G124" s="244"/>
      <c r="H124" s="247">
        <v>56.799999999999997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AT124" s="253" t="s">
        <v>155</v>
      </c>
      <c r="AU124" s="253" t="s">
        <v>86</v>
      </c>
      <c r="AV124" s="12" t="s">
        <v>86</v>
      </c>
      <c r="AW124" s="12" t="s">
        <v>40</v>
      </c>
      <c r="AX124" s="12" t="s">
        <v>77</v>
      </c>
      <c r="AY124" s="253" t="s">
        <v>146</v>
      </c>
    </row>
    <row r="125" s="12" customFormat="1">
      <c r="B125" s="243"/>
      <c r="C125" s="244"/>
      <c r="D125" s="234" t="s">
        <v>155</v>
      </c>
      <c r="E125" s="245" t="s">
        <v>24</v>
      </c>
      <c r="F125" s="246" t="s">
        <v>181</v>
      </c>
      <c r="G125" s="244"/>
      <c r="H125" s="247">
        <v>19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AT125" s="253" t="s">
        <v>155</v>
      </c>
      <c r="AU125" s="253" t="s">
        <v>86</v>
      </c>
      <c r="AV125" s="12" t="s">
        <v>86</v>
      </c>
      <c r="AW125" s="12" t="s">
        <v>40</v>
      </c>
      <c r="AX125" s="12" t="s">
        <v>77</v>
      </c>
      <c r="AY125" s="253" t="s">
        <v>146</v>
      </c>
    </row>
    <row r="126" s="13" customFormat="1">
      <c r="B126" s="254"/>
      <c r="C126" s="255"/>
      <c r="D126" s="234" t="s">
        <v>155</v>
      </c>
      <c r="E126" s="256" t="s">
        <v>24</v>
      </c>
      <c r="F126" s="257" t="s">
        <v>159</v>
      </c>
      <c r="G126" s="255"/>
      <c r="H126" s="258">
        <v>75.799999999999997</v>
      </c>
      <c r="I126" s="259"/>
      <c r="J126" s="255"/>
      <c r="K126" s="255"/>
      <c r="L126" s="260"/>
      <c r="M126" s="261"/>
      <c r="N126" s="262"/>
      <c r="O126" s="262"/>
      <c r="P126" s="262"/>
      <c r="Q126" s="262"/>
      <c r="R126" s="262"/>
      <c r="S126" s="262"/>
      <c r="T126" s="263"/>
      <c r="AT126" s="264" t="s">
        <v>155</v>
      </c>
      <c r="AU126" s="264" t="s">
        <v>86</v>
      </c>
      <c r="AV126" s="13" t="s">
        <v>153</v>
      </c>
      <c r="AW126" s="13" t="s">
        <v>40</v>
      </c>
      <c r="AX126" s="13" t="s">
        <v>25</v>
      </c>
      <c r="AY126" s="264" t="s">
        <v>146</v>
      </c>
    </row>
    <row r="127" s="1" customFormat="1" ht="16.5" customHeight="1">
      <c r="B127" s="45"/>
      <c r="C127" s="220" t="s">
        <v>182</v>
      </c>
      <c r="D127" s="220" t="s">
        <v>148</v>
      </c>
      <c r="E127" s="221" t="s">
        <v>183</v>
      </c>
      <c r="F127" s="222" t="s">
        <v>184</v>
      </c>
      <c r="G127" s="223" t="s">
        <v>185</v>
      </c>
      <c r="H127" s="224">
        <v>3.194</v>
      </c>
      <c r="I127" s="225"/>
      <c r="J127" s="226">
        <f>ROUND(I127*H127,2)</f>
        <v>0</v>
      </c>
      <c r="K127" s="222" t="s">
        <v>152</v>
      </c>
      <c r="L127" s="71"/>
      <c r="M127" s="227" t="s">
        <v>24</v>
      </c>
      <c r="N127" s="228" t="s">
        <v>48</v>
      </c>
      <c r="O127" s="46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AR127" s="23" t="s">
        <v>153</v>
      </c>
      <c r="AT127" s="23" t="s">
        <v>148</v>
      </c>
      <c r="AU127" s="23" t="s">
        <v>86</v>
      </c>
      <c r="AY127" s="23" t="s">
        <v>146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23" t="s">
        <v>25</v>
      </c>
      <c r="BK127" s="231">
        <f>ROUND(I127*H127,2)</f>
        <v>0</v>
      </c>
      <c r="BL127" s="23" t="s">
        <v>153</v>
      </c>
      <c r="BM127" s="23" t="s">
        <v>186</v>
      </c>
    </row>
    <row r="128" s="12" customFormat="1">
      <c r="B128" s="243"/>
      <c r="C128" s="244"/>
      <c r="D128" s="234" t="s">
        <v>155</v>
      </c>
      <c r="E128" s="245" t="s">
        <v>24</v>
      </c>
      <c r="F128" s="246" t="s">
        <v>187</v>
      </c>
      <c r="G128" s="244"/>
      <c r="H128" s="247">
        <v>1.716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AT128" s="253" t="s">
        <v>155</v>
      </c>
      <c r="AU128" s="253" t="s">
        <v>86</v>
      </c>
      <c r="AV128" s="12" t="s">
        <v>86</v>
      </c>
      <c r="AW128" s="12" t="s">
        <v>40</v>
      </c>
      <c r="AX128" s="12" t="s">
        <v>77</v>
      </c>
      <c r="AY128" s="253" t="s">
        <v>146</v>
      </c>
    </row>
    <row r="129" s="12" customFormat="1">
      <c r="B129" s="243"/>
      <c r="C129" s="244"/>
      <c r="D129" s="234" t="s">
        <v>155</v>
      </c>
      <c r="E129" s="245" t="s">
        <v>24</v>
      </c>
      <c r="F129" s="246" t="s">
        <v>188</v>
      </c>
      <c r="G129" s="244"/>
      <c r="H129" s="247">
        <v>1.478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AT129" s="253" t="s">
        <v>155</v>
      </c>
      <c r="AU129" s="253" t="s">
        <v>86</v>
      </c>
      <c r="AV129" s="12" t="s">
        <v>86</v>
      </c>
      <c r="AW129" s="12" t="s">
        <v>40</v>
      </c>
      <c r="AX129" s="12" t="s">
        <v>77</v>
      </c>
      <c r="AY129" s="253" t="s">
        <v>146</v>
      </c>
    </row>
    <row r="130" s="13" customFormat="1">
      <c r="B130" s="254"/>
      <c r="C130" s="255"/>
      <c r="D130" s="234" t="s">
        <v>155</v>
      </c>
      <c r="E130" s="256" t="s">
        <v>24</v>
      </c>
      <c r="F130" s="257" t="s">
        <v>159</v>
      </c>
      <c r="G130" s="255"/>
      <c r="H130" s="258">
        <v>3.194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AT130" s="264" t="s">
        <v>155</v>
      </c>
      <c r="AU130" s="264" t="s">
        <v>86</v>
      </c>
      <c r="AV130" s="13" t="s">
        <v>153</v>
      </c>
      <c r="AW130" s="13" t="s">
        <v>40</v>
      </c>
      <c r="AX130" s="13" t="s">
        <v>25</v>
      </c>
      <c r="AY130" s="264" t="s">
        <v>146</v>
      </c>
    </row>
    <row r="131" s="1" customFormat="1" ht="25.5" customHeight="1">
      <c r="B131" s="45"/>
      <c r="C131" s="220" t="s">
        <v>189</v>
      </c>
      <c r="D131" s="220" t="s">
        <v>148</v>
      </c>
      <c r="E131" s="221" t="s">
        <v>190</v>
      </c>
      <c r="F131" s="222" t="s">
        <v>191</v>
      </c>
      <c r="G131" s="223" t="s">
        <v>185</v>
      </c>
      <c r="H131" s="224">
        <v>87.216999999999999</v>
      </c>
      <c r="I131" s="225"/>
      <c r="J131" s="226">
        <f>ROUND(I131*H131,2)</f>
        <v>0</v>
      </c>
      <c r="K131" s="222" t="s">
        <v>152</v>
      </c>
      <c r="L131" s="71"/>
      <c r="M131" s="227" t="s">
        <v>24</v>
      </c>
      <c r="N131" s="228" t="s">
        <v>48</v>
      </c>
      <c r="O131" s="46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AR131" s="23" t="s">
        <v>153</v>
      </c>
      <c r="AT131" s="23" t="s">
        <v>148</v>
      </c>
      <c r="AU131" s="23" t="s">
        <v>86</v>
      </c>
      <c r="AY131" s="23" t="s">
        <v>146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23" t="s">
        <v>25</v>
      </c>
      <c r="BK131" s="231">
        <f>ROUND(I131*H131,2)</f>
        <v>0</v>
      </c>
      <c r="BL131" s="23" t="s">
        <v>153</v>
      </c>
      <c r="BM131" s="23" t="s">
        <v>192</v>
      </c>
    </row>
    <row r="132" s="12" customFormat="1">
      <c r="B132" s="243"/>
      <c r="C132" s="244"/>
      <c r="D132" s="234" t="s">
        <v>155</v>
      </c>
      <c r="E132" s="245" t="s">
        <v>24</v>
      </c>
      <c r="F132" s="246" t="s">
        <v>193</v>
      </c>
      <c r="G132" s="244"/>
      <c r="H132" s="247">
        <v>20.963000000000001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AT132" s="253" t="s">
        <v>155</v>
      </c>
      <c r="AU132" s="253" t="s">
        <v>86</v>
      </c>
      <c r="AV132" s="12" t="s">
        <v>86</v>
      </c>
      <c r="AW132" s="12" t="s">
        <v>40</v>
      </c>
      <c r="AX132" s="12" t="s">
        <v>77</v>
      </c>
      <c r="AY132" s="253" t="s">
        <v>146</v>
      </c>
    </row>
    <row r="133" s="12" customFormat="1">
      <c r="B133" s="243"/>
      <c r="C133" s="244"/>
      <c r="D133" s="234" t="s">
        <v>155</v>
      </c>
      <c r="E133" s="245" t="s">
        <v>24</v>
      </c>
      <c r="F133" s="246" t="s">
        <v>194</v>
      </c>
      <c r="G133" s="244"/>
      <c r="H133" s="247">
        <v>11.654999999999999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AT133" s="253" t="s">
        <v>155</v>
      </c>
      <c r="AU133" s="253" t="s">
        <v>86</v>
      </c>
      <c r="AV133" s="12" t="s">
        <v>86</v>
      </c>
      <c r="AW133" s="12" t="s">
        <v>40</v>
      </c>
      <c r="AX133" s="12" t="s">
        <v>77</v>
      </c>
      <c r="AY133" s="253" t="s">
        <v>146</v>
      </c>
    </row>
    <row r="134" s="12" customFormat="1">
      <c r="B134" s="243"/>
      <c r="C134" s="244"/>
      <c r="D134" s="234" t="s">
        <v>155</v>
      </c>
      <c r="E134" s="245" t="s">
        <v>24</v>
      </c>
      <c r="F134" s="246" t="s">
        <v>195</v>
      </c>
      <c r="G134" s="244"/>
      <c r="H134" s="247">
        <v>33.460000000000001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AT134" s="253" t="s">
        <v>155</v>
      </c>
      <c r="AU134" s="253" t="s">
        <v>86</v>
      </c>
      <c r="AV134" s="12" t="s">
        <v>86</v>
      </c>
      <c r="AW134" s="12" t="s">
        <v>40</v>
      </c>
      <c r="AX134" s="12" t="s">
        <v>77</v>
      </c>
      <c r="AY134" s="253" t="s">
        <v>146</v>
      </c>
    </row>
    <row r="135" s="12" customFormat="1">
      <c r="B135" s="243"/>
      <c r="C135" s="244"/>
      <c r="D135" s="234" t="s">
        <v>155</v>
      </c>
      <c r="E135" s="245" t="s">
        <v>24</v>
      </c>
      <c r="F135" s="246" t="s">
        <v>196</v>
      </c>
      <c r="G135" s="244"/>
      <c r="H135" s="247">
        <v>12.33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AT135" s="253" t="s">
        <v>155</v>
      </c>
      <c r="AU135" s="253" t="s">
        <v>86</v>
      </c>
      <c r="AV135" s="12" t="s">
        <v>86</v>
      </c>
      <c r="AW135" s="12" t="s">
        <v>40</v>
      </c>
      <c r="AX135" s="12" t="s">
        <v>77</v>
      </c>
      <c r="AY135" s="253" t="s">
        <v>146</v>
      </c>
    </row>
    <row r="136" s="12" customFormat="1">
      <c r="B136" s="243"/>
      <c r="C136" s="244"/>
      <c r="D136" s="234" t="s">
        <v>155</v>
      </c>
      <c r="E136" s="245" t="s">
        <v>24</v>
      </c>
      <c r="F136" s="246" t="s">
        <v>197</v>
      </c>
      <c r="G136" s="244"/>
      <c r="H136" s="247">
        <v>8.8089999999999993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155</v>
      </c>
      <c r="AU136" s="253" t="s">
        <v>86</v>
      </c>
      <c r="AV136" s="12" t="s">
        <v>86</v>
      </c>
      <c r="AW136" s="12" t="s">
        <v>40</v>
      </c>
      <c r="AX136" s="12" t="s">
        <v>77</v>
      </c>
      <c r="AY136" s="253" t="s">
        <v>146</v>
      </c>
    </row>
    <row r="137" s="13" customFormat="1">
      <c r="B137" s="254"/>
      <c r="C137" s="255"/>
      <c r="D137" s="234" t="s">
        <v>155</v>
      </c>
      <c r="E137" s="256" t="s">
        <v>24</v>
      </c>
      <c r="F137" s="257" t="s">
        <v>159</v>
      </c>
      <c r="G137" s="255"/>
      <c r="H137" s="258">
        <v>87.216999999999999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AT137" s="264" t="s">
        <v>155</v>
      </c>
      <c r="AU137" s="264" t="s">
        <v>86</v>
      </c>
      <c r="AV137" s="13" t="s">
        <v>153</v>
      </c>
      <c r="AW137" s="13" t="s">
        <v>40</v>
      </c>
      <c r="AX137" s="13" t="s">
        <v>25</v>
      </c>
      <c r="AY137" s="264" t="s">
        <v>146</v>
      </c>
    </row>
    <row r="138" s="1" customFormat="1" ht="25.5" customHeight="1">
      <c r="B138" s="45"/>
      <c r="C138" s="220" t="s">
        <v>198</v>
      </c>
      <c r="D138" s="220" t="s">
        <v>148</v>
      </c>
      <c r="E138" s="221" t="s">
        <v>199</v>
      </c>
      <c r="F138" s="222" t="s">
        <v>200</v>
      </c>
      <c r="G138" s="223" t="s">
        <v>185</v>
      </c>
      <c r="H138" s="224">
        <v>26.164999999999999</v>
      </c>
      <c r="I138" s="225"/>
      <c r="J138" s="226">
        <f>ROUND(I138*H138,2)</f>
        <v>0</v>
      </c>
      <c r="K138" s="222" t="s">
        <v>152</v>
      </c>
      <c r="L138" s="71"/>
      <c r="M138" s="227" t="s">
        <v>24</v>
      </c>
      <c r="N138" s="228" t="s">
        <v>48</v>
      </c>
      <c r="O138" s="46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AR138" s="23" t="s">
        <v>153</v>
      </c>
      <c r="AT138" s="23" t="s">
        <v>148</v>
      </c>
      <c r="AU138" s="23" t="s">
        <v>86</v>
      </c>
      <c r="AY138" s="23" t="s">
        <v>146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23" t="s">
        <v>25</v>
      </c>
      <c r="BK138" s="231">
        <f>ROUND(I138*H138,2)</f>
        <v>0</v>
      </c>
      <c r="BL138" s="23" t="s">
        <v>153</v>
      </c>
      <c r="BM138" s="23" t="s">
        <v>201</v>
      </c>
    </row>
    <row r="139" s="12" customFormat="1">
      <c r="B139" s="243"/>
      <c r="C139" s="244"/>
      <c r="D139" s="234" t="s">
        <v>155</v>
      </c>
      <c r="E139" s="245" t="s">
        <v>24</v>
      </c>
      <c r="F139" s="246" t="s">
        <v>202</v>
      </c>
      <c r="G139" s="244"/>
      <c r="H139" s="247">
        <v>26.164999999999999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AT139" s="253" t="s">
        <v>155</v>
      </c>
      <c r="AU139" s="253" t="s">
        <v>86</v>
      </c>
      <c r="AV139" s="12" t="s">
        <v>86</v>
      </c>
      <c r="AW139" s="12" t="s">
        <v>40</v>
      </c>
      <c r="AX139" s="12" t="s">
        <v>77</v>
      </c>
      <c r="AY139" s="253" t="s">
        <v>146</v>
      </c>
    </row>
    <row r="140" s="13" customFormat="1">
      <c r="B140" s="254"/>
      <c r="C140" s="255"/>
      <c r="D140" s="234" t="s">
        <v>155</v>
      </c>
      <c r="E140" s="256" t="s">
        <v>24</v>
      </c>
      <c r="F140" s="257" t="s">
        <v>159</v>
      </c>
      <c r="G140" s="255"/>
      <c r="H140" s="258">
        <v>26.164999999999999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AT140" s="264" t="s">
        <v>155</v>
      </c>
      <c r="AU140" s="264" t="s">
        <v>86</v>
      </c>
      <c r="AV140" s="13" t="s">
        <v>153</v>
      </c>
      <c r="AW140" s="13" t="s">
        <v>40</v>
      </c>
      <c r="AX140" s="13" t="s">
        <v>25</v>
      </c>
      <c r="AY140" s="264" t="s">
        <v>146</v>
      </c>
    </row>
    <row r="141" s="1" customFormat="1" ht="16.5" customHeight="1">
      <c r="B141" s="45"/>
      <c r="C141" s="220" t="s">
        <v>203</v>
      </c>
      <c r="D141" s="220" t="s">
        <v>148</v>
      </c>
      <c r="E141" s="221" t="s">
        <v>204</v>
      </c>
      <c r="F141" s="222" t="s">
        <v>205</v>
      </c>
      <c r="G141" s="223" t="s">
        <v>185</v>
      </c>
      <c r="H141" s="224">
        <v>103.742</v>
      </c>
      <c r="I141" s="225"/>
      <c r="J141" s="226">
        <f>ROUND(I141*H141,2)</f>
        <v>0</v>
      </c>
      <c r="K141" s="222" t="s">
        <v>152</v>
      </c>
      <c r="L141" s="71"/>
      <c r="M141" s="227" t="s">
        <v>24</v>
      </c>
      <c r="N141" s="228" t="s">
        <v>48</v>
      </c>
      <c r="O141" s="46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AR141" s="23" t="s">
        <v>153</v>
      </c>
      <c r="AT141" s="23" t="s">
        <v>148</v>
      </c>
      <c r="AU141" s="23" t="s">
        <v>86</v>
      </c>
      <c r="AY141" s="23" t="s">
        <v>146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23" t="s">
        <v>25</v>
      </c>
      <c r="BK141" s="231">
        <f>ROUND(I141*H141,2)</f>
        <v>0</v>
      </c>
      <c r="BL141" s="23" t="s">
        <v>153</v>
      </c>
      <c r="BM141" s="23" t="s">
        <v>206</v>
      </c>
    </row>
    <row r="142" s="11" customFormat="1">
      <c r="B142" s="232"/>
      <c r="C142" s="233"/>
      <c r="D142" s="234" t="s">
        <v>155</v>
      </c>
      <c r="E142" s="235" t="s">
        <v>24</v>
      </c>
      <c r="F142" s="236" t="s">
        <v>207</v>
      </c>
      <c r="G142" s="233"/>
      <c r="H142" s="235" t="s">
        <v>24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155</v>
      </c>
      <c r="AU142" s="242" t="s">
        <v>86</v>
      </c>
      <c r="AV142" s="11" t="s">
        <v>25</v>
      </c>
      <c r="AW142" s="11" t="s">
        <v>40</v>
      </c>
      <c r="AX142" s="11" t="s">
        <v>77</v>
      </c>
      <c r="AY142" s="242" t="s">
        <v>146</v>
      </c>
    </row>
    <row r="143" s="12" customFormat="1">
      <c r="B143" s="243"/>
      <c r="C143" s="244"/>
      <c r="D143" s="234" t="s">
        <v>155</v>
      </c>
      <c r="E143" s="245" t="s">
        <v>24</v>
      </c>
      <c r="F143" s="246" t="s">
        <v>208</v>
      </c>
      <c r="G143" s="244"/>
      <c r="H143" s="247">
        <v>103.742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AT143" s="253" t="s">
        <v>155</v>
      </c>
      <c r="AU143" s="253" t="s">
        <v>86</v>
      </c>
      <c r="AV143" s="12" t="s">
        <v>86</v>
      </c>
      <c r="AW143" s="12" t="s">
        <v>40</v>
      </c>
      <c r="AX143" s="12" t="s">
        <v>77</v>
      </c>
      <c r="AY143" s="253" t="s">
        <v>146</v>
      </c>
    </row>
    <row r="144" s="13" customFormat="1">
      <c r="B144" s="254"/>
      <c r="C144" s="255"/>
      <c r="D144" s="234" t="s">
        <v>155</v>
      </c>
      <c r="E144" s="256" t="s">
        <v>24</v>
      </c>
      <c r="F144" s="257" t="s">
        <v>159</v>
      </c>
      <c r="G144" s="255"/>
      <c r="H144" s="258">
        <v>103.742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AT144" s="264" t="s">
        <v>155</v>
      </c>
      <c r="AU144" s="264" t="s">
        <v>86</v>
      </c>
      <c r="AV144" s="13" t="s">
        <v>153</v>
      </c>
      <c r="AW144" s="13" t="s">
        <v>40</v>
      </c>
      <c r="AX144" s="13" t="s">
        <v>25</v>
      </c>
      <c r="AY144" s="264" t="s">
        <v>146</v>
      </c>
    </row>
    <row r="145" s="1" customFormat="1" ht="16.5" customHeight="1">
      <c r="B145" s="45"/>
      <c r="C145" s="220" t="s">
        <v>30</v>
      </c>
      <c r="D145" s="220" t="s">
        <v>148</v>
      </c>
      <c r="E145" s="221" t="s">
        <v>209</v>
      </c>
      <c r="F145" s="222" t="s">
        <v>210</v>
      </c>
      <c r="G145" s="223" t="s">
        <v>185</v>
      </c>
      <c r="H145" s="224">
        <v>35.345999999999997</v>
      </c>
      <c r="I145" s="225"/>
      <c r="J145" s="226">
        <f>ROUND(I145*H145,2)</f>
        <v>0</v>
      </c>
      <c r="K145" s="222" t="s">
        <v>152</v>
      </c>
      <c r="L145" s="71"/>
      <c r="M145" s="227" t="s">
        <v>24</v>
      </c>
      <c r="N145" s="228" t="s">
        <v>48</v>
      </c>
      <c r="O145" s="46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AR145" s="23" t="s">
        <v>153</v>
      </c>
      <c r="AT145" s="23" t="s">
        <v>148</v>
      </c>
      <c r="AU145" s="23" t="s">
        <v>86</v>
      </c>
      <c r="AY145" s="23" t="s">
        <v>146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23" t="s">
        <v>25</v>
      </c>
      <c r="BK145" s="231">
        <f>ROUND(I145*H145,2)</f>
        <v>0</v>
      </c>
      <c r="BL145" s="23" t="s">
        <v>153</v>
      </c>
      <c r="BM145" s="23" t="s">
        <v>211</v>
      </c>
    </row>
    <row r="146" s="11" customFormat="1">
      <c r="B146" s="232"/>
      <c r="C146" s="233"/>
      <c r="D146" s="234" t="s">
        <v>155</v>
      </c>
      <c r="E146" s="235" t="s">
        <v>24</v>
      </c>
      <c r="F146" s="236" t="s">
        <v>212</v>
      </c>
      <c r="G146" s="233"/>
      <c r="H146" s="235" t="s">
        <v>24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155</v>
      </c>
      <c r="AU146" s="242" t="s">
        <v>86</v>
      </c>
      <c r="AV146" s="11" t="s">
        <v>25</v>
      </c>
      <c r="AW146" s="11" t="s">
        <v>40</v>
      </c>
      <c r="AX146" s="11" t="s">
        <v>77</v>
      </c>
      <c r="AY146" s="242" t="s">
        <v>146</v>
      </c>
    </row>
    <row r="147" s="12" customFormat="1">
      <c r="B147" s="243"/>
      <c r="C147" s="244"/>
      <c r="D147" s="234" t="s">
        <v>155</v>
      </c>
      <c r="E147" s="245" t="s">
        <v>24</v>
      </c>
      <c r="F147" s="246" t="s">
        <v>213</v>
      </c>
      <c r="G147" s="244"/>
      <c r="H147" s="247">
        <v>35.345999999999997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AT147" s="253" t="s">
        <v>155</v>
      </c>
      <c r="AU147" s="253" t="s">
        <v>86</v>
      </c>
      <c r="AV147" s="12" t="s">
        <v>86</v>
      </c>
      <c r="AW147" s="12" t="s">
        <v>40</v>
      </c>
      <c r="AX147" s="12" t="s">
        <v>77</v>
      </c>
      <c r="AY147" s="253" t="s">
        <v>146</v>
      </c>
    </row>
    <row r="148" s="13" customFormat="1">
      <c r="B148" s="254"/>
      <c r="C148" s="255"/>
      <c r="D148" s="234" t="s">
        <v>155</v>
      </c>
      <c r="E148" s="256" t="s">
        <v>24</v>
      </c>
      <c r="F148" s="257" t="s">
        <v>159</v>
      </c>
      <c r="G148" s="255"/>
      <c r="H148" s="258">
        <v>35.345999999999997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AT148" s="264" t="s">
        <v>155</v>
      </c>
      <c r="AU148" s="264" t="s">
        <v>86</v>
      </c>
      <c r="AV148" s="13" t="s">
        <v>153</v>
      </c>
      <c r="AW148" s="13" t="s">
        <v>40</v>
      </c>
      <c r="AX148" s="13" t="s">
        <v>25</v>
      </c>
      <c r="AY148" s="264" t="s">
        <v>146</v>
      </c>
    </row>
    <row r="149" s="1" customFormat="1" ht="25.5" customHeight="1">
      <c r="B149" s="45"/>
      <c r="C149" s="220" t="s">
        <v>214</v>
      </c>
      <c r="D149" s="220" t="s">
        <v>148</v>
      </c>
      <c r="E149" s="221" t="s">
        <v>215</v>
      </c>
      <c r="F149" s="222" t="s">
        <v>216</v>
      </c>
      <c r="G149" s="223" t="s">
        <v>185</v>
      </c>
      <c r="H149" s="224">
        <v>176.72999999999999</v>
      </c>
      <c r="I149" s="225"/>
      <c r="J149" s="226">
        <f>ROUND(I149*H149,2)</f>
        <v>0</v>
      </c>
      <c r="K149" s="222" t="s">
        <v>152</v>
      </c>
      <c r="L149" s="71"/>
      <c r="M149" s="227" t="s">
        <v>24</v>
      </c>
      <c r="N149" s="228" t="s">
        <v>48</v>
      </c>
      <c r="O149" s="46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AR149" s="23" t="s">
        <v>153</v>
      </c>
      <c r="AT149" s="23" t="s">
        <v>148</v>
      </c>
      <c r="AU149" s="23" t="s">
        <v>86</v>
      </c>
      <c r="AY149" s="23" t="s">
        <v>146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23" t="s">
        <v>25</v>
      </c>
      <c r="BK149" s="231">
        <f>ROUND(I149*H149,2)</f>
        <v>0</v>
      </c>
      <c r="BL149" s="23" t="s">
        <v>153</v>
      </c>
      <c r="BM149" s="23" t="s">
        <v>217</v>
      </c>
    </row>
    <row r="150" s="11" customFormat="1">
      <c r="B150" s="232"/>
      <c r="C150" s="233"/>
      <c r="D150" s="234" t="s">
        <v>155</v>
      </c>
      <c r="E150" s="235" t="s">
        <v>24</v>
      </c>
      <c r="F150" s="236" t="s">
        <v>218</v>
      </c>
      <c r="G150" s="233"/>
      <c r="H150" s="235" t="s">
        <v>24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AT150" s="242" t="s">
        <v>155</v>
      </c>
      <c r="AU150" s="242" t="s">
        <v>86</v>
      </c>
      <c r="AV150" s="11" t="s">
        <v>25</v>
      </c>
      <c r="AW150" s="11" t="s">
        <v>40</v>
      </c>
      <c r="AX150" s="11" t="s">
        <v>77</v>
      </c>
      <c r="AY150" s="242" t="s">
        <v>146</v>
      </c>
    </row>
    <row r="151" s="12" customFormat="1">
      <c r="B151" s="243"/>
      <c r="C151" s="244"/>
      <c r="D151" s="234" t="s">
        <v>155</v>
      </c>
      <c r="E151" s="245" t="s">
        <v>24</v>
      </c>
      <c r="F151" s="246" t="s">
        <v>219</v>
      </c>
      <c r="G151" s="244"/>
      <c r="H151" s="247">
        <v>176.72999999999999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AT151" s="253" t="s">
        <v>155</v>
      </c>
      <c r="AU151" s="253" t="s">
        <v>86</v>
      </c>
      <c r="AV151" s="12" t="s">
        <v>86</v>
      </c>
      <c r="AW151" s="12" t="s">
        <v>40</v>
      </c>
      <c r="AX151" s="12" t="s">
        <v>77</v>
      </c>
      <c r="AY151" s="253" t="s">
        <v>146</v>
      </c>
    </row>
    <row r="152" s="13" customFormat="1">
      <c r="B152" s="254"/>
      <c r="C152" s="255"/>
      <c r="D152" s="234" t="s">
        <v>155</v>
      </c>
      <c r="E152" s="256" t="s">
        <v>24</v>
      </c>
      <c r="F152" s="257" t="s">
        <v>159</v>
      </c>
      <c r="G152" s="255"/>
      <c r="H152" s="258">
        <v>176.72999999999999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AT152" s="264" t="s">
        <v>155</v>
      </c>
      <c r="AU152" s="264" t="s">
        <v>86</v>
      </c>
      <c r="AV152" s="13" t="s">
        <v>153</v>
      </c>
      <c r="AW152" s="13" t="s">
        <v>40</v>
      </c>
      <c r="AX152" s="13" t="s">
        <v>25</v>
      </c>
      <c r="AY152" s="264" t="s">
        <v>146</v>
      </c>
    </row>
    <row r="153" s="1" customFormat="1" ht="16.5" customHeight="1">
      <c r="B153" s="45"/>
      <c r="C153" s="220" t="s">
        <v>220</v>
      </c>
      <c r="D153" s="220" t="s">
        <v>148</v>
      </c>
      <c r="E153" s="221" t="s">
        <v>221</v>
      </c>
      <c r="F153" s="222" t="s">
        <v>222</v>
      </c>
      <c r="G153" s="223" t="s">
        <v>185</v>
      </c>
      <c r="H153" s="224">
        <v>54</v>
      </c>
      <c r="I153" s="225"/>
      <c r="J153" s="226">
        <f>ROUND(I153*H153,2)</f>
        <v>0</v>
      </c>
      <c r="K153" s="222" t="s">
        <v>152</v>
      </c>
      <c r="L153" s="71"/>
      <c r="M153" s="227" t="s">
        <v>24</v>
      </c>
      <c r="N153" s="228" t="s">
        <v>48</v>
      </c>
      <c r="O153" s="46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AR153" s="23" t="s">
        <v>153</v>
      </c>
      <c r="AT153" s="23" t="s">
        <v>148</v>
      </c>
      <c r="AU153" s="23" t="s">
        <v>86</v>
      </c>
      <c r="AY153" s="23" t="s">
        <v>146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23" t="s">
        <v>25</v>
      </c>
      <c r="BK153" s="231">
        <f>ROUND(I153*H153,2)</f>
        <v>0</v>
      </c>
      <c r="BL153" s="23" t="s">
        <v>153</v>
      </c>
      <c r="BM153" s="23" t="s">
        <v>223</v>
      </c>
    </row>
    <row r="154" s="12" customFormat="1">
      <c r="B154" s="243"/>
      <c r="C154" s="244"/>
      <c r="D154" s="234" t="s">
        <v>155</v>
      </c>
      <c r="E154" s="245" t="s">
        <v>24</v>
      </c>
      <c r="F154" s="246" t="s">
        <v>224</v>
      </c>
      <c r="G154" s="244"/>
      <c r="H154" s="247">
        <v>51.871000000000002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155</v>
      </c>
      <c r="AU154" s="253" t="s">
        <v>86</v>
      </c>
      <c r="AV154" s="12" t="s">
        <v>86</v>
      </c>
      <c r="AW154" s="12" t="s">
        <v>40</v>
      </c>
      <c r="AX154" s="12" t="s">
        <v>77</v>
      </c>
      <c r="AY154" s="253" t="s">
        <v>146</v>
      </c>
    </row>
    <row r="155" s="12" customFormat="1">
      <c r="B155" s="243"/>
      <c r="C155" s="244"/>
      <c r="D155" s="234" t="s">
        <v>155</v>
      </c>
      <c r="E155" s="245" t="s">
        <v>24</v>
      </c>
      <c r="F155" s="246" t="s">
        <v>225</v>
      </c>
      <c r="G155" s="244"/>
      <c r="H155" s="247">
        <v>1.1439999999999999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AT155" s="253" t="s">
        <v>155</v>
      </c>
      <c r="AU155" s="253" t="s">
        <v>86</v>
      </c>
      <c r="AV155" s="12" t="s">
        <v>86</v>
      </c>
      <c r="AW155" s="12" t="s">
        <v>40</v>
      </c>
      <c r="AX155" s="12" t="s">
        <v>77</v>
      </c>
      <c r="AY155" s="253" t="s">
        <v>146</v>
      </c>
    </row>
    <row r="156" s="12" customFormat="1">
      <c r="B156" s="243"/>
      <c r="C156" s="244"/>
      <c r="D156" s="234" t="s">
        <v>155</v>
      </c>
      <c r="E156" s="245" t="s">
        <v>24</v>
      </c>
      <c r="F156" s="246" t="s">
        <v>226</v>
      </c>
      <c r="G156" s="244"/>
      <c r="H156" s="247">
        <v>0.98499999999999999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AT156" s="253" t="s">
        <v>155</v>
      </c>
      <c r="AU156" s="253" t="s">
        <v>86</v>
      </c>
      <c r="AV156" s="12" t="s">
        <v>86</v>
      </c>
      <c r="AW156" s="12" t="s">
        <v>40</v>
      </c>
      <c r="AX156" s="12" t="s">
        <v>77</v>
      </c>
      <c r="AY156" s="253" t="s">
        <v>146</v>
      </c>
    </row>
    <row r="157" s="13" customFormat="1">
      <c r="B157" s="254"/>
      <c r="C157" s="255"/>
      <c r="D157" s="234" t="s">
        <v>155</v>
      </c>
      <c r="E157" s="256" t="s">
        <v>24</v>
      </c>
      <c r="F157" s="257" t="s">
        <v>159</v>
      </c>
      <c r="G157" s="255"/>
      <c r="H157" s="258">
        <v>54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AT157" s="264" t="s">
        <v>155</v>
      </c>
      <c r="AU157" s="264" t="s">
        <v>86</v>
      </c>
      <c r="AV157" s="13" t="s">
        <v>153</v>
      </c>
      <c r="AW157" s="13" t="s">
        <v>40</v>
      </c>
      <c r="AX157" s="13" t="s">
        <v>25</v>
      </c>
      <c r="AY157" s="264" t="s">
        <v>146</v>
      </c>
    </row>
    <row r="158" s="1" customFormat="1" ht="16.5" customHeight="1">
      <c r="B158" s="45"/>
      <c r="C158" s="220" t="s">
        <v>227</v>
      </c>
      <c r="D158" s="220" t="s">
        <v>148</v>
      </c>
      <c r="E158" s="221" t="s">
        <v>228</v>
      </c>
      <c r="F158" s="222" t="s">
        <v>229</v>
      </c>
      <c r="G158" s="223" t="s">
        <v>185</v>
      </c>
      <c r="H158" s="224">
        <v>35.345999999999997</v>
      </c>
      <c r="I158" s="225"/>
      <c r="J158" s="226">
        <f>ROUND(I158*H158,2)</f>
        <v>0</v>
      </c>
      <c r="K158" s="222" t="s">
        <v>152</v>
      </c>
      <c r="L158" s="71"/>
      <c r="M158" s="227" t="s">
        <v>24</v>
      </c>
      <c r="N158" s="228" t="s">
        <v>48</v>
      </c>
      <c r="O158" s="46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AR158" s="23" t="s">
        <v>153</v>
      </c>
      <c r="AT158" s="23" t="s">
        <v>148</v>
      </c>
      <c r="AU158" s="23" t="s">
        <v>86</v>
      </c>
      <c r="AY158" s="23" t="s">
        <v>146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23" t="s">
        <v>25</v>
      </c>
      <c r="BK158" s="231">
        <f>ROUND(I158*H158,2)</f>
        <v>0</v>
      </c>
      <c r="BL158" s="23" t="s">
        <v>153</v>
      </c>
      <c r="BM158" s="23" t="s">
        <v>230</v>
      </c>
    </row>
    <row r="159" s="11" customFormat="1">
      <c r="B159" s="232"/>
      <c r="C159" s="233"/>
      <c r="D159" s="234" t="s">
        <v>155</v>
      </c>
      <c r="E159" s="235" t="s">
        <v>24</v>
      </c>
      <c r="F159" s="236" t="s">
        <v>231</v>
      </c>
      <c r="G159" s="233"/>
      <c r="H159" s="235" t="s">
        <v>24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155</v>
      </c>
      <c r="AU159" s="242" t="s">
        <v>86</v>
      </c>
      <c r="AV159" s="11" t="s">
        <v>25</v>
      </c>
      <c r="AW159" s="11" t="s">
        <v>40</v>
      </c>
      <c r="AX159" s="11" t="s">
        <v>77</v>
      </c>
      <c r="AY159" s="242" t="s">
        <v>146</v>
      </c>
    </row>
    <row r="160" s="12" customFormat="1">
      <c r="B160" s="243"/>
      <c r="C160" s="244"/>
      <c r="D160" s="234" t="s">
        <v>155</v>
      </c>
      <c r="E160" s="245" t="s">
        <v>24</v>
      </c>
      <c r="F160" s="246" t="s">
        <v>232</v>
      </c>
      <c r="G160" s="244"/>
      <c r="H160" s="247">
        <v>35.345999999999997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155</v>
      </c>
      <c r="AU160" s="253" t="s">
        <v>86</v>
      </c>
      <c r="AV160" s="12" t="s">
        <v>86</v>
      </c>
      <c r="AW160" s="12" t="s">
        <v>40</v>
      </c>
      <c r="AX160" s="12" t="s">
        <v>77</v>
      </c>
      <c r="AY160" s="253" t="s">
        <v>146</v>
      </c>
    </row>
    <row r="161" s="13" customFormat="1">
      <c r="B161" s="254"/>
      <c r="C161" s="255"/>
      <c r="D161" s="234" t="s">
        <v>155</v>
      </c>
      <c r="E161" s="256" t="s">
        <v>24</v>
      </c>
      <c r="F161" s="257" t="s">
        <v>159</v>
      </c>
      <c r="G161" s="255"/>
      <c r="H161" s="258">
        <v>35.345999999999997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AT161" s="264" t="s">
        <v>155</v>
      </c>
      <c r="AU161" s="264" t="s">
        <v>86</v>
      </c>
      <c r="AV161" s="13" t="s">
        <v>153</v>
      </c>
      <c r="AW161" s="13" t="s">
        <v>40</v>
      </c>
      <c r="AX161" s="13" t="s">
        <v>25</v>
      </c>
      <c r="AY161" s="264" t="s">
        <v>146</v>
      </c>
    </row>
    <row r="162" s="1" customFormat="1" ht="16.5" customHeight="1">
      <c r="B162" s="45"/>
      <c r="C162" s="220" t="s">
        <v>233</v>
      </c>
      <c r="D162" s="220" t="s">
        <v>148</v>
      </c>
      <c r="E162" s="221" t="s">
        <v>234</v>
      </c>
      <c r="F162" s="222" t="s">
        <v>235</v>
      </c>
      <c r="G162" s="223" t="s">
        <v>185</v>
      </c>
      <c r="H162" s="224">
        <v>1.065</v>
      </c>
      <c r="I162" s="225"/>
      <c r="J162" s="226">
        <f>ROUND(I162*H162,2)</f>
        <v>0</v>
      </c>
      <c r="K162" s="222" t="s">
        <v>152</v>
      </c>
      <c r="L162" s="71"/>
      <c r="M162" s="227" t="s">
        <v>24</v>
      </c>
      <c r="N162" s="228" t="s">
        <v>48</v>
      </c>
      <c r="O162" s="46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AR162" s="23" t="s">
        <v>153</v>
      </c>
      <c r="AT162" s="23" t="s">
        <v>148</v>
      </c>
      <c r="AU162" s="23" t="s">
        <v>86</v>
      </c>
      <c r="AY162" s="23" t="s">
        <v>146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23" t="s">
        <v>25</v>
      </c>
      <c r="BK162" s="231">
        <f>ROUND(I162*H162,2)</f>
        <v>0</v>
      </c>
      <c r="BL162" s="23" t="s">
        <v>153</v>
      </c>
      <c r="BM162" s="23" t="s">
        <v>236</v>
      </c>
    </row>
    <row r="163" s="11" customFormat="1">
      <c r="B163" s="232"/>
      <c r="C163" s="233"/>
      <c r="D163" s="234" t="s">
        <v>155</v>
      </c>
      <c r="E163" s="235" t="s">
        <v>24</v>
      </c>
      <c r="F163" s="236" t="s">
        <v>237</v>
      </c>
      <c r="G163" s="233"/>
      <c r="H163" s="235" t="s">
        <v>24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155</v>
      </c>
      <c r="AU163" s="242" t="s">
        <v>86</v>
      </c>
      <c r="AV163" s="11" t="s">
        <v>25</v>
      </c>
      <c r="AW163" s="11" t="s">
        <v>40</v>
      </c>
      <c r="AX163" s="11" t="s">
        <v>77</v>
      </c>
      <c r="AY163" s="242" t="s">
        <v>146</v>
      </c>
    </row>
    <row r="164" s="12" customFormat="1">
      <c r="B164" s="243"/>
      <c r="C164" s="244"/>
      <c r="D164" s="234" t="s">
        <v>155</v>
      </c>
      <c r="E164" s="245" t="s">
        <v>24</v>
      </c>
      <c r="F164" s="246" t="s">
        <v>238</v>
      </c>
      <c r="G164" s="244"/>
      <c r="H164" s="247">
        <v>1.065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AT164" s="253" t="s">
        <v>155</v>
      </c>
      <c r="AU164" s="253" t="s">
        <v>86</v>
      </c>
      <c r="AV164" s="12" t="s">
        <v>86</v>
      </c>
      <c r="AW164" s="12" t="s">
        <v>40</v>
      </c>
      <c r="AX164" s="12" t="s">
        <v>77</v>
      </c>
      <c r="AY164" s="253" t="s">
        <v>146</v>
      </c>
    </row>
    <row r="165" s="13" customFormat="1">
      <c r="B165" s="254"/>
      <c r="C165" s="255"/>
      <c r="D165" s="234" t="s">
        <v>155</v>
      </c>
      <c r="E165" s="256" t="s">
        <v>24</v>
      </c>
      <c r="F165" s="257" t="s">
        <v>159</v>
      </c>
      <c r="G165" s="255"/>
      <c r="H165" s="258">
        <v>1.065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AT165" s="264" t="s">
        <v>155</v>
      </c>
      <c r="AU165" s="264" t="s">
        <v>86</v>
      </c>
      <c r="AV165" s="13" t="s">
        <v>153</v>
      </c>
      <c r="AW165" s="13" t="s">
        <v>40</v>
      </c>
      <c r="AX165" s="13" t="s">
        <v>25</v>
      </c>
      <c r="AY165" s="264" t="s">
        <v>146</v>
      </c>
    </row>
    <row r="166" s="1" customFormat="1" ht="16.5" customHeight="1">
      <c r="B166" s="45"/>
      <c r="C166" s="220" t="s">
        <v>10</v>
      </c>
      <c r="D166" s="220" t="s">
        <v>148</v>
      </c>
      <c r="E166" s="221" t="s">
        <v>239</v>
      </c>
      <c r="F166" s="222" t="s">
        <v>240</v>
      </c>
      <c r="G166" s="223" t="s">
        <v>241</v>
      </c>
      <c r="H166" s="224">
        <v>58.045000000000002</v>
      </c>
      <c r="I166" s="225"/>
      <c r="J166" s="226">
        <f>ROUND(I166*H166,2)</f>
        <v>0</v>
      </c>
      <c r="K166" s="222" t="s">
        <v>152</v>
      </c>
      <c r="L166" s="71"/>
      <c r="M166" s="227" t="s">
        <v>24</v>
      </c>
      <c r="N166" s="228" t="s">
        <v>48</v>
      </c>
      <c r="O166" s="46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AR166" s="23" t="s">
        <v>153</v>
      </c>
      <c r="AT166" s="23" t="s">
        <v>148</v>
      </c>
      <c r="AU166" s="23" t="s">
        <v>86</v>
      </c>
      <c r="AY166" s="23" t="s">
        <v>146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23" t="s">
        <v>25</v>
      </c>
      <c r="BK166" s="231">
        <f>ROUND(I166*H166,2)</f>
        <v>0</v>
      </c>
      <c r="BL166" s="23" t="s">
        <v>153</v>
      </c>
      <c r="BM166" s="23" t="s">
        <v>242</v>
      </c>
    </row>
    <row r="167" s="12" customFormat="1">
      <c r="B167" s="243"/>
      <c r="C167" s="244"/>
      <c r="D167" s="234" t="s">
        <v>155</v>
      </c>
      <c r="E167" s="245" t="s">
        <v>24</v>
      </c>
      <c r="F167" s="246" t="s">
        <v>243</v>
      </c>
      <c r="G167" s="244"/>
      <c r="H167" s="247">
        <v>56.554000000000002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AT167" s="253" t="s">
        <v>155</v>
      </c>
      <c r="AU167" s="253" t="s">
        <v>86</v>
      </c>
      <c r="AV167" s="12" t="s">
        <v>86</v>
      </c>
      <c r="AW167" s="12" t="s">
        <v>40</v>
      </c>
      <c r="AX167" s="12" t="s">
        <v>77</v>
      </c>
      <c r="AY167" s="253" t="s">
        <v>146</v>
      </c>
    </row>
    <row r="168" s="12" customFormat="1">
      <c r="B168" s="243"/>
      <c r="C168" s="244"/>
      <c r="D168" s="234" t="s">
        <v>155</v>
      </c>
      <c r="E168" s="245" t="s">
        <v>24</v>
      </c>
      <c r="F168" s="246" t="s">
        <v>244</v>
      </c>
      <c r="G168" s="244"/>
      <c r="H168" s="247">
        <v>1.4910000000000001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AT168" s="253" t="s">
        <v>155</v>
      </c>
      <c r="AU168" s="253" t="s">
        <v>86</v>
      </c>
      <c r="AV168" s="12" t="s">
        <v>86</v>
      </c>
      <c r="AW168" s="12" t="s">
        <v>40</v>
      </c>
      <c r="AX168" s="12" t="s">
        <v>77</v>
      </c>
      <c r="AY168" s="253" t="s">
        <v>146</v>
      </c>
    </row>
    <row r="169" s="13" customFormat="1">
      <c r="B169" s="254"/>
      <c r="C169" s="255"/>
      <c r="D169" s="234" t="s">
        <v>155</v>
      </c>
      <c r="E169" s="256" t="s">
        <v>24</v>
      </c>
      <c r="F169" s="257" t="s">
        <v>159</v>
      </c>
      <c r="G169" s="255"/>
      <c r="H169" s="258">
        <v>58.045000000000002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AT169" s="264" t="s">
        <v>155</v>
      </c>
      <c r="AU169" s="264" t="s">
        <v>86</v>
      </c>
      <c r="AV169" s="13" t="s">
        <v>153</v>
      </c>
      <c r="AW169" s="13" t="s">
        <v>40</v>
      </c>
      <c r="AX169" s="13" t="s">
        <v>25</v>
      </c>
      <c r="AY169" s="264" t="s">
        <v>146</v>
      </c>
    </row>
    <row r="170" s="1" customFormat="1" ht="16.5" customHeight="1">
      <c r="B170" s="45"/>
      <c r="C170" s="220" t="s">
        <v>245</v>
      </c>
      <c r="D170" s="220" t="s">
        <v>148</v>
      </c>
      <c r="E170" s="221" t="s">
        <v>246</v>
      </c>
      <c r="F170" s="222" t="s">
        <v>247</v>
      </c>
      <c r="G170" s="223" t="s">
        <v>185</v>
      </c>
      <c r="H170" s="224">
        <v>51.871000000000002</v>
      </c>
      <c r="I170" s="225"/>
      <c r="J170" s="226">
        <f>ROUND(I170*H170,2)</f>
        <v>0</v>
      </c>
      <c r="K170" s="222" t="s">
        <v>152</v>
      </c>
      <c r="L170" s="71"/>
      <c r="M170" s="227" t="s">
        <v>24</v>
      </c>
      <c r="N170" s="228" t="s">
        <v>48</v>
      </c>
      <c r="O170" s="46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AR170" s="23" t="s">
        <v>153</v>
      </c>
      <c r="AT170" s="23" t="s">
        <v>148</v>
      </c>
      <c r="AU170" s="23" t="s">
        <v>86</v>
      </c>
      <c r="AY170" s="23" t="s">
        <v>146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23" t="s">
        <v>25</v>
      </c>
      <c r="BK170" s="231">
        <f>ROUND(I170*H170,2)</f>
        <v>0</v>
      </c>
      <c r="BL170" s="23" t="s">
        <v>153</v>
      </c>
      <c r="BM170" s="23" t="s">
        <v>248</v>
      </c>
    </row>
    <row r="171" s="12" customFormat="1">
      <c r="B171" s="243"/>
      <c r="C171" s="244"/>
      <c r="D171" s="234" t="s">
        <v>155</v>
      </c>
      <c r="E171" s="245" t="s">
        <v>24</v>
      </c>
      <c r="F171" s="246" t="s">
        <v>249</v>
      </c>
      <c r="G171" s="244"/>
      <c r="H171" s="247">
        <v>87.216999999999999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AT171" s="253" t="s">
        <v>155</v>
      </c>
      <c r="AU171" s="253" t="s">
        <v>86</v>
      </c>
      <c r="AV171" s="12" t="s">
        <v>86</v>
      </c>
      <c r="AW171" s="12" t="s">
        <v>40</v>
      </c>
      <c r="AX171" s="12" t="s">
        <v>77</v>
      </c>
      <c r="AY171" s="253" t="s">
        <v>146</v>
      </c>
    </row>
    <row r="172" s="11" customFormat="1">
      <c r="B172" s="232"/>
      <c r="C172" s="233"/>
      <c r="D172" s="234" t="s">
        <v>155</v>
      </c>
      <c r="E172" s="235" t="s">
        <v>24</v>
      </c>
      <c r="F172" s="236" t="s">
        <v>250</v>
      </c>
      <c r="G172" s="233"/>
      <c r="H172" s="235" t="s">
        <v>24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155</v>
      </c>
      <c r="AU172" s="242" t="s">
        <v>86</v>
      </c>
      <c r="AV172" s="11" t="s">
        <v>25</v>
      </c>
      <c r="AW172" s="11" t="s">
        <v>40</v>
      </c>
      <c r="AX172" s="11" t="s">
        <v>77</v>
      </c>
      <c r="AY172" s="242" t="s">
        <v>146</v>
      </c>
    </row>
    <row r="173" s="12" customFormat="1">
      <c r="B173" s="243"/>
      <c r="C173" s="244"/>
      <c r="D173" s="234" t="s">
        <v>155</v>
      </c>
      <c r="E173" s="245" t="s">
        <v>24</v>
      </c>
      <c r="F173" s="246" t="s">
        <v>251</v>
      </c>
      <c r="G173" s="244"/>
      <c r="H173" s="247">
        <v>-10.493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AT173" s="253" t="s">
        <v>155</v>
      </c>
      <c r="AU173" s="253" t="s">
        <v>86</v>
      </c>
      <c r="AV173" s="12" t="s">
        <v>86</v>
      </c>
      <c r="AW173" s="12" t="s">
        <v>40</v>
      </c>
      <c r="AX173" s="12" t="s">
        <v>77</v>
      </c>
      <c r="AY173" s="253" t="s">
        <v>146</v>
      </c>
    </row>
    <row r="174" s="12" customFormat="1">
      <c r="B174" s="243"/>
      <c r="C174" s="244"/>
      <c r="D174" s="234" t="s">
        <v>155</v>
      </c>
      <c r="E174" s="245" t="s">
        <v>24</v>
      </c>
      <c r="F174" s="246" t="s">
        <v>252</v>
      </c>
      <c r="G174" s="244"/>
      <c r="H174" s="247">
        <v>-4.2969999999999997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AT174" s="253" t="s">
        <v>155</v>
      </c>
      <c r="AU174" s="253" t="s">
        <v>86</v>
      </c>
      <c r="AV174" s="12" t="s">
        <v>86</v>
      </c>
      <c r="AW174" s="12" t="s">
        <v>40</v>
      </c>
      <c r="AX174" s="12" t="s">
        <v>77</v>
      </c>
      <c r="AY174" s="253" t="s">
        <v>146</v>
      </c>
    </row>
    <row r="175" s="12" customFormat="1">
      <c r="B175" s="243"/>
      <c r="C175" s="244"/>
      <c r="D175" s="234" t="s">
        <v>155</v>
      </c>
      <c r="E175" s="245" t="s">
        <v>24</v>
      </c>
      <c r="F175" s="246" t="s">
        <v>253</v>
      </c>
      <c r="G175" s="244"/>
      <c r="H175" s="247">
        <v>-1.3500000000000001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AT175" s="253" t="s">
        <v>155</v>
      </c>
      <c r="AU175" s="253" t="s">
        <v>86</v>
      </c>
      <c r="AV175" s="12" t="s">
        <v>86</v>
      </c>
      <c r="AW175" s="12" t="s">
        <v>40</v>
      </c>
      <c r="AX175" s="12" t="s">
        <v>77</v>
      </c>
      <c r="AY175" s="253" t="s">
        <v>146</v>
      </c>
    </row>
    <row r="176" s="12" customFormat="1">
      <c r="B176" s="243"/>
      <c r="C176" s="244"/>
      <c r="D176" s="234" t="s">
        <v>155</v>
      </c>
      <c r="E176" s="245" t="s">
        <v>24</v>
      </c>
      <c r="F176" s="246" t="s">
        <v>254</v>
      </c>
      <c r="G176" s="244"/>
      <c r="H176" s="247">
        <v>-19.206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AT176" s="253" t="s">
        <v>155</v>
      </c>
      <c r="AU176" s="253" t="s">
        <v>86</v>
      </c>
      <c r="AV176" s="12" t="s">
        <v>86</v>
      </c>
      <c r="AW176" s="12" t="s">
        <v>40</v>
      </c>
      <c r="AX176" s="12" t="s">
        <v>77</v>
      </c>
      <c r="AY176" s="253" t="s">
        <v>146</v>
      </c>
    </row>
    <row r="177" s="13" customFormat="1">
      <c r="B177" s="254"/>
      <c r="C177" s="255"/>
      <c r="D177" s="234" t="s">
        <v>155</v>
      </c>
      <c r="E177" s="256" t="s">
        <v>24</v>
      </c>
      <c r="F177" s="257" t="s">
        <v>159</v>
      </c>
      <c r="G177" s="255"/>
      <c r="H177" s="258">
        <v>51.871000000000002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AT177" s="264" t="s">
        <v>155</v>
      </c>
      <c r="AU177" s="264" t="s">
        <v>86</v>
      </c>
      <c r="AV177" s="13" t="s">
        <v>153</v>
      </c>
      <c r="AW177" s="13" t="s">
        <v>40</v>
      </c>
      <c r="AX177" s="13" t="s">
        <v>25</v>
      </c>
      <c r="AY177" s="264" t="s">
        <v>146</v>
      </c>
    </row>
    <row r="178" s="1" customFormat="1" ht="25.5" customHeight="1">
      <c r="B178" s="45"/>
      <c r="C178" s="220" t="s">
        <v>255</v>
      </c>
      <c r="D178" s="220" t="s">
        <v>148</v>
      </c>
      <c r="E178" s="221" t="s">
        <v>256</v>
      </c>
      <c r="F178" s="222" t="s">
        <v>257</v>
      </c>
      <c r="G178" s="223" t="s">
        <v>151</v>
      </c>
      <c r="H178" s="224">
        <v>21.289999999999999</v>
      </c>
      <c r="I178" s="225"/>
      <c r="J178" s="226">
        <f>ROUND(I178*H178,2)</f>
        <v>0</v>
      </c>
      <c r="K178" s="222" t="s">
        <v>152</v>
      </c>
      <c r="L178" s="71"/>
      <c r="M178" s="227" t="s">
        <v>24</v>
      </c>
      <c r="N178" s="228" t="s">
        <v>48</v>
      </c>
      <c r="O178" s="46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AR178" s="23" t="s">
        <v>153</v>
      </c>
      <c r="AT178" s="23" t="s">
        <v>148</v>
      </c>
      <c r="AU178" s="23" t="s">
        <v>86</v>
      </c>
      <c r="AY178" s="23" t="s">
        <v>146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23" t="s">
        <v>25</v>
      </c>
      <c r="BK178" s="231">
        <f>ROUND(I178*H178,2)</f>
        <v>0</v>
      </c>
      <c r="BL178" s="23" t="s">
        <v>153</v>
      </c>
      <c r="BM178" s="23" t="s">
        <v>258</v>
      </c>
    </row>
    <row r="179" s="11" customFormat="1">
      <c r="B179" s="232"/>
      <c r="C179" s="233"/>
      <c r="D179" s="234" t="s">
        <v>155</v>
      </c>
      <c r="E179" s="235" t="s">
        <v>24</v>
      </c>
      <c r="F179" s="236" t="s">
        <v>259</v>
      </c>
      <c r="G179" s="233"/>
      <c r="H179" s="235" t="s">
        <v>24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155</v>
      </c>
      <c r="AU179" s="242" t="s">
        <v>86</v>
      </c>
      <c r="AV179" s="11" t="s">
        <v>25</v>
      </c>
      <c r="AW179" s="11" t="s">
        <v>40</v>
      </c>
      <c r="AX179" s="11" t="s">
        <v>77</v>
      </c>
      <c r="AY179" s="242" t="s">
        <v>146</v>
      </c>
    </row>
    <row r="180" s="12" customFormat="1">
      <c r="B180" s="243"/>
      <c r="C180" s="244"/>
      <c r="D180" s="234" t="s">
        <v>155</v>
      </c>
      <c r="E180" s="245" t="s">
        <v>24</v>
      </c>
      <c r="F180" s="246" t="s">
        <v>260</v>
      </c>
      <c r="G180" s="244"/>
      <c r="H180" s="247">
        <v>11.44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AT180" s="253" t="s">
        <v>155</v>
      </c>
      <c r="AU180" s="253" t="s">
        <v>86</v>
      </c>
      <c r="AV180" s="12" t="s">
        <v>86</v>
      </c>
      <c r="AW180" s="12" t="s">
        <v>40</v>
      </c>
      <c r="AX180" s="12" t="s">
        <v>77</v>
      </c>
      <c r="AY180" s="253" t="s">
        <v>146</v>
      </c>
    </row>
    <row r="181" s="12" customFormat="1">
      <c r="B181" s="243"/>
      <c r="C181" s="244"/>
      <c r="D181" s="234" t="s">
        <v>155</v>
      </c>
      <c r="E181" s="245" t="s">
        <v>24</v>
      </c>
      <c r="F181" s="246" t="s">
        <v>261</v>
      </c>
      <c r="G181" s="244"/>
      <c r="H181" s="247">
        <v>9.8499999999999996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155</v>
      </c>
      <c r="AU181" s="253" t="s">
        <v>86</v>
      </c>
      <c r="AV181" s="12" t="s">
        <v>86</v>
      </c>
      <c r="AW181" s="12" t="s">
        <v>40</v>
      </c>
      <c r="AX181" s="12" t="s">
        <v>77</v>
      </c>
      <c r="AY181" s="253" t="s">
        <v>146</v>
      </c>
    </row>
    <row r="182" s="13" customFormat="1">
      <c r="B182" s="254"/>
      <c r="C182" s="255"/>
      <c r="D182" s="234" t="s">
        <v>155</v>
      </c>
      <c r="E182" s="256" t="s">
        <v>24</v>
      </c>
      <c r="F182" s="257" t="s">
        <v>159</v>
      </c>
      <c r="G182" s="255"/>
      <c r="H182" s="258">
        <v>21.289999999999999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AT182" s="264" t="s">
        <v>155</v>
      </c>
      <c r="AU182" s="264" t="s">
        <v>86</v>
      </c>
      <c r="AV182" s="13" t="s">
        <v>153</v>
      </c>
      <c r="AW182" s="13" t="s">
        <v>40</v>
      </c>
      <c r="AX182" s="13" t="s">
        <v>25</v>
      </c>
      <c r="AY182" s="264" t="s">
        <v>146</v>
      </c>
    </row>
    <row r="183" s="1" customFormat="1" ht="16.5" customHeight="1">
      <c r="B183" s="45"/>
      <c r="C183" s="265" t="s">
        <v>262</v>
      </c>
      <c r="D183" s="265" t="s">
        <v>263</v>
      </c>
      <c r="E183" s="266" t="s">
        <v>264</v>
      </c>
      <c r="F183" s="267" t="s">
        <v>265</v>
      </c>
      <c r="G183" s="268" t="s">
        <v>266</v>
      </c>
      <c r="H183" s="269">
        <v>0.31900000000000001</v>
      </c>
      <c r="I183" s="270"/>
      <c r="J183" s="271">
        <f>ROUND(I183*H183,2)</f>
        <v>0</v>
      </c>
      <c r="K183" s="267" t="s">
        <v>152</v>
      </c>
      <c r="L183" s="272"/>
      <c r="M183" s="273" t="s">
        <v>24</v>
      </c>
      <c r="N183" s="274" t="s">
        <v>48</v>
      </c>
      <c r="O183" s="46"/>
      <c r="P183" s="229">
        <f>O183*H183</f>
        <v>0</v>
      </c>
      <c r="Q183" s="229">
        <v>0.001</v>
      </c>
      <c r="R183" s="229">
        <f>Q183*H183</f>
        <v>0.000319</v>
      </c>
      <c r="S183" s="229">
        <v>0</v>
      </c>
      <c r="T183" s="230">
        <f>S183*H183</f>
        <v>0</v>
      </c>
      <c r="AR183" s="23" t="s">
        <v>198</v>
      </c>
      <c r="AT183" s="23" t="s">
        <v>263</v>
      </c>
      <c r="AU183" s="23" t="s">
        <v>86</v>
      </c>
      <c r="AY183" s="23" t="s">
        <v>146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23" t="s">
        <v>25</v>
      </c>
      <c r="BK183" s="231">
        <f>ROUND(I183*H183,2)</f>
        <v>0</v>
      </c>
      <c r="BL183" s="23" t="s">
        <v>153</v>
      </c>
      <c r="BM183" s="23" t="s">
        <v>267</v>
      </c>
    </row>
    <row r="184" s="12" customFormat="1">
      <c r="B184" s="243"/>
      <c r="C184" s="244"/>
      <c r="D184" s="234" t="s">
        <v>155</v>
      </c>
      <c r="E184" s="244"/>
      <c r="F184" s="246" t="s">
        <v>268</v>
      </c>
      <c r="G184" s="244"/>
      <c r="H184" s="247">
        <v>0.31900000000000001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AT184" s="253" t="s">
        <v>155</v>
      </c>
      <c r="AU184" s="253" t="s">
        <v>86</v>
      </c>
      <c r="AV184" s="12" t="s">
        <v>86</v>
      </c>
      <c r="AW184" s="12" t="s">
        <v>6</v>
      </c>
      <c r="AX184" s="12" t="s">
        <v>25</v>
      </c>
      <c r="AY184" s="253" t="s">
        <v>146</v>
      </c>
    </row>
    <row r="185" s="1" customFormat="1" ht="16.5" customHeight="1">
      <c r="B185" s="45"/>
      <c r="C185" s="220" t="s">
        <v>269</v>
      </c>
      <c r="D185" s="220" t="s">
        <v>148</v>
      </c>
      <c r="E185" s="221" t="s">
        <v>270</v>
      </c>
      <c r="F185" s="222" t="s">
        <v>271</v>
      </c>
      <c r="G185" s="223" t="s">
        <v>151</v>
      </c>
      <c r="H185" s="224">
        <v>21.289999999999999</v>
      </c>
      <c r="I185" s="225"/>
      <c r="J185" s="226">
        <f>ROUND(I185*H185,2)</f>
        <v>0</v>
      </c>
      <c r="K185" s="222" t="s">
        <v>152</v>
      </c>
      <c r="L185" s="71"/>
      <c r="M185" s="227" t="s">
        <v>24</v>
      </c>
      <c r="N185" s="228" t="s">
        <v>48</v>
      </c>
      <c r="O185" s="46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AR185" s="23" t="s">
        <v>153</v>
      </c>
      <c r="AT185" s="23" t="s">
        <v>148</v>
      </c>
      <c r="AU185" s="23" t="s">
        <v>86</v>
      </c>
      <c r="AY185" s="23" t="s">
        <v>146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23" t="s">
        <v>25</v>
      </c>
      <c r="BK185" s="231">
        <f>ROUND(I185*H185,2)</f>
        <v>0</v>
      </c>
      <c r="BL185" s="23" t="s">
        <v>153</v>
      </c>
      <c r="BM185" s="23" t="s">
        <v>272</v>
      </c>
    </row>
    <row r="186" s="11" customFormat="1">
      <c r="B186" s="232"/>
      <c r="C186" s="233"/>
      <c r="D186" s="234" t="s">
        <v>155</v>
      </c>
      <c r="E186" s="235" t="s">
        <v>24</v>
      </c>
      <c r="F186" s="236" t="s">
        <v>259</v>
      </c>
      <c r="G186" s="233"/>
      <c r="H186" s="235" t="s">
        <v>24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155</v>
      </c>
      <c r="AU186" s="242" t="s">
        <v>86</v>
      </c>
      <c r="AV186" s="11" t="s">
        <v>25</v>
      </c>
      <c r="AW186" s="11" t="s">
        <v>40</v>
      </c>
      <c r="AX186" s="11" t="s">
        <v>77</v>
      </c>
      <c r="AY186" s="242" t="s">
        <v>146</v>
      </c>
    </row>
    <row r="187" s="12" customFormat="1">
      <c r="B187" s="243"/>
      <c r="C187" s="244"/>
      <c r="D187" s="234" t="s">
        <v>155</v>
      </c>
      <c r="E187" s="245" t="s">
        <v>24</v>
      </c>
      <c r="F187" s="246" t="s">
        <v>260</v>
      </c>
      <c r="G187" s="244"/>
      <c r="H187" s="247">
        <v>11.44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AT187" s="253" t="s">
        <v>155</v>
      </c>
      <c r="AU187" s="253" t="s">
        <v>86</v>
      </c>
      <c r="AV187" s="12" t="s">
        <v>86</v>
      </c>
      <c r="AW187" s="12" t="s">
        <v>40</v>
      </c>
      <c r="AX187" s="12" t="s">
        <v>77</v>
      </c>
      <c r="AY187" s="253" t="s">
        <v>146</v>
      </c>
    </row>
    <row r="188" s="12" customFormat="1">
      <c r="B188" s="243"/>
      <c r="C188" s="244"/>
      <c r="D188" s="234" t="s">
        <v>155</v>
      </c>
      <c r="E188" s="245" t="s">
        <v>24</v>
      </c>
      <c r="F188" s="246" t="s">
        <v>273</v>
      </c>
      <c r="G188" s="244"/>
      <c r="H188" s="247">
        <v>9.8499999999999996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AT188" s="253" t="s">
        <v>155</v>
      </c>
      <c r="AU188" s="253" t="s">
        <v>86</v>
      </c>
      <c r="AV188" s="12" t="s">
        <v>86</v>
      </c>
      <c r="AW188" s="12" t="s">
        <v>40</v>
      </c>
      <c r="AX188" s="12" t="s">
        <v>77</v>
      </c>
      <c r="AY188" s="253" t="s">
        <v>146</v>
      </c>
    </row>
    <row r="189" s="13" customFormat="1">
      <c r="B189" s="254"/>
      <c r="C189" s="255"/>
      <c r="D189" s="234" t="s">
        <v>155</v>
      </c>
      <c r="E189" s="256" t="s">
        <v>24</v>
      </c>
      <c r="F189" s="257" t="s">
        <v>159</v>
      </c>
      <c r="G189" s="255"/>
      <c r="H189" s="258">
        <v>21.289999999999999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AT189" s="264" t="s">
        <v>155</v>
      </c>
      <c r="AU189" s="264" t="s">
        <v>86</v>
      </c>
      <c r="AV189" s="13" t="s">
        <v>153</v>
      </c>
      <c r="AW189" s="13" t="s">
        <v>40</v>
      </c>
      <c r="AX189" s="13" t="s">
        <v>25</v>
      </c>
      <c r="AY189" s="264" t="s">
        <v>146</v>
      </c>
    </row>
    <row r="190" s="10" customFormat="1" ht="29.88" customHeight="1">
      <c r="B190" s="204"/>
      <c r="C190" s="205"/>
      <c r="D190" s="206" t="s">
        <v>76</v>
      </c>
      <c r="E190" s="218" t="s">
        <v>165</v>
      </c>
      <c r="F190" s="218" t="s">
        <v>274</v>
      </c>
      <c r="G190" s="205"/>
      <c r="H190" s="205"/>
      <c r="I190" s="208"/>
      <c r="J190" s="219">
        <f>BK190</f>
        <v>0</v>
      </c>
      <c r="K190" s="205"/>
      <c r="L190" s="210"/>
      <c r="M190" s="211"/>
      <c r="N190" s="212"/>
      <c r="O190" s="212"/>
      <c r="P190" s="213">
        <f>SUM(P191:P194)</f>
        <v>0</v>
      </c>
      <c r="Q190" s="212"/>
      <c r="R190" s="213">
        <f>SUM(R191:R194)</f>
        <v>1.1338632</v>
      </c>
      <c r="S190" s="212"/>
      <c r="T190" s="214">
        <f>SUM(T191:T194)</f>
        <v>0</v>
      </c>
      <c r="AR190" s="215" t="s">
        <v>25</v>
      </c>
      <c r="AT190" s="216" t="s">
        <v>76</v>
      </c>
      <c r="AU190" s="216" t="s">
        <v>25</v>
      </c>
      <c r="AY190" s="215" t="s">
        <v>146</v>
      </c>
      <c r="BK190" s="217">
        <f>SUM(BK191:BK194)</f>
        <v>0</v>
      </c>
    </row>
    <row r="191" s="1" customFormat="1" ht="25.5" customHeight="1">
      <c r="B191" s="45"/>
      <c r="C191" s="220" t="s">
        <v>275</v>
      </c>
      <c r="D191" s="220" t="s">
        <v>148</v>
      </c>
      <c r="E191" s="221" t="s">
        <v>276</v>
      </c>
      <c r="F191" s="222" t="s">
        <v>277</v>
      </c>
      <c r="G191" s="223" t="s">
        <v>151</v>
      </c>
      <c r="H191" s="224">
        <v>2.7599999999999998</v>
      </c>
      <c r="I191" s="225"/>
      <c r="J191" s="226">
        <f>ROUND(I191*H191,2)</f>
        <v>0</v>
      </c>
      <c r="K191" s="222" t="s">
        <v>152</v>
      </c>
      <c r="L191" s="71"/>
      <c r="M191" s="227" t="s">
        <v>24</v>
      </c>
      <c r="N191" s="228" t="s">
        <v>48</v>
      </c>
      <c r="O191" s="46"/>
      <c r="P191" s="229">
        <f>O191*H191</f>
        <v>0</v>
      </c>
      <c r="Q191" s="229">
        <v>0.41082000000000002</v>
      </c>
      <c r="R191" s="229">
        <f>Q191*H191</f>
        <v>1.1338632</v>
      </c>
      <c r="S191" s="229">
        <v>0</v>
      </c>
      <c r="T191" s="230">
        <f>S191*H191</f>
        <v>0</v>
      </c>
      <c r="AR191" s="23" t="s">
        <v>153</v>
      </c>
      <c r="AT191" s="23" t="s">
        <v>148</v>
      </c>
      <c r="AU191" s="23" t="s">
        <v>86</v>
      </c>
      <c r="AY191" s="23" t="s">
        <v>146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23" t="s">
        <v>25</v>
      </c>
      <c r="BK191" s="231">
        <f>ROUND(I191*H191,2)</f>
        <v>0</v>
      </c>
      <c r="BL191" s="23" t="s">
        <v>153</v>
      </c>
      <c r="BM191" s="23" t="s">
        <v>278</v>
      </c>
    </row>
    <row r="192" s="11" customFormat="1">
      <c r="B192" s="232"/>
      <c r="C192" s="233"/>
      <c r="D192" s="234" t="s">
        <v>155</v>
      </c>
      <c r="E192" s="235" t="s">
        <v>24</v>
      </c>
      <c r="F192" s="236" t="s">
        <v>279</v>
      </c>
      <c r="G192" s="233"/>
      <c r="H192" s="235" t="s">
        <v>24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155</v>
      </c>
      <c r="AU192" s="242" t="s">
        <v>86</v>
      </c>
      <c r="AV192" s="11" t="s">
        <v>25</v>
      </c>
      <c r="AW192" s="11" t="s">
        <v>40</v>
      </c>
      <c r="AX192" s="11" t="s">
        <v>77</v>
      </c>
      <c r="AY192" s="242" t="s">
        <v>146</v>
      </c>
    </row>
    <row r="193" s="12" customFormat="1">
      <c r="B193" s="243"/>
      <c r="C193" s="244"/>
      <c r="D193" s="234" t="s">
        <v>155</v>
      </c>
      <c r="E193" s="245" t="s">
        <v>24</v>
      </c>
      <c r="F193" s="246" t="s">
        <v>280</v>
      </c>
      <c r="G193" s="244"/>
      <c r="H193" s="247">
        <v>2.7599999999999998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AT193" s="253" t="s">
        <v>155</v>
      </c>
      <c r="AU193" s="253" t="s">
        <v>86</v>
      </c>
      <c r="AV193" s="12" t="s">
        <v>86</v>
      </c>
      <c r="AW193" s="12" t="s">
        <v>40</v>
      </c>
      <c r="AX193" s="12" t="s">
        <v>77</v>
      </c>
      <c r="AY193" s="253" t="s">
        <v>146</v>
      </c>
    </row>
    <row r="194" s="13" customFormat="1">
      <c r="B194" s="254"/>
      <c r="C194" s="255"/>
      <c r="D194" s="234" t="s">
        <v>155</v>
      </c>
      <c r="E194" s="256" t="s">
        <v>24</v>
      </c>
      <c r="F194" s="257" t="s">
        <v>159</v>
      </c>
      <c r="G194" s="255"/>
      <c r="H194" s="258">
        <v>2.7599999999999998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AT194" s="264" t="s">
        <v>155</v>
      </c>
      <c r="AU194" s="264" t="s">
        <v>86</v>
      </c>
      <c r="AV194" s="13" t="s">
        <v>153</v>
      </c>
      <c r="AW194" s="13" t="s">
        <v>40</v>
      </c>
      <c r="AX194" s="13" t="s">
        <v>25</v>
      </c>
      <c r="AY194" s="264" t="s">
        <v>146</v>
      </c>
    </row>
    <row r="195" s="10" customFormat="1" ht="29.88" customHeight="1">
      <c r="B195" s="204"/>
      <c r="C195" s="205"/>
      <c r="D195" s="206" t="s">
        <v>76</v>
      </c>
      <c r="E195" s="218" t="s">
        <v>153</v>
      </c>
      <c r="F195" s="218" t="s">
        <v>281</v>
      </c>
      <c r="G195" s="205"/>
      <c r="H195" s="205"/>
      <c r="I195" s="208"/>
      <c r="J195" s="219">
        <f>BK195</f>
        <v>0</v>
      </c>
      <c r="K195" s="205"/>
      <c r="L195" s="210"/>
      <c r="M195" s="211"/>
      <c r="N195" s="212"/>
      <c r="O195" s="212"/>
      <c r="P195" s="213">
        <f>SUM(P196:P200)</f>
        <v>0</v>
      </c>
      <c r="Q195" s="212"/>
      <c r="R195" s="213">
        <f>SUM(R196:R200)</f>
        <v>0</v>
      </c>
      <c r="S195" s="212"/>
      <c r="T195" s="214">
        <f>SUM(T196:T200)</f>
        <v>0</v>
      </c>
      <c r="AR195" s="215" t="s">
        <v>25</v>
      </c>
      <c r="AT195" s="216" t="s">
        <v>76</v>
      </c>
      <c r="AU195" s="216" t="s">
        <v>25</v>
      </c>
      <c r="AY195" s="215" t="s">
        <v>146</v>
      </c>
      <c r="BK195" s="217">
        <f>SUM(BK196:BK200)</f>
        <v>0</v>
      </c>
    </row>
    <row r="196" s="1" customFormat="1" ht="25.5" customHeight="1">
      <c r="B196" s="45"/>
      <c r="C196" s="220" t="s">
        <v>9</v>
      </c>
      <c r="D196" s="220" t="s">
        <v>148</v>
      </c>
      <c r="E196" s="221" t="s">
        <v>282</v>
      </c>
      <c r="F196" s="222" t="s">
        <v>283</v>
      </c>
      <c r="G196" s="223" t="s">
        <v>151</v>
      </c>
      <c r="H196" s="224">
        <v>27.199999999999999</v>
      </c>
      <c r="I196" s="225"/>
      <c r="J196" s="226">
        <f>ROUND(I196*H196,2)</f>
        <v>0</v>
      </c>
      <c r="K196" s="222" t="s">
        <v>152</v>
      </c>
      <c r="L196" s="71"/>
      <c r="M196" s="227" t="s">
        <v>24</v>
      </c>
      <c r="N196" s="228" t="s">
        <v>48</v>
      </c>
      <c r="O196" s="46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AR196" s="23" t="s">
        <v>153</v>
      </c>
      <c r="AT196" s="23" t="s">
        <v>148</v>
      </c>
      <c r="AU196" s="23" t="s">
        <v>86</v>
      </c>
      <c r="AY196" s="23" t="s">
        <v>146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23" t="s">
        <v>25</v>
      </c>
      <c r="BK196" s="231">
        <f>ROUND(I196*H196,2)</f>
        <v>0</v>
      </c>
      <c r="BL196" s="23" t="s">
        <v>153</v>
      </c>
      <c r="BM196" s="23" t="s">
        <v>284</v>
      </c>
    </row>
    <row r="197" s="12" customFormat="1">
      <c r="B197" s="243"/>
      <c r="C197" s="244"/>
      <c r="D197" s="234" t="s">
        <v>155</v>
      </c>
      <c r="E197" s="245" t="s">
        <v>24</v>
      </c>
      <c r="F197" s="246" t="s">
        <v>285</v>
      </c>
      <c r="G197" s="244"/>
      <c r="H197" s="247">
        <v>3.9900000000000002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AT197" s="253" t="s">
        <v>155</v>
      </c>
      <c r="AU197" s="253" t="s">
        <v>86</v>
      </c>
      <c r="AV197" s="12" t="s">
        <v>86</v>
      </c>
      <c r="AW197" s="12" t="s">
        <v>40</v>
      </c>
      <c r="AX197" s="12" t="s">
        <v>77</v>
      </c>
      <c r="AY197" s="253" t="s">
        <v>146</v>
      </c>
    </row>
    <row r="198" s="12" customFormat="1">
      <c r="B198" s="243"/>
      <c r="C198" s="244"/>
      <c r="D198" s="234" t="s">
        <v>155</v>
      </c>
      <c r="E198" s="245" t="s">
        <v>24</v>
      </c>
      <c r="F198" s="246" t="s">
        <v>286</v>
      </c>
      <c r="G198" s="244"/>
      <c r="H198" s="247">
        <v>11.4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AT198" s="253" t="s">
        <v>155</v>
      </c>
      <c r="AU198" s="253" t="s">
        <v>86</v>
      </c>
      <c r="AV198" s="12" t="s">
        <v>86</v>
      </c>
      <c r="AW198" s="12" t="s">
        <v>40</v>
      </c>
      <c r="AX198" s="12" t="s">
        <v>77</v>
      </c>
      <c r="AY198" s="253" t="s">
        <v>146</v>
      </c>
    </row>
    <row r="199" s="12" customFormat="1">
      <c r="B199" s="243"/>
      <c r="C199" s="244"/>
      <c r="D199" s="234" t="s">
        <v>155</v>
      </c>
      <c r="E199" s="245" t="s">
        <v>24</v>
      </c>
      <c r="F199" s="246" t="s">
        <v>287</v>
      </c>
      <c r="G199" s="244"/>
      <c r="H199" s="247">
        <v>11.810000000000001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AT199" s="253" t="s">
        <v>155</v>
      </c>
      <c r="AU199" s="253" t="s">
        <v>86</v>
      </c>
      <c r="AV199" s="12" t="s">
        <v>86</v>
      </c>
      <c r="AW199" s="12" t="s">
        <v>40</v>
      </c>
      <c r="AX199" s="12" t="s">
        <v>77</v>
      </c>
      <c r="AY199" s="253" t="s">
        <v>146</v>
      </c>
    </row>
    <row r="200" s="13" customFormat="1">
      <c r="B200" s="254"/>
      <c r="C200" s="255"/>
      <c r="D200" s="234" t="s">
        <v>155</v>
      </c>
      <c r="E200" s="256" t="s">
        <v>24</v>
      </c>
      <c r="F200" s="257" t="s">
        <v>159</v>
      </c>
      <c r="G200" s="255"/>
      <c r="H200" s="258">
        <v>27.199999999999999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AT200" s="264" t="s">
        <v>155</v>
      </c>
      <c r="AU200" s="264" t="s">
        <v>86</v>
      </c>
      <c r="AV200" s="13" t="s">
        <v>153</v>
      </c>
      <c r="AW200" s="13" t="s">
        <v>40</v>
      </c>
      <c r="AX200" s="13" t="s">
        <v>25</v>
      </c>
      <c r="AY200" s="264" t="s">
        <v>146</v>
      </c>
    </row>
    <row r="201" s="10" customFormat="1" ht="29.88" customHeight="1">
      <c r="B201" s="204"/>
      <c r="C201" s="205"/>
      <c r="D201" s="206" t="s">
        <v>76</v>
      </c>
      <c r="E201" s="218" t="s">
        <v>174</v>
      </c>
      <c r="F201" s="218" t="s">
        <v>288</v>
      </c>
      <c r="G201" s="205"/>
      <c r="H201" s="205"/>
      <c r="I201" s="208"/>
      <c r="J201" s="219">
        <f>BK201</f>
        <v>0</v>
      </c>
      <c r="K201" s="205"/>
      <c r="L201" s="210"/>
      <c r="M201" s="211"/>
      <c r="N201" s="212"/>
      <c r="O201" s="212"/>
      <c r="P201" s="213">
        <f>SUM(P202:P237)</f>
        <v>0</v>
      </c>
      <c r="Q201" s="212"/>
      <c r="R201" s="213">
        <f>SUM(R202:R237)</f>
        <v>12.726806249999999</v>
      </c>
      <c r="S201" s="212"/>
      <c r="T201" s="214">
        <f>SUM(T202:T237)</f>
        <v>0</v>
      </c>
      <c r="AR201" s="215" t="s">
        <v>25</v>
      </c>
      <c r="AT201" s="216" t="s">
        <v>76</v>
      </c>
      <c r="AU201" s="216" t="s">
        <v>25</v>
      </c>
      <c r="AY201" s="215" t="s">
        <v>146</v>
      </c>
      <c r="BK201" s="217">
        <f>SUM(BK202:BK237)</f>
        <v>0</v>
      </c>
    </row>
    <row r="202" s="1" customFormat="1" ht="16.5" customHeight="1">
      <c r="B202" s="45"/>
      <c r="C202" s="220" t="s">
        <v>289</v>
      </c>
      <c r="D202" s="220" t="s">
        <v>148</v>
      </c>
      <c r="E202" s="221" t="s">
        <v>290</v>
      </c>
      <c r="F202" s="222" t="s">
        <v>291</v>
      </c>
      <c r="G202" s="223" t="s">
        <v>151</v>
      </c>
      <c r="H202" s="224">
        <v>69.950000000000003</v>
      </c>
      <c r="I202" s="225"/>
      <c r="J202" s="226">
        <f>ROUND(I202*H202,2)</f>
        <v>0</v>
      </c>
      <c r="K202" s="222" t="s">
        <v>152</v>
      </c>
      <c r="L202" s="71"/>
      <c r="M202" s="227" t="s">
        <v>24</v>
      </c>
      <c r="N202" s="228" t="s">
        <v>48</v>
      </c>
      <c r="O202" s="46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AR202" s="23" t="s">
        <v>153</v>
      </c>
      <c r="AT202" s="23" t="s">
        <v>148</v>
      </c>
      <c r="AU202" s="23" t="s">
        <v>86</v>
      </c>
      <c r="AY202" s="23" t="s">
        <v>146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23" t="s">
        <v>25</v>
      </c>
      <c r="BK202" s="231">
        <f>ROUND(I202*H202,2)</f>
        <v>0</v>
      </c>
      <c r="BL202" s="23" t="s">
        <v>153</v>
      </c>
      <c r="BM202" s="23" t="s">
        <v>292</v>
      </c>
    </row>
    <row r="203" s="11" customFormat="1">
      <c r="B203" s="232"/>
      <c r="C203" s="233"/>
      <c r="D203" s="234" t="s">
        <v>155</v>
      </c>
      <c r="E203" s="235" t="s">
        <v>24</v>
      </c>
      <c r="F203" s="236" t="s">
        <v>293</v>
      </c>
      <c r="G203" s="233"/>
      <c r="H203" s="235" t="s">
        <v>24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AT203" s="242" t="s">
        <v>155</v>
      </c>
      <c r="AU203" s="242" t="s">
        <v>86</v>
      </c>
      <c r="AV203" s="11" t="s">
        <v>25</v>
      </c>
      <c r="AW203" s="11" t="s">
        <v>40</v>
      </c>
      <c r="AX203" s="11" t="s">
        <v>77</v>
      </c>
      <c r="AY203" s="242" t="s">
        <v>146</v>
      </c>
    </row>
    <row r="204" s="12" customFormat="1">
      <c r="B204" s="243"/>
      <c r="C204" s="244"/>
      <c r="D204" s="234" t="s">
        <v>155</v>
      </c>
      <c r="E204" s="245" t="s">
        <v>24</v>
      </c>
      <c r="F204" s="246" t="s">
        <v>157</v>
      </c>
      <c r="G204" s="244"/>
      <c r="H204" s="247">
        <v>9.9749999999999996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AT204" s="253" t="s">
        <v>155</v>
      </c>
      <c r="AU204" s="253" t="s">
        <v>86</v>
      </c>
      <c r="AV204" s="12" t="s">
        <v>86</v>
      </c>
      <c r="AW204" s="12" t="s">
        <v>40</v>
      </c>
      <c r="AX204" s="12" t="s">
        <v>77</v>
      </c>
      <c r="AY204" s="253" t="s">
        <v>146</v>
      </c>
    </row>
    <row r="205" s="12" customFormat="1">
      <c r="B205" s="243"/>
      <c r="C205" s="244"/>
      <c r="D205" s="234" t="s">
        <v>155</v>
      </c>
      <c r="E205" s="245" t="s">
        <v>24</v>
      </c>
      <c r="F205" s="246" t="s">
        <v>158</v>
      </c>
      <c r="G205" s="244"/>
      <c r="H205" s="247">
        <v>28.350000000000001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AT205" s="253" t="s">
        <v>155</v>
      </c>
      <c r="AU205" s="253" t="s">
        <v>86</v>
      </c>
      <c r="AV205" s="12" t="s">
        <v>86</v>
      </c>
      <c r="AW205" s="12" t="s">
        <v>40</v>
      </c>
      <c r="AX205" s="12" t="s">
        <v>77</v>
      </c>
      <c r="AY205" s="253" t="s">
        <v>146</v>
      </c>
    </row>
    <row r="206" s="11" customFormat="1">
      <c r="B206" s="232"/>
      <c r="C206" s="233"/>
      <c r="D206" s="234" t="s">
        <v>155</v>
      </c>
      <c r="E206" s="235" t="s">
        <v>24</v>
      </c>
      <c r="F206" s="236" t="s">
        <v>294</v>
      </c>
      <c r="G206" s="233"/>
      <c r="H206" s="235" t="s">
        <v>24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AT206" s="242" t="s">
        <v>155</v>
      </c>
      <c r="AU206" s="242" t="s">
        <v>86</v>
      </c>
      <c r="AV206" s="11" t="s">
        <v>25</v>
      </c>
      <c r="AW206" s="11" t="s">
        <v>40</v>
      </c>
      <c r="AX206" s="11" t="s">
        <v>77</v>
      </c>
      <c r="AY206" s="242" t="s">
        <v>146</v>
      </c>
    </row>
    <row r="207" s="12" customFormat="1">
      <c r="B207" s="243"/>
      <c r="C207" s="244"/>
      <c r="D207" s="234" t="s">
        <v>155</v>
      </c>
      <c r="E207" s="245" t="s">
        <v>24</v>
      </c>
      <c r="F207" s="246" t="s">
        <v>295</v>
      </c>
      <c r="G207" s="244"/>
      <c r="H207" s="247">
        <v>29.524999999999999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AT207" s="253" t="s">
        <v>155</v>
      </c>
      <c r="AU207" s="253" t="s">
        <v>86</v>
      </c>
      <c r="AV207" s="12" t="s">
        <v>86</v>
      </c>
      <c r="AW207" s="12" t="s">
        <v>40</v>
      </c>
      <c r="AX207" s="12" t="s">
        <v>77</v>
      </c>
      <c r="AY207" s="253" t="s">
        <v>146</v>
      </c>
    </row>
    <row r="208" s="11" customFormat="1">
      <c r="B208" s="232"/>
      <c r="C208" s="233"/>
      <c r="D208" s="234" t="s">
        <v>155</v>
      </c>
      <c r="E208" s="235" t="s">
        <v>24</v>
      </c>
      <c r="F208" s="236" t="s">
        <v>296</v>
      </c>
      <c r="G208" s="233"/>
      <c r="H208" s="235" t="s">
        <v>24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AT208" s="242" t="s">
        <v>155</v>
      </c>
      <c r="AU208" s="242" t="s">
        <v>86</v>
      </c>
      <c r="AV208" s="11" t="s">
        <v>25</v>
      </c>
      <c r="AW208" s="11" t="s">
        <v>40</v>
      </c>
      <c r="AX208" s="11" t="s">
        <v>77</v>
      </c>
      <c r="AY208" s="242" t="s">
        <v>146</v>
      </c>
    </row>
    <row r="209" s="12" customFormat="1">
      <c r="B209" s="243"/>
      <c r="C209" s="244"/>
      <c r="D209" s="234" t="s">
        <v>155</v>
      </c>
      <c r="E209" s="245" t="s">
        <v>24</v>
      </c>
      <c r="F209" s="246" t="s">
        <v>297</v>
      </c>
      <c r="G209" s="244"/>
      <c r="H209" s="247">
        <v>2.1000000000000001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AT209" s="253" t="s">
        <v>155</v>
      </c>
      <c r="AU209" s="253" t="s">
        <v>86</v>
      </c>
      <c r="AV209" s="12" t="s">
        <v>86</v>
      </c>
      <c r="AW209" s="12" t="s">
        <v>40</v>
      </c>
      <c r="AX209" s="12" t="s">
        <v>77</v>
      </c>
      <c r="AY209" s="253" t="s">
        <v>146</v>
      </c>
    </row>
    <row r="210" s="13" customFormat="1">
      <c r="B210" s="254"/>
      <c r="C210" s="255"/>
      <c r="D210" s="234" t="s">
        <v>155</v>
      </c>
      <c r="E210" s="256" t="s">
        <v>24</v>
      </c>
      <c r="F210" s="257" t="s">
        <v>159</v>
      </c>
      <c r="G210" s="255"/>
      <c r="H210" s="258">
        <v>69.950000000000003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AT210" s="264" t="s">
        <v>155</v>
      </c>
      <c r="AU210" s="264" t="s">
        <v>86</v>
      </c>
      <c r="AV210" s="13" t="s">
        <v>153</v>
      </c>
      <c r="AW210" s="13" t="s">
        <v>40</v>
      </c>
      <c r="AX210" s="13" t="s">
        <v>25</v>
      </c>
      <c r="AY210" s="264" t="s">
        <v>146</v>
      </c>
    </row>
    <row r="211" s="1" customFormat="1" ht="25.5" customHeight="1">
      <c r="B211" s="45"/>
      <c r="C211" s="220" t="s">
        <v>298</v>
      </c>
      <c r="D211" s="220" t="s">
        <v>148</v>
      </c>
      <c r="E211" s="221" t="s">
        <v>299</v>
      </c>
      <c r="F211" s="222" t="s">
        <v>300</v>
      </c>
      <c r="G211" s="223" t="s">
        <v>151</v>
      </c>
      <c r="H211" s="224">
        <v>2.1000000000000001</v>
      </c>
      <c r="I211" s="225"/>
      <c r="J211" s="226">
        <f>ROUND(I211*H211,2)</f>
        <v>0</v>
      </c>
      <c r="K211" s="222" t="s">
        <v>152</v>
      </c>
      <c r="L211" s="71"/>
      <c r="M211" s="227" t="s">
        <v>24</v>
      </c>
      <c r="N211" s="228" t="s">
        <v>48</v>
      </c>
      <c r="O211" s="46"/>
      <c r="P211" s="229">
        <f>O211*H211</f>
        <v>0</v>
      </c>
      <c r="Q211" s="229">
        <v>0.14688000000000001</v>
      </c>
      <c r="R211" s="229">
        <f>Q211*H211</f>
        <v>0.30844800000000006</v>
      </c>
      <c r="S211" s="229">
        <v>0</v>
      </c>
      <c r="T211" s="230">
        <f>S211*H211</f>
        <v>0</v>
      </c>
      <c r="AR211" s="23" t="s">
        <v>153</v>
      </c>
      <c r="AT211" s="23" t="s">
        <v>148</v>
      </c>
      <c r="AU211" s="23" t="s">
        <v>86</v>
      </c>
      <c r="AY211" s="23" t="s">
        <v>146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23" t="s">
        <v>25</v>
      </c>
      <c r="BK211" s="231">
        <f>ROUND(I211*H211,2)</f>
        <v>0</v>
      </c>
      <c r="BL211" s="23" t="s">
        <v>153</v>
      </c>
      <c r="BM211" s="23" t="s">
        <v>301</v>
      </c>
    </row>
    <row r="212" s="12" customFormat="1">
      <c r="B212" s="243"/>
      <c r="C212" s="244"/>
      <c r="D212" s="234" t="s">
        <v>155</v>
      </c>
      <c r="E212" s="245" t="s">
        <v>24</v>
      </c>
      <c r="F212" s="246" t="s">
        <v>297</v>
      </c>
      <c r="G212" s="244"/>
      <c r="H212" s="247">
        <v>2.1000000000000001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AT212" s="253" t="s">
        <v>155</v>
      </c>
      <c r="AU212" s="253" t="s">
        <v>86</v>
      </c>
      <c r="AV212" s="12" t="s">
        <v>86</v>
      </c>
      <c r="AW212" s="12" t="s">
        <v>40</v>
      </c>
      <c r="AX212" s="12" t="s">
        <v>77</v>
      </c>
      <c r="AY212" s="253" t="s">
        <v>146</v>
      </c>
    </row>
    <row r="213" s="13" customFormat="1">
      <c r="B213" s="254"/>
      <c r="C213" s="255"/>
      <c r="D213" s="234" t="s">
        <v>155</v>
      </c>
      <c r="E213" s="256" t="s">
        <v>24</v>
      </c>
      <c r="F213" s="257" t="s">
        <v>159</v>
      </c>
      <c r="G213" s="255"/>
      <c r="H213" s="258">
        <v>2.1000000000000001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AT213" s="264" t="s">
        <v>155</v>
      </c>
      <c r="AU213" s="264" t="s">
        <v>86</v>
      </c>
      <c r="AV213" s="13" t="s">
        <v>153</v>
      </c>
      <c r="AW213" s="13" t="s">
        <v>40</v>
      </c>
      <c r="AX213" s="13" t="s">
        <v>25</v>
      </c>
      <c r="AY213" s="264" t="s">
        <v>146</v>
      </c>
    </row>
    <row r="214" s="1" customFormat="1" ht="25.5" customHeight="1">
      <c r="B214" s="45"/>
      <c r="C214" s="220" t="s">
        <v>302</v>
      </c>
      <c r="D214" s="220" t="s">
        <v>148</v>
      </c>
      <c r="E214" s="221" t="s">
        <v>303</v>
      </c>
      <c r="F214" s="222" t="s">
        <v>304</v>
      </c>
      <c r="G214" s="223" t="s">
        <v>151</v>
      </c>
      <c r="H214" s="224">
        <v>18.068999999999999</v>
      </c>
      <c r="I214" s="225"/>
      <c r="J214" s="226">
        <f>ROUND(I214*H214,2)</f>
        <v>0</v>
      </c>
      <c r="K214" s="222" t="s">
        <v>152</v>
      </c>
      <c r="L214" s="71"/>
      <c r="M214" s="227" t="s">
        <v>24</v>
      </c>
      <c r="N214" s="228" t="s">
        <v>48</v>
      </c>
      <c r="O214" s="46"/>
      <c r="P214" s="229">
        <f>O214*H214</f>
        <v>0</v>
      </c>
      <c r="Q214" s="229">
        <v>0.084250000000000005</v>
      </c>
      <c r="R214" s="229">
        <f>Q214*H214</f>
        <v>1.5223132500000001</v>
      </c>
      <c r="S214" s="229">
        <v>0</v>
      </c>
      <c r="T214" s="230">
        <f>S214*H214</f>
        <v>0</v>
      </c>
      <c r="AR214" s="23" t="s">
        <v>153</v>
      </c>
      <c r="AT214" s="23" t="s">
        <v>148</v>
      </c>
      <c r="AU214" s="23" t="s">
        <v>86</v>
      </c>
      <c r="AY214" s="23" t="s">
        <v>146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23" t="s">
        <v>25</v>
      </c>
      <c r="BK214" s="231">
        <f>ROUND(I214*H214,2)</f>
        <v>0</v>
      </c>
      <c r="BL214" s="23" t="s">
        <v>153</v>
      </c>
      <c r="BM214" s="23" t="s">
        <v>305</v>
      </c>
    </row>
    <row r="215" s="11" customFormat="1">
      <c r="B215" s="232"/>
      <c r="C215" s="233"/>
      <c r="D215" s="234" t="s">
        <v>155</v>
      </c>
      <c r="E215" s="235" t="s">
        <v>24</v>
      </c>
      <c r="F215" s="236" t="s">
        <v>306</v>
      </c>
      <c r="G215" s="233"/>
      <c r="H215" s="235" t="s">
        <v>24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AT215" s="242" t="s">
        <v>155</v>
      </c>
      <c r="AU215" s="242" t="s">
        <v>86</v>
      </c>
      <c r="AV215" s="11" t="s">
        <v>25</v>
      </c>
      <c r="AW215" s="11" t="s">
        <v>40</v>
      </c>
      <c r="AX215" s="11" t="s">
        <v>77</v>
      </c>
      <c r="AY215" s="242" t="s">
        <v>146</v>
      </c>
    </row>
    <row r="216" s="12" customFormat="1">
      <c r="B216" s="243"/>
      <c r="C216" s="244"/>
      <c r="D216" s="234" t="s">
        <v>155</v>
      </c>
      <c r="E216" s="245" t="s">
        <v>24</v>
      </c>
      <c r="F216" s="246" t="s">
        <v>163</v>
      </c>
      <c r="G216" s="244"/>
      <c r="H216" s="247">
        <v>11.904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AT216" s="253" t="s">
        <v>155</v>
      </c>
      <c r="AU216" s="253" t="s">
        <v>86</v>
      </c>
      <c r="AV216" s="12" t="s">
        <v>86</v>
      </c>
      <c r="AW216" s="12" t="s">
        <v>40</v>
      </c>
      <c r="AX216" s="12" t="s">
        <v>77</v>
      </c>
      <c r="AY216" s="253" t="s">
        <v>146</v>
      </c>
    </row>
    <row r="217" s="12" customFormat="1">
      <c r="B217" s="243"/>
      <c r="C217" s="244"/>
      <c r="D217" s="234" t="s">
        <v>155</v>
      </c>
      <c r="E217" s="245" t="s">
        <v>24</v>
      </c>
      <c r="F217" s="246" t="s">
        <v>164</v>
      </c>
      <c r="G217" s="244"/>
      <c r="H217" s="247">
        <v>6.165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AT217" s="253" t="s">
        <v>155</v>
      </c>
      <c r="AU217" s="253" t="s">
        <v>86</v>
      </c>
      <c r="AV217" s="12" t="s">
        <v>86</v>
      </c>
      <c r="AW217" s="12" t="s">
        <v>40</v>
      </c>
      <c r="AX217" s="12" t="s">
        <v>77</v>
      </c>
      <c r="AY217" s="253" t="s">
        <v>146</v>
      </c>
    </row>
    <row r="218" s="13" customFormat="1">
      <c r="B218" s="254"/>
      <c r="C218" s="255"/>
      <c r="D218" s="234" t="s">
        <v>155</v>
      </c>
      <c r="E218" s="256" t="s">
        <v>24</v>
      </c>
      <c r="F218" s="257" t="s">
        <v>159</v>
      </c>
      <c r="G218" s="255"/>
      <c r="H218" s="258">
        <v>18.068999999999999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AT218" s="264" t="s">
        <v>155</v>
      </c>
      <c r="AU218" s="264" t="s">
        <v>86</v>
      </c>
      <c r="AV218" s="13" t="s">
        <v>153</v>
      </c>
      <c r="AW218" s="13" t="s">
        <v>40</v>
      </c>
      <c r="AX218" s="13" t="s">
        <v>25</v>
      </c>
      <c r="AY218" s="264" t="s">
        <v>146</v>
      </c>
    </row>
    <row r="219" s="1" customFormat="1" ht="16.5" customHeight="1">
      <c r="B219" s="45"/>
      <c r="C219" s="265" t="s">
        <v>307</v>
      </c>
      <c r="D219" s="265" t="s">
        <v>263</v>
      </c>
      <c r="E219" s="266" t="s">
        <v>308</v>
      </c>
      <c r="F219" s="267" t="s">
        <v>309</v>
      </c>
      <c r="G219" s="268" t="s">
        <v>151</v>
      </c>
      <c r="H219" s="269">
        <v>1.8069999999999999</v>
      </c>
      <c r="I219" s="270"/>
      <c r="J219" s="271">
        <f>ROUND(I219*H219,2)</f>
        <v>0</v>
      </c>
      <c r="K219" s="267" t="s">
        <v>24</v>
      </c>
      <c r="L219" s="272"/>
      <c r="M219" s="273" t="s">
        <v>24</v>
      </c>
      <c r="N219" s="274" t="s">
        <v>48</v>
      </c>
      <c r="O219" s="46"/>
      <c r="P219" s="229">
        <f>O219*H219</f>
        <v>0</v>
      </c>
      <c r="Q219" s="229">
        <v>0.14000000000000001</v>
      </c>
      <c r="R219" s="229">
        <f>Q219*H219</f>
        <v>0.25298000000000004</v>
      </c>
      <c r="S219" s="229">
        <v>0</v>
      </c>
      <c r="T219" s="230">
        <f>S219*H219</f>
        <v>0</v>
      </c>
      <c r="AR219" s="23" t="s">
        <v>198</v>
      </c>
      <c r="AT219" s="23" t="s">
        <v>263</v>
      </c>
      <c r="AU219" s="23" t="s">
        <v>86</v>
      </c>
      <c r="AY219" s="23" t="s">
        <v>146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23" t="s">
        <v>25</v>
      </c>
      <c r="BK219" s="231">
        <f>ROUND(I219*H219,2)</f>
        <v>0</v>
      </c>
      <c r="BL219" s="23" t="s">
        <v>153</v>
      </c>
      <c r="BM219" s="23" t="s">
        <v>310</v>
      </c>
    </row>
    <row r="220" s="11" customFormat="1">
      <c r="B220" s="232"/>
      <c r="C220" s="233"/>
      <c r="D220" s="234" t="s">
        <v>155</v>
      </c>
      <c r="E220" s="235" t="s">
        <v>24</v>
      </c>
      <c r="F220" s="236" t="s">
        <v>311</v>
      </c>
      <c r="G220" s="233"/>
      <c r="H220" s="235" t="s">
        <v>24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AT220" s="242" t="s">
        <v>155</v>
      </c>
      <c r="AU220" s="242" t="s">
        <v>86</v>
      </c>
      <c r="AV220" s="11" t="s">
        <v>25</v>
      </c>
      <c r="AW220" s="11" t="s">
        <v>40</v>
      </c>
      <c r="AX220" s="11" t="s">
        <v>77</v>
      </c>
      <c r="AY220" s="242" t="s">
        <v>146</v>
      </c>
    </row>
    <row r="221" s="12" customFormat="1">
      <c r="B221" s="243"/>
      <c r="C221" s="244"/>
      <c r="D221" s="234" t="s">
        <v>155</v>
      </c>
      <c r="E221" s="245" t="s">
        <v>24</v>
      </c>
      <c r="F221" s="246" t="s">
        <v>312</v>
      </c>
      <c r="G221" s="244"/>
      <c r="H221" s="247">
        <v>1.19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AT221" s="253" t="s">
        <v>155</v>
      </c>
      <c r="AU221" s="253" t="s">
        <v>86</v>
      </c>
      <c r="AV221" s="12" t="s">
        <v>86</v>
      </c>
      <c r="AW221" s="12" t="s">
        <v>40</v>
      </c>
      <c r="AX221" s="12" t="s">
        <v>77</v>
      </c>
      <c r="AY221" s="253" t="s">
        <v>146</v>
      </c>
    </row>
    <row r="222" s="12" customFormat="1">
      <c r="B222" s="243"/>
      <c r="C222" s="244"/>
      <c r="D222" s="234" t="s">
        <v>155</v>
      </c>
      <c r="E222" s="245" t="s">
        <v>24</v>
      </c>
      <c r="F222" s="246" t="s">
        <v>313</v>
      </c>
      <c r="G222" s="244"/>
      <c r="H222" s="247">
        <v>0.61699999999999999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AT222" s="253" t="s">
        <v>155</v>
      </c>
      <c r="AU222" s="253" t="s">
        <v>86</v>
      </c>
      <c r="AV222" s="12" t="s">
        <v>86</v>
      </c>
      <c r="AW222" s="12" t="s">
        <v>40</v>
      </c>
      <c r="AX222" s="12" t="s">
        <v>77</v>
      </c>
      <c r="AY222" s="253" t="s">
        <v>146</v>
      </c>
    </row>
    <row r="223" s="13" customFormat="1">
      <c r="B223" s="254"/>
      <c r="C223" s="255"/>
      <c r="D223" s="234" t="s">
        <v>155</v>
      </c>
      <c r="E223" s="256" t="s">
        <v>24</v>
      </c>
      <c r="F223" s="257" t="s">
        <v>159</v>
      </c>
      <c r="G223" s="255"/>
      <c r="H223" s="258">
        <v>1.8069999999999999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AT223" s="264" t="s">
        <v>155</v>
      </c>
      <c r="AU223" s="264" t="s">
        <v>86</v>
      </c>
      <c r="AV223" s="13" t="s">
        <v>153</v>
      </c>
      <c r="AW223" s="13" t="s">
        <v>40</v>
      </c>
      <c r="AX223" s="13" t="s">
        <v>25</v>
      </c>
      <c r="AY223" s="264" t="s">
        <v>146</v>
      </c>
    </row>
    <row r="224" s="1" customFormat="1" ht="25.5" customHeight="1">
      <c r="B224" s="45"/>
      <c r="C224" s="220" t="s">
        <v>314</v>
      </c>
      <c r="D224" s="220" t="s">
        <v>148</v>
      </c>
      <c r="E224" s="221" t="s">
        <v>315</v>
      </c>
      <c r="F224" s="222" t="s">
        <v>316</v>
      </c>
      <c r="G224" s="223" t="s">
        <v>151</v>
      </c>
      <c r="H224" s="224">
        <v>67.849999999999994</v>
      </c>
      <c r="I224" s="225"/>
      <c r="J224" s="226">
        <f>ROUND(I224*H224,2)</f>
        <v>0</v>
      </c>
      <c r="K224" s="222" t="s">
        <v>152</v>
      </c>
      <c r="L224" s="71"/>
      <c r="M224" s="227" t="s">
        <v>24</v>
      </c>
      <c r="N224" s="228" t="s">
        <v>48</v>
      </c>
      <c r="O224" s="46"/>
      <c r="P224" s="229">
        <f>O224*H224</f>
        <v>0</v>
      </c>
      <c r="Q224" s="229">
        <v>0.10100000000000001</v>
      </c>
      <c r="R224" s="229">
        <f>Q224*H224</f>
        <v>6.8528500000000001</v>
      </c>
      <c r="S224" s="229">
        <v>0</v>
      </c>
      <c r="T224" s="230">
        <f>S224*H224</f>
        <v>0</v>
      </c>
      <c r="AR224" s="23" t="s">
        <v>153</v>
      </c>
      <c r="AT224" s="23" t="s">
        <v>148</v>
      </c>
      <c r="AU224" s="23" t="s">
        <v>86</v>
      </c>
      <c r="AY224" s="23" t="s">
        <v>146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23" t="s">
        <v>25</v>
      </c>
      <c r="BK224" s="231">
        <f>ROUND(I224*H224,2)</f>
        <v>0</v>
      </c>
      <c r="BL224" s="23" t="s">
        <v>153</v>
      </c>
      <c r="BM224" s="23" t="s">
        <v>317</v>
      </c>
    </row>
    <row r="225" s="11" customFormat="1">
      <c r="B225" s="232"/>
      <c r="C225" s="233"/>
      <c r="D225" s="234" t="s">
        <v>155</v>
      </c>
      <c r="E225" s="235" t="s">
        <v>24</v>
      </c>
      <c r="F225" s="236" t="s">
        <v>318</v>
      </c>
      <c r="G225" s="233"/>
      <c r="H225" s="235" t="s">
        <v>24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AT225" s="242" t="s">
        <v>155</v>
      </c>
      <c r="AU225" s="242" t="s">
        <v>86</v>
      </c>
      <c r="AV225" s="11" t="s">
        <v>25</v>
      </c>
      <c r="AW225" s="11" t="s">
        <v>40</v>
      </c>
      <c r="AX225" s="11" t="s">
        <v>77</v>
      </c>
      <c r="AY225" s="242" t="s">
        <v>146</v>
      </c>
    </row>
    <row r="226" s="12" customFormat="1">
      <c r="B226" s="243"/>
      <c r="C226" s="244"/>
      <c r="D226" s="234" t="s">
        <v>155</v>
      </c>
      <c r="E226" s="245" t="s">
        <v>24</v>
      </c>
      <c r="F226" s="246" t="s">
        <v>157</v>
      </c>
      <c r="G226" s="244"/>
      <c r="H226" s="247">
        <v>9.9749999999999996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AT226" s="253" t="s">
        <v>155</v>
      </c>
      <c r="AU226" s="253" t="s">
        <v>86</v>
      </c>
      <c r="AV226" s="12" t="s">
        <v>86</v>
      </c>
      <c r="AW226" s="12" t="s">
        <v>40</v>
      </c>
      <c r="AX226" s="12" t="s">
        <v>77</v>
      </c>
      <c r="AY226" s="253" t="s">
        <v>146</v>
      </c>
    </row>
    <row r="227" s="12" customFormat="1">
      <c r="B227" s="243"/>
      <c r="C227" s="244"/>
      <c r="D227" s="234" t="s">
        <v>155</v>
      </c>
      <c r="E227" s="245" t="s">
        <v>24</v>
      </c>
      <c r="F227" s="246" t="s">
        <v>158</v>
      </c>
      <c r="G227" s="244"/>
      <c r="H227" s="247">
        <v>28.350000000000001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AT227" s="253" t="s">
        <v>155</v>
      </c>
      <c r="AU227" s="253" t="s">
        <v>86</v>
      </c>
      <c r="AV227" s="12" t="s">
        <v>86</v>
      </c>
      <c r="AW227" s="12" t="s">
        <v>40</v>
      </c>
      <c r="AX227" s="12" t="s">
        <v>77</v>
      </c>
      <c r="AY227" s="253" t="s">
        <v>146</v>
      </c>
    </row>
    <row r="228" s="11" customFormat="1">
      <c r="B228" s="232"/>
      <c r="C228" s="233"/>
      <c r="D228" s="234" t="s">
        <v>155</v>
      </c>
      <c r="E228" s="235" t="s">
        <v>24</v>
      </c>
      <c r="F228" s="236" t="s">
        <v>294</v>
      </c>
      <c r="G228" s="233"/>
      <c r="H228" s="235" t="s">
        <v>24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AT228" s="242" t="s">
        <v>155</v>
      </c>
      <c r="AU228" s="242" t="s">
        <v>86</v>
      </c>
      <c r="AV228" s="11" t="s">
        <v>25</v>
      </c>
      <c r="AW228" s="11" t="s">
        <v>40</v>
      </c>
      <c r="AX228" s="11" t="s">
        <v>77</v>
      </c>
      <c r="AY228" s="242" t="s">
        <v>146</v>
      </c>
    </row>
    <row r="229" s="12" customFormat="1">
      <c r="B229" s="243"/>
      <c r="C229" s="244"/>
      <c r="D229" s="234" t="s">
        <v>155</v>
      </c>
      <c r="E229" s="245" t="s">
        <v>24</v>
      </c>
      <c r="F229" s="246" t="s">
        <v>169</v>
      </c>
      <c r="G229" s="244"/>
      <c r="H229" s="247">
        <v>29.524999999999999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AT229" s="253" t="s">
        <v>155</v>
      </c>
      <c r="AU229" s="253" t="s">
        <v>86</v>
      </c>
      <c r="AV229" s="12" t="s">
        <v>86</v>
      </c>
      <c r="AW229" s="12" t="s">
        <v>40</v>
      </c>
      <c r="AX229" s="12" t="s">
        <v>77</v>
      </c>
      <c r="AY229" s="253" t="s">
        <v>146</v>
      </c>
    </row>
    <row r="230" s="13" customFormat="1">
      <c r="B230" s="254"/>
      <c r="C230" s="255"/>
      <c r="D230" s="234" t="s">
        <v>155</v>
      </c>
      <c r="E230" s="256" t="s">
        <v>24</v>
      </c>
      <c r="F230" s="257" t="s">
        <v>159</v>
      </c>
      <c r="G230" s="255"/>
      <c r="H230" s="258">
        <v>67.849999999999994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AT230" s="264" t="s">
        <v>155</v>
      </c>
      <c r="AU230" s="264" t="s">
        <v>86</v>
      </c>
      <c r="AV230" s="13" t="s">
        <v>153</v>
      </c>
      <c r="AW230" s="13" t="s">
        <v>40</v>
      </c>
      <c r="AX230" s="13" t="s">
        <v>25</v>
      </c>
      <c r="AY230" s="264" t="s">
        <v>146</v>
      </c>
    </row>
    <row r="231" s="1" customFormat="1" ht="16.5" customHeight="1">
      <c r="B231" s="45"/>
      <c r="C231" s="265" t="s">
        <v>319</v>
      </c>
      <c r="D231" s="265" t="s">
        <v>263</v>
      </c>
      <c r="E231" s="266" t="s">
        <v>320</v>
      </c>
      <c r="F231" s="267" t="s">
        <v>321</v>
      </c>
      <c r="G231" s="268" t="s">
        <v>322</v>
      </c>
      <c r="H231" s="269">
        <v>132.99000000000001</v>
      </c>
      <c r="I231" s="270"/>
      <c r="J231" s="271">
        <f>ROUND(I231*H231,2)</f>
        <v>0</v>
      </c>
      <c r="K231" s="267" t="s">
        <v>24</v>
      </c>
      <c r="L231" s="272"/>
      <c r="M231" s="273" t="s">
        <v>24</v>
      </c>
      <c r="N231" s="274" t="s">
        <v>48</v>
      </c>
      <c r="O231" s="46"/>
      <c r="P231" s="229">
        <f>O231*H231</f>
        <v>0</v>
      </c>
      <c r="Q231" s="229">
        <v>0.028500000000000001</v>
      </c>
      <c r="R231" s="229">
        <f>Q231*H231</f>
        <v>3.7902150000000003</v>
      </c>
      <c r="S231" s="229">
        <v>0</v>
      </c>
      <c r="T231" s="230">
        <f>S231*H231</f>
        <v>0</v>
      </c>
      <c r="AR231" s="23" t="s">
        <v>198</v>
      </c>
      <c r="AT231" s="23" t="s">
        <v>263</v>
      </c>
      <c r="AU231" s="23" t="s">
        <v>86</v>
      </c>
      <c r="AY231" s="23" t="s">
        <v>146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23" t="s">
        <v>25</v>
      </c>
      <c r="BK231" s="231">
        <f>ROUND(I231*H231,2)</f>
        <v>0</v>
      </c>
      <c r="BL231" s="23" t="s">
        <v>153</v>
      </c>
      <c r="BM231" s="23" t="s">
        <v>323</v>
      </c>
    </row>
    <row r="232" s="11" customFormat="1">
      <c r="B232" s="232"/>
      <c r="C232" s="233"/>
      <c r="D232" s="234" t="s">
        <v>155</v>
      </c>
      <c r="E232" s="235" t="s">
        <v>24</v>
      </c>
      <c r="F232" s="236" t="s">
        <v>324</v>
      </c>
      <c r="G232" s="233"/>
      <c r="H232" s="235" t="s">
        <v>24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AT232" s="242" t="s">
        <v>155</v>
      </c>
      <c r="AU232" s="242" t="s">
        <v>86</v>
      </c>
      <c r="AV232" s="11" t="s">
        <v>25</v>
      </c>
      <c r="AW232" s="11" t="s">
        <v>40</v>
      </c>
      <c r="AX232" s="11" t="s">
        <v>77</v>
      </c>
      <c r="AY232" s="242" t="s">
        <v>146</v>
      </c>
    </row>
    <row r="233" s="12" customFormat="1">
      <c r="B233" s="243"/>
      <c r="C233" s="244"/>
      <c r="D233" s="234" t="s">
        <v>155</v>
      </c>
      <c r="E233" s="245" t="s">
        <v>24</v>
      </c>
      <c r="F233" s="246" t="s">
        <v>325</v>
      </c>
      <c r="G233" s="244"/>
      <c r="H233" s="247">
        <v>3.9900000000000002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AT233" s="253" t="s">
        <v>155</v>
      </c>
      <c r="AU233" s="253" t="s">
        <v>86</v>
      </c>
      <c r="AV233" s="12" t="s">
        <v>86</v>
      </c>
      <c r="AW233" s="12" t="s">
        <v>40</v>
      </c>
      <c r="AX233" s="12" t="s">
        <v>77</v>
      </c>
      <c r="AY233" s="253" t="s">
        <v>146</v>
      </c>
    </row>
    <row r="234" s="12" customFormat="1">
      <c r="B234" s="243"/>
      <c r="C234" s="244"/>
      <c r="D234" s="234" t="s">
        <v>155</v>
      </c>
      <c r="E234" s="245" t="s">
        <v>24</v>
      </c>
      <c r="F234" s="246" t="s">
        <v>326</v>
      </c>
      <c r="G234" s="244"/>
      <c r="H234" s="247">
        <v>11.4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AT234" s="253" t="s">
        <v>155</v>
      </c>
      <c r="AU234" s="253" t="s">
        <v>86</v>
      </c>
      <c r="AV234" s="12" t="s">
        <v>86</v>
      </c>
      <c r="AW234" s="12" t="s">
        <v>40</v>
      </c>
      <c r="AX234" s="12" t="s">
        <v>77</v>
      </c>
      <c r="AY234" s="253" t="s">
        <v>146</v>
      </c>
    </row>
    <row r="235" s="11" customFormat="1">
      <c r="B235" s="232"/>
      <c r="C235" s="233"/>
      <c r="D235" s="234" t="s">
        <v>155</v>
      </c>
      <c r="E235" s="235" t="s">
        <v>24</v>
      </c>
      <c r="F235" s="236" t="s">
        <v>294</v>
      </c>
      <c r="G235" s="233"/>
      <c r="H235" s="235" t="s">
        <v>24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155</v>
      </c>
      <c r="AU235" s="242" t="s">
        <v>86</v>
      </c>
      <c r="AV235" s="11" t="s">
        <v>25</v>
      </c>
      <c r="AW235" s="11" t="s">
        <v>40</v>
      </c>
      <c r="AX235" s="11" t="s">
        <v>77</v>
      </c>
      <c r="AY235" s="242" t="s">
        <v>146</v>
      </c>
    </row>
    <row r="236" s="12" customFormat="1">
      <c r="B236" s="243"/>
      <c r="C236" s="244"/>
      <c r="D236" s="234" t="s">
        <v>155</v>
      </c>
      <c r="E236" s="245" t="s">
        <v>24</v>
      </c>
      <c r="F236" s="246" t="s">
        <v>327</v>
      </c>
      <c r="G236" s="244"/>
      <c r="H236" s="247">
        <v>117.59999999999999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AT236" s="253" t="s">
        <v>155</v>
      </c>
      <c r="AU236" s="253" t="s">
        <v>86</v>
      </c>
      <c r="AV236" s="12" t="s">
        <v>86</v>
      </c>
      <c r="AW236" s="12" t="s">
        <v>40</v>
      </c>
      <c r="AX236" s="12" t="s">
        <v>77</v>
      </c>
      <c r="AY236" s="253" t="s">
        <v>146</v>
      </c>
    </row>
    <row r="237" s="13" customFormat="1">
      <c r="B237" s="254"/>
      <c r="C237" s="255"/>
      <c r="D237" s="234" t="s">
        <v>155</v>
      </c>
      <c r="E237" s="256" t="s">
        <v>24</v>
      </c>
      <c r="F237" s="257" t="s">
        <v>159</v>
      </c>
      <c r="G237" s="255"/>
      <c r="H237" s="258">
        <v>132.99000000000001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AT237" s="264" t="s">
        <v>155</v>
      </c>
      <c r="AU237" s="264" t="s">
        <v>86</v>
      </c>
      <c r="AV237" s="13" t="s">
        <v>153</v>
      </c>
      <c r="AW237" s="13" t="s">
        <v>40</v>
      </c>
      <c r="AX237" s="13" t="s">
        <v>25</v>
      </c>
      <c r="AY237" s="264" t="s">
        <v>146</v>
      </c>
    </row>
    <row r="238" s="10" customFormat="1" ht="29.88" customHeight="1">
      <c r="B238" s="204"/>
      <c r="C238" s="205"/>
      <c r="D238" s="206" t="s">
        <v>76</v>
      </c>
      <c r="E238" s="218" t="s">
        <v>182</v>
      </c>
      <c r="F238" s="218" t="s">
        <v>328</v>
      </c>
      <c r="G238" s="205"/>
      <c r="H238" s="205"/>
      <c r="I238" s="208"/>
      <c r="J238" s="219">
        <f>BK238</f>
        <v>0</v>
      </c>
      <c r="K238" s="205"/>
      <c r="L238" s="210"/>
      <c r="M238" s="211"/>
      <c r="N238" s="212"/>
      <c r="O238" s="212"/>
      <c r="P238" s="213">
        <f>SUM(P239:P437)</f>
        <v>0</v>
      </c>
      <c r="Q238" s="212"/>
      <c r="R238" s="213">
        <f>SUM(R239:R437)</f>
        <v>73.039376489999967</v>
      </c>
      <c r="S238" s="212"/>
      <c r="T238" s="214">
        <f>SUM(T239:T437)</f>
        <v>0</v>
      </c>
      <c r="AR238" s="215" t="s">
        <v>25</v>
      </c>
      <c r="AT238" s="216" t="s">
        <v>76</v>
      </c>
      <c r="AU238" s="216" t="s">
        <v>25</v>
      </c>
      <c r="AY238" s="215" t="s">
        <v>146</v>
      </c>
      <c r="BK238" s="217">
        <f>SUM(BK239:BK437)</f>
        <v>0</v>
      </c>
    </row>
    <row r="239" s="1" customFormat="1" ht="16.5" customHeight="1">
      <c r="B239" s="45"/>
      <c r="C239" s="220" t="s">
        <v>329</v>
      </c>
      <c r="D239" s="220" t="s">
        <v>148</v>
      </c>
      <c r="E239" s="221" t="s">
        <v>330</v>
      </c>
      <c r="F239" s="222" t="s">
        <v>331</v>
      </c>
      <c r="G239" s="223" t="s">
        <v>151</v>
      </c>
      <c r="H239" s="224">
        <v>213.68600000000001</v>
      </c>
      <c r="I239" s="225"/>
      <c r="J239" s="226">
        <f>ROUND(I239*H239,2)</f>
        <v>0</v>
      </c>
      <c r="K239" s="222" t="s">
        <v>152</v>
      </c>
      <c r="L239" s="71"/>
      <c r="M239" s="227" t="s">
        <v>24</v>
      </c>
      <c r="N239" s="228" t="s">
        <v>48</v>
      </c>
      <c r="O239" s="46"/>
      <c r="P239" s="229">
        <f>O239*H239</f>
        <v>0</v>
      </c>
      <c r="Q239" s="229">
        <v>0.0030000000000000001</v>
      </c>
      <c r="R239" s="229">
        <f>Q239*H239</f>
        <v>0.64105800000000002</v>
      </c>
      <c r="S239" s="229">
        <v>0</v>
      </c>
      <c r="T239" s="230">
        <f>S239*H239</f>
        <v>0</v>
      </c>
      <c r="AR239" s="23" t="s">
        <v>153</v>
      </c>
      <c r="AT239" s="23" t="s">
        <v>148</v>
      </c>
      <c r="AU239" s="23" t="s">
        <v>86</v>
      </c>
      <c r="AY239" s="23" t="s">
        <v>146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23" t="s">
        <v>25</v>
      </c>
      <c r="BK239" s="231">
        <f>ROUND(I239*H239,2)</f>
        <v>0</v>
      </c>
      <c r="BL239" s="23" t="s">
        <v>153</v>
      </c>
      <c r="BM239" s="23" t="s">
        <v>332</v>
      </c>
    </row>
    <row r="240" s="11" customFormat="1">
      <c r="B240" s="232"/>
      <c r="C240" s="233"/>
      <c r="D240" s="234" t="s">
        <v>155</v>
      </c>
      <c r="E240" s="235" t="s">
        <v>24</v>
      </c>
      <c r="F240" s="236" t="s">
        <v>333</v>
      </c>
      <c r="G240" s="233"/>
      <c r="H240" s="235" t="s">
        <v>24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AT240" s="242" t="s">
        <v>155</v>
      </c>
      <c r="AU240" s="242" t="s">
        <v>86</v>
      </c>
      <c r="AV240" s="11" t="s">
        <v>25</v>
      </c>
      <c r="AW240" s="11" t="s">
        <v>40</v>
      </c>
      <c r="AX240" s="11" t="s">
        <v>77</v>
      </c>
      <c r="AY240" s="242" t="s">
        <v>146</v>
      </c>
    </row>
    <row r="241" s="12" customFormat="1">
      <c r="B241" s="243"/>
      <c r="C241" s="244"/>
      <c r="D241" s="234" t="s">
        <v>155</v>
      </c>
      <c r="E241" s="245" t="s">
        <v>24</v>
      </c>
      <c r="F241" s="246" t="s">
        <v>334</v>
      </c>
      <c r="G241" s="244"/>
      <c r="H241" s="247">
        <v>136.09700000000001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AT241" s="253" t="s">
        <v>155</v>
      </c>
      <c r="AU241" s="253" t="s">
        <v>86</v>
      </c>
      <c r="AV241" s="12" t="s">
        <v>86</v>
      </c>
      <c r="AW241" s="12" t="s">
        <v>40</v>
      </c>
      <c r="AX241" s="12" t="s">
        <v>77</v>
      </c>
      <c r="AY241" s="253" t="s">
        <v>146</v>
      </c>
    </row>
    <row r="242" s="12" customFormat="1">
      <c r="B242" s="243"/>
      <c r="C242" s="244"/>
      <c r="D242" s="234" t="s">
        <v>155</v>
      </c>
      <c r="E242" s="245" t="s">
        <v>24</v>
      </c>
      <c r="F242" s="246" t="s">
        <v>335</v>
      </c>
      <c r="G242" s="244"/>
      <c r="H242" s="247">
        <v>49.765000000000001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AT242" s="253" t="s">
        <v>155</v>
      </c>
      <c r="AU242" s="253" t="s">
        <v>86</v>
      </c>
      <c r="AV242" s="12" t="s">
        <v>86</v>
      </c>
      <c r="AW242" s="12" t="s">
        <v>40</v>
      </c>
      <c r="AX242" s="12" t="s">
        <v>77</v>
      </c>
      <c r="AY242" s="253" t="s">
        <v>146</v>
      </c>
    </row>
    <row r="243" s="12" customFormat="1">
      <c r="B243" s="243"/>
      <c r="C243" s="244"/>
      <c r="D243" s="234" t="s">
        <v>155</v>
      </c>
      <c r="E243" s="245" t="s">
        <v>24</v>
      </c>
      <c r="F243" s="246" t="s">
        <v>336</v>
      </c>
      <c r="G243" s="244"/>
      <c r="H243" s="247">
        <v>27.824000000000002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AT243" s="253" t="s">
        <v>155</v>
      </c>
      <c r="AU243" s="253" t="s">
        <v>86</v>
      </c>
      <c r="AV243" s="12" t="s">
        <v>86</v>
      </c>
      <c r="AW243" s="12" t="s">
        <v>40</v>
      </c>
      <c r="AX243" s="12" t="s">
        <v>77</v>
      </c>
      <c r="AY243" s="253" t="s">
        <v>146</v>
      </c>
    </row>
    <row r="244" s="13" customFormat="1">
      <c r="B244" s="254"/>
      <c r="C244" s="255"/>
      <c r="D244" s="234" t="s">
        <v>155</v>
      </c>
      <c r="E244" s="256" t="s">
        <v>24</v>
      </c>
      <c r="F244" s="257" t="s">
        <v>159</v>
      </c>
      <c r="G244" s="255"/>
      <c r="H244" s="258">
        <v>213.68600000000001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AT244" s="264" t="s">
        <v>155</v>
      </c>
      <c r="AU244" s="264" t="s">
        <v>86</v>
      </c>
      <c r="AV244" s="13" t="s">
        <v>153</v>
      </c>
      <c r="AW244" s="13" t="s">
        <v>40</v>
      </c>
      <c r="AX244" s="13" t="s">
        <v>25</v>
      </c>
      <c r="AY244" s="264" t="s">
        <v>146</v>
      </c>
    </row>
    <row r="245" s="1" customFormat="1" ht="16.5" customHeight="1">
      <c r="B245" s="45"/>
      <c r="C245" s="220" t="s">
        <v>337</v>
      </c>
      <c r="D245" s="220" t="s">
        <v>148</v>
      </c>
      <c r="E245" s="221" t="s">
        <v>338</v>
      </c>
      <c r="F245" s="222" t="s">
        <v>339</v>
      </c>
      <c r="G245" s="223" t="s">
        <v>322</v>
      </c>
      <c r="H245" s="224">
        <v>2</v>
      </c>
      <c r="I245" s="225"/>
      <c r="J245" s="226">
        <f>ROUND(I245*H245,2)</f>
        <v>0</v>
      </c>
      <c r="K245" s="222" t="s">
        <v>152</v>
      </c>
      <c r="L245" s="71"/>
      <c r="M245" s="227" t="s">
        <v>24</v>
      </c>
      <c r="N245" s="228" t="s">
        <v>48</v>
      </c>
      <c r="O245" s="46"/>
      <c r="P245" s="229">
        <f>O245*H245</f>
        <v>0</v>
      </c>
      <c r="Q245" s="229">
        <v>0.1575</v>
      </c>
      <c r="R245" s="229">
        <f>Q245*H245</f>
        <v>0.315</v>
      </c>
      <c r="S245" s="229">
        <v>0</v>
      </c>
      <c r="T245" s="230">
        <f>S245*H245</f>
        <v>0</v>
      </c>
      <c r="AR245" s="23" t="s">
        <v>153</v>
      </c>
      <c r="AT245" s="23" t="s">
        <v>148</v>
      </c>
      <c r="AU245" s="23" t="s">
        <v>86</v>
      </c>
      <c r="AY245" s="23" t="s">
        <v>146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23" t="s">
        <v>25</v>
      </c>
      <c r="BK245" s="231">
        <f>ROUND(I245*H245,2)</f>
        <v>0</v>
      </c>
      <c r="BL245" s="23" t="s">
        <v>153</v>
      </c>
      <c r="BM245" s="23" t="s">
        <v>340</v>
      </c>
    </row>
    <row r="246" s="11" customFormat="1">
      <c r="B246" s="232"/>
      <c r="C246" s="233"/>
      <c r="D246" s="234" t="s">
        <v>155</v>
      </c>
      <c r="E246" s="235" t="s">
        <v>24</v>
      </c>
      <c r="F246" s="236" t="s">
        <v>279</v>
      </c>
      <c r="G246" s="233"/>
      <c r="H246" s="235" t="s">
        <v>24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AT246" s="242" t="s">
        <v>155</v>
      </c>
      <c r="AU246" s="242" t="s">
        <v>86</v>
      </c>
      <c r="AV246" s="11" t="s">
        <v>25</v>
      </c>
      <c r="AW246" s="11" t="s">
        <v>40</v>
      </c>
      <c r="AX246" s="11" t="s">
        <v>77</v>
      </c>
      <c r="AY246" s="242" t="s">
        <v>146</v>
      </c>
    </row>
    <row r="247" s="12" customFormat="1">
      <c r="B247" s="243"/>
      <c r="C247" s="244"/>
      <c r="D247" s="234" t="s">
        <v>155</v>
      </c>
      <c r="E247" s="245" t="s">
        <v>24</v>
      </c>
      <c r="F247" s="246" t="s">
        <v>341</v>
      </c>
      <c r="G247" s="244"/>
      <c r="H247" s="247">
        <v>2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AT247" s="253" t="s">
        <v>155</v>
      </c>
      <c r="AU247" s="253" t="s">
        <v>86</v>
      </c>
      <c r="AV247" s="12" t="s">
        <v>86</v>
      </c>
      <c r="AW247" s="12" t="s">
        <v>40</v>
      </c>
      <c r="AX247" s="12" t="s">
        <v>77</v>
      </c>
      <c r="AY247" s="253" t="s">
        <v>146</v>
      </c>
    </row>
    <row r="248" s="13" customFormat="1">
      <c r="B248" s="254"/>
      <c r="C248" s="255"/>
      <c r="D248" s="234" t="s">
        <v>155</v>
      </c>
      <c r="E248" s="256" t="s">
        <v>24</v>
      </c>
      <c r="F248" s="257" t="s">
        <v>159</v>
      </c>
      <c r="G248" s="255"/>
      <c r="H248" s="258">
        <v>2</v>
      </c>
      <c r="I248" s="259"/>
      <c r="J248" s="255"/>
      <c r="K248" s="255"/>
      <c r="L248" s="260"/>
      <c r="M248" s="261"/>
      <c r="N248" s="262"/>
      <c r="O248" s="262"/>
      <c r="P248" s="262"/>
      <c r="Q248" s="262"/>
      <c r="R248" s="262"/>
      <c r="S248" s="262"/>
      <c r="T248" s="263"/>
      <c r="AT248" s="264" t="s">
        <v>155</v>
      </c>
      <c r="AU248" s="264" t="s">
        <v>86</v>
      </c>
      <c r="AV248" s="13" t="s">
        <v>153</v>
      </c>
      <c r="AW248" s="13" t="s">
        <v>40</v>
      </c>
      <c r="AX248" s="13" t="s">
        <v>25</v>
      </c>
      <c r="AY248" s="264" t="s">
        <v>146</v>
      </c>
    </row>
    <row r="249" s="1" customFormat="1" ht="25.5" customHeight="1">
      <c r="B249" s="45"/>
      <c r="C249" s="220" t="s">
        <v>342</v>
      </c>
      <c r="D249" s="220" t="s">
        <v>148</v>
      </c>
      <c r="E249" s="221" t="s">
        <v>343</v>
      </c>
      <c r="F249" s="222" t="s">
        <v>344</v>
      </c>
      <c r="G249" s="223" t="s">
        <v>151</v>
      </c>
      <c r="H249" s="224">
        <v>9.9199999999999999</v>
      </c>
      <c r="I249" s="225"/>
      <c r="J249" s="226">
        <f>ROUND(I249*H249,2)</f>
        <v>0</v>
      </c>
      <c r="K249" s="222" t="s">
        <v>152</v>
      </c>
      <c r="L249" s="71"/>
      <c r="M249" s="227" t="s">
        <v>24</v>
      </c>
      <c r="N249" s="228" t="s">
        <v>48</v>
      </c>
      <c r="O249" s="46"/>
      <c r="P249" s="229">
        <f>O249*H249</f>
        <v>0</v>
      </c>
      <c r="Q249" s="229">
        <v>0.0093699999999999999</v>
      </c>
      <c r="R249" s="229">
        <f>Q249*H249</f>
        <v>0.092950400000000002</v>
      </c>
      <c r="S249" s="229">
        <v>0</v>
      </c>
      <c r="T249" s="230">
        <f>S249*H249</f>
        <v>0</v>
      </c>
      <c r="AR249" s="23" t="s">
        <v>153</v>
      </c>
      <c r="AT249" s="23" t="s">
        <v>148</v>
      </c>
      <c r="AU249" s="23" t="s">
        <v>86</v>
      </c>
      <c r="AY249" s="23" t="s">
        <v>146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23" t="s">
        <v>25</v>
      </c>
      <c r="BK249" s="231">
        <f>ROUND(I249*H249,2)</f>
        <v>0</v>
      </c>
      <c r="BL249" s="23" t="s">
        <v>153</v>
      </c>
      <c r="BM249" s="23" t="s">
        <v>345</v>
      </c>
    </row>
    <row r="250" s="11" customFormat="1">
      <c r="B250" s="232"/>
      <c r="C250" s="233"/>
      <c r="D250" s="234" t="s">
        <v>155</v>
      </c>
      <c r="E250" s="235" t="s">
        <v>24</v>
      </c>
      <c r="F250" s="236" t="s">
        <v>346</v>
      </c>
      <c r="G250" s="233"/>
      <c r="H250" s="235" t="s">
        <v>24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AT250" s="242" t="s">
        <v>155</v>
      </c>
      <c r="AU250" s="242" t="s">
        <v>86</v>
      </c>
      <c r="AV250" s="11" t="s">
        <v>25</v>
      </c>
      <c r="AW250" s="11" t="s">
        <v>40</v>
      </c>
      <c r="AX250" s="11" t="s">
        <v>77</v>
      </c>
      <c r="AY250" s="242" t="s">
        <v>146</v>
      </c>
    </row>
    <row r="251" s="12" customFormat="1">
      <c r="B251" s="243"/>
      <c r="C251" s="244"/>
      <c r="D251" s="234" t="s">
        <v>155</v>
      </c>
      <c r="E251" s="245" t="s">
        <v>24</v>
      </c>
      <c r="F251" s="246" t="s">
        <v>347</v>
      </c>
      <c r="G251" s="244"/>
      <c r="H251" s="247">
        <v>9.9199999999999999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AT251" s="253" t="s">
        <v>155</v>
      </c>
      <c r="AU251" s="253" t="s">
        <v>86</v>
      </c>
      <c r="AV251" s="12" t="s">
        <v>86</v>
      </c>
      <c r="AW251" s="12" t="s">
        <v>40</v>
      </c>
      <c r="AX251" s="12" t="s">
        <v>77</v>
      </c>
      <c r="AY251" s="253" t="s">
        <v>146</v>
      </c>
    </row>
    <row r="252" s="13" customFormat="1">
      <c r="B252" s="254"/>
      <c r="C252" s="255"/>
      <c r="D252" s="234" t="s">
        <v>155</v>
      </c>
      <c r="E252" s="256" t="s">
        <v>24</v>
      </c>
      <c r="F252" s="257" t="s">
        <v>159</v>
      </c>
      <c r="G252" s="255"/>
      <c r="H252" s="258">
        <v>9.9199999999999999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AT252" s="264" t="s">
        <v>155</v>
      </c>
      <c r="AU252" s="264" t="s">
        <v>86</v>
      </c>
      <c r="AV252" s="13" t="s">
        <v>153</v>
      </c>
      <c r="AW252" s="13" t="s">
        <v>40</v>
      </c>
      <c r="AX252" s="13" t="s">
        <v>25</v>
      </c>
      <c r="AY252" s="264" t="s">
        <v>146</v>
      </c>
    </row>
    <row r="253" s="1" customFormat="1" ht="16.5" customHeight="1">
      <c r="B253" s="45"/>
      <c r="C253" s="265" t="s">
        <v>348</v>
      </c>
      <c r="D253" s="265" t="s">
        <v>263</v>
      </c>
      <c r="E253" s="266" t="s">
        <v>349</v>
      </c>
      <c r="F253" s="267" t="s">
        <v>350</v>
      </c>
      <c r="G253" s="268" t="s">
        <v>151</v>
      </c>
      <c r="H253" s="269">
        <v>10.118</v>
      </c>
      <c r="I253" s="270"/>
      <c r="J253" s="271">
        <f>ROUND(I253*H253,2)</f>
        <v>0</v>
      </c>
      <c r="K253" s="267" t="s">
        <v>24</v>
      </c>
      <c r="L253" s="272"/>
      <c r="M253" s="273" t="s">
        <v>24</v>
      </c>
      <c r="N253" s="274" t="s">
        <v>48</v>
      </c>
      <c r="O253" s="46"/>
      <c r="P253" s="229">
        <f>O253*H253</f>
        <v>0</v>
      </c>
      <c r="Q253" s="229">
        <v>0.0074999999999999997</v>
      </c>
      <c r="R253" s="229">
        <f>Q253*H253</f>
        <v>0.075884999999999994</v>
      </c>
      <c r="S253" s="229">
        <v>0</v>
      </c>
      <c r="T253" s="230">
        <f>S253*H253</f>
        <v>0</v>
      </c>
      <c r="AR253" s="23" t="s">
        <v>198</v>
      </c>
      <c r="AT253" s="23" t="s">
        <v>263</v>
      </c>
      <c r="AU253" s="23" t="s">
        <v>86</v>
      </c>
      <c r="AY253" s="23" t="s">
        <v>146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23" t="s">
        <v>25</v>
      </c>
      <c r="BK253" s="231">
        <f>ROUND(I253*H253,2)</f>
        <v>0</v>
      </c>
      <c r="BL253" s="23" t="s">
        <v>153</v>
      </c>
      <c r="BM253" s="23" t="s">
        <v>351</v>
      </c>
    </row>
    <row r="254" s="12" customFormat="1">
      <c r="B254" s="243"/>
      <c r="C254" s="244"/>
      <c r="D254" s="234" t="s">
        <v>155</v>
      </c>
      <c r="E254" s="244"/>
      <c r="F254" s="246" t="s">
        <v>352</v>
      </c>
      <c r="G254" s="244"/>
      <c r="H254" s="247">
        <v>10.118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AT254" s="253" t="s">
        <v>155</v>
      </c>
      <c r="AU254" s="253" t="s">
        <v>86</v>
      </c>
      <c r="AV254" s="12" t="s">
        <v>86</v>
      </c>
      <c r="AW254" s="12" t="s">
        <v>6</v>
      </c>
      <c r="AX254" s="12" t="s">
        <v>25</v>
      </c>
      <c r="AY254" s="253" t="s">
        <v>146</v>
      </c>
    </row>
    <row r="255" s="1" customFormat="1" ht="25.5" customHeight="1">
      <c r="B255" s="45"/>
      <c r="C255" s="220" t="s">
        <v>353</v>
      </c>
      <c r="D255" s="220" t="s">
        <v>148</v>
      </c>
      <c r="E255" s="221" t="s">
        <v>354</v>
      </c>
      <c r="F255" s="222" t="s">
        <v>355</v>
      </c>
      <c r="G255" s="223" t="s">
        <v>151</v>
      </c>
      <c r="H255" s="224">
        <v>108</v>
      </c>
      <c r="I255" s="225"/>
      <c r="J255" s="226">
        <f>ROUND(I255*H255,2)</f>
        <v>0</v>
      </c>
      <c r="K255" s="222" t="s">
        <v>152</v>
      </c>
      <c r="L255" s="71"/>
      <c r="M255" s="227" t="s">
        <v>24</v>
      </c>
      <c r="N255" s="228" t="s">
        <v>48</v>
      </c>
      <c r="O255" s="46"/>
      <c r="P255" s="229">
        <f>O255*H255</f>
        <v>0</v>
      </c>
      <c r="Q255" s="229">
        <v>0.0094699999999999993</v>
      </c>
      <c r="R255" s="229">
        <f>Q255*H255</f>
        <v>1.0227599999999999</v>
      </c>
      <c r="S255" s="229">
        <v>0</v>
      </c>
      <c r="T255" s="230">
        <f>S255*H255</f>
        <v>0</v>
      </c>
      <c r="AR255" s="23" t="s">
        <v>153</v>
      </c>
      <c r="AT255" s="23" t="s">
        <v>148</v>
      </c>
      <c r="AU255" s="23" t="s">
        <v>86</v>
      </c>
      <c r="AY255" s="23" t="s">
        <v>146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23" t="s">
        <v>25</v>
      </c>
      <c r="BK255" s="231">
        <f>ROUND(I255*H255,2)</f>
        <v>0</v>
      </c>
      <c r="BL255" s="23" t="s">
        <v>153</v>
      </c>
      <c r="BM255" s="23" t="s">
        <v>356</v>
      </c>
    </row>
    <row r="256" s="11" customFormat="1">
      <c r="B256" s="232"/>
      <c r="C256" s="233"/>
      <c r="D256" s="234" t="s">
        <v>155</v>
      </c>
      <c r="E256" s="235" t="s">
        <v>24</v>
      </c>
      <c r="F256" s="236" t="s">
        <v>357</v>
      </c>
      <c r="G256" s="233"/>
      <c r="H256" s="235" t="s">
        <v>24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AT256" s="242" t="s">
        <v>155</v>
      </c>
      <c r="AU256" s="242" t="s">
        <v>86</v>
      </c>
      <c r="AV256" s="11" t="s">
        <v>25</v>
      </c>
      <c r="AW256" s="11" t="s">
        <v>40</v>
      </c>
      <c r="AX256" s="11" t="s">
        <v>77</v>
      </c>
      <c r="AY256" s="242" t="s">
        <v>146</v>
      </c>
    </row>
    <row r="257" s="12" customFormat="1">
      <c r="B257" s="243"/>
      <c r="C257" s="244"/>
      <c r="D257" s="234" t="s">
        <v>155</v>
      </c>
      <c r="E257" s="245" t="s">
        <v>24</v>
      </c>
      <c r="F257" s="246" t="s">
        <v>358</v>
      </c>
      <c r="G257" s="244"/>
      <c r="H257" s="247">
        <v>108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AT257" s="253" t="s">
        <v>155</v>
      </c>
      <c r="AU257" s="253" t="s">
        <v>86</v>
      </c>
      <c r="AV257" s="12" t="s">
        <v>86</v>
      </c>
      <c r="AW257" s="12" t="s">
        <v>40</v>
      </c>
      <c r="AX257" s="12" t="s">
        <v>77</v>
      </c>
      <c r="AY257" s="253" t="s">
        <v>146</v>
      </c>
    </row>
    <row r="258" s="13" customFormat="1">
      <c r="B258" s="254"/>
      <c r="C258" s="255"/>
      <c r="D258" s="234" t="s">
        <v>155</v>
      </c>
      <c r="E258" s="256" t="s">
        <v>24</v>
      </c>
      <c r="F258" s="257" t="s">
        <v>159</v>
      </c>
      <c r="G258" s="255"/>
      <c r="H258" s="258">
        <v>108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AT258" s="264" t="s">
        <v>155</v>
      </c>
      <c r="AU258" s="264" t="s">
        <v>86</v>
      </c>
      <c r="AV258" s="13" t="s">
        <v>153</v>
      </c>
      <c r="AW258" s="13" t="s">
        <v>40</v>
      </c>
      <c r="AX258" s="13" t="s">
        <v>25</v>
      </c>
      <c r="AY258" s="264" t="s">
        <v>146</v>
      </c>
    </row>
    <row r="259" s="1" customFormat="1" ht="16.5" customHeight="1">
      <c r="B259" s="45"/>
      <c r="C259" s="265" t="s">
        <v>359</v>
      </c>
      <c r="D259" s="265" t="s">
        <v>263</v>
      </c>
      <c r="E259" s="266" t="s">
        <v>360</v>
      </c>
      <c r="F259" s="267" t="s">
        <v>361</v>
      </c>
      <c r="G259" s="268" t="s">
        <v>151</v>
      </c>
      <c r="H259" s="269">
        <v>110.16</v>
      </c>
      <c r="I259" s="270"/>
      <c r="J259" s="271">
        <f>ROUND(I259*H259,2)</f>
        <v>0</v>
      </c>
      <c r="K259" s="267" t="s">
        <v>24</v>
      </c>
      <c r="L259" s="272"/>
      <c r="M259" s="273" t="s">
        <v>24</v>
      </c>
      <c r="N259" s="274" t="s">
        <v>48</v>
      </c>
      <c r="O259" s="46"/>
      <c r="P259" s="229">
        <f>O259*H259</f>
        <v>0</v>
      </c>
      <c r="Q259" s="229">
        <v>0.0135</v>
      </c>
      <c r="R259" s="229">
        <f>Q259*H259</f>
        <v>1.48716</v>
      </c>
      <c r="S259" s="229">
        <v>0</v>
      </c>
      <c r="T259" s="230">
        <f>S259*H259</f>
        <v>0</v>
      </c>
      <c r="AR259" s="23" t="s">
        <v>198</v>
      </c>
      <c r="AT259" s="23" t="s">
        <v>263</v>
      </c>
      <c r="AU259" s="23" t="s">
        <v>86</v>
      </c>
      <c r="AY259" s="23" t="s">
        <v>146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23" t="s">
        <v>25</v>
      </c>
      <c r="BK259" s="231">
        <f>ROUND(I259*H259,2)</f>
        <v>0</v>
      </c>
      <c r="BL259" s="23" t="s">
        <v>153</v>
      </c>
      <c r="BM259" s="23" t="s">
        <v>362</v>
      </c>
    </row>
    <row r="260" s="12" customFormat="1">
      <c r="B260" s="243"/>
      <c r="C260" s="244"/>
      <c r="D260" s="234" t="s">
        <v>155</v>
      </c>
      <c r="E260" s="244"/>
      <c r="F260" s="246" t="s">
        <v>363</v>
      </c>
      <c r="G260" s="244"/>
      <c r="H260" s="247">
        <v>110.16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AT260" s="253" t="s">
        <v>155</v>
      </c>
      <c r="AU260" s="253" t="s">
        <v>86</v>
      </c>
      <c r="AV260" s="12" t="s">
        <v>86</v>
      </c>
      <c r="AW260" s="12" t="s">
        <v>6</v>
      </c>
      <c r="AX260" s="12" t="s">
        <v>25</v>
      </c>
      <c r="AY260" s="253" t="s">
        <v>146</v>
      </c>
    </row>
    <row r="261" s="1" customFormat="1" ht="25.5" customHeight="1">
      <c r="B261" s="45"/>
      <c r="C261" s="220" t="s">
        <v>364</v>
      </c>
      <c r="D261" s="220" t="s">
        <v>148</v>
      </c>
      <c r="E261" s="221" t="s">
        <v>365</v>
      </c>
      <c r="F261" s="222" t="s">
        <v>366</v>
      </c>
      <c r="G261" s="223" t="s">
        <v>151</v>
      </c>
      <c r="H261" s="224">
        <v>117.92</v>
      </c>
      <c r="I261" s="225"/>
      <c r="J261" s="226">
        <f>ROUND(I261*H261,2)</f>
        <v>0</v>
      </c>
      <c r="K261" s="222" t="s">
        <v>152</v>
      </c>
      <c r="L261" s="71"/>
      <c r="M261" s="227" t="s">
        <v>24</v>
      </c>
      <c r="N261" s="228" t="s">
        <v>48</v>
      </c>
      <c r="O261" s="46"/>
      <c r="P261" s="229">
        <f>O261*H261</f>
        <v>0</v>
      </c>
      <c r="Q261" s="229">
        <v>0.0026800000000000001</v>
      </c>
      <c r="R261" s="229">
        <f>Q261*H261</f>
        <v>0.31602560000000002</v>
      </c>
      <c r="S261" s="229">
        <v>0</v>
      </c>
      <c r="T261" s="230">
        <f>S261*H261</f>
        <v>0</v>
      </c>
      <c r="AR261" s="23" t="s">
        <v>153</v>
      </c>
      <c r="AT261" s="23" t="s">
        <v>148</v>
      </c>
      <c r="AU261" s="23" t="s">
        <v>86</v>
      </c>
      <c r="AY261" s="23" t="s">
        <v>146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23" t="s">
        <v>25</v>
      </c>
      <c r="BK261" s="231">
        <f>ROUND(I261*H261,2)</f>
        <v>0</v>
      </c>
      <c r="BL261" s="23" t="s">
        <v>153</v>
      </c>
      <c r="BM261" s="23" t="s">
        <v>367</v>
      </c>
    </row>
    <row r="262" s="11" customFormat="1">
      <c r="B262" s="232"/>
      <c r="C262" s="233"/>
      <c r="D262" s="234" t="s">
        <v>155</v>
      </c>
      <c r="E262" s="235" t="s">
        <v>24</v>
      </c>
      <c r="F262" s="236" t="s">
        <v>346</v>
      </c>
      <c r="G262" s="233"/>
      <c r="H262" s="235" t="s">
        <v>24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AT262" s="242" t="s">
        <v>155</v>
      </c>
      <c r="AU262" s="242" t="s">
        <v>86</v>
      </c>
      <c r="AV262" s="11" t="s">
        <v>25</v>
      </c>
      <c r="AW262" s="11" t="s">
        <v>40</v>
      </c>
      <c r="AX262" s="11" t="s">
        <v>77</v>
      </c>
      <c r="AY262" s="242" t="s">
        <v>146</v>
      </c>
    </row>
    <row r="263" s="12" customFormat="1">
      <c r="B263" s="243"/>
      <c r="C263" s="244"/>
      <c r="D263" s="234" t="s">
        <v>155</v>
      </c>
      <c r="E263" s="245" t="s">
        <v>24</v>
      </c>
      <c r="F263" s="246" t="s">
        <v>347</v>
      </c>
      <c r="G263" s="244"/>
      <c r="H263" s="247">
        <v>9.9199999999999999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AT263" s="253" t="s">
        <v>155</v>
      </c>
      <c r="AU263" s="253" t="s">
        <v>86</v>
      </c>
      <c r="AV263" s="12" t="s">
        <v>86</v>
      </c>
      <c r="AW263" s="12" t="s">
        <v>40</v>
      </c>
      <c r="AX263" s="12" t="s">
        <v>77</v>
      </c>
      <c r="AY263" s="253" t="s">
        <v>146</v>
      </c>
    </row>
    <row r="264" s="11" customFormat="1">
      <c r="B264" s="232"/>
      <c r="C264" s="233"/>
      <c r="D264" s="234" t="s">
        <v>155</v>
      </c>
      <c r="E264" s="235" t="s">
        <v>24</v>
      </c>
      <c r="F264" s="236" t="s">
        <v>357</v>
      </c>
      <c r="G264" s="233"/>
      <c r="H264" s="235" t="s">
        <v>24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AT264" s="242" t="s">
        <v>155</v>
      </c>
      <c r="AU264" s="242" t="s">
        <v>86</v>
      </c>
      <c r="AV264" s="11" t="s">
        <v>25</v>
      </c>
      <c r="AW264" s="11" t="s">
        <v>40</v>
      </c>
      <c r="AX264" s="11" t="s">
        <v>77</v>
      </c>
      <c r="AY264" s="242" t="s">
        <v>146</v>
      </c>
    </row>
    <row r="265" s="12" customFormat="1">
      <c r="B265" s="243"/>
      <c r="C265" s="244"/>
      <c r="D265" s="234" t="s">
        <v>155</v>
      </c>
      <c r="E265" s="245" t="s">
        <v>24</v>
      </c>
      <c r="F265" s="246" t="s">
        <v>358</v>
      </c>
      <c r="G265" s="244"/>
      <c r="H265" s="247">
        <v>108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AT265" s="253" t="s">
        <v>155</v>
      </c>
      <c r="AU265" s="253" t="s">
        <v>86</v>
      </c>
      <c r="AV265" s="12" t="s">
        <v>86</v>
      </c>
      <c r="AW265" s="12" t="s">
        <v>40</v>
      </c>
      <c r="AX265" s="12" t="s">
        <v>77</v>
      </c>
      <c r="AY265" s="253" t="s">
        <v>146</v>
      </c>
    </row>
    <row r="266" s="13" customFormat="1">
      <c r="B266" s="254"/>
      <c r="C266" s="255"/>
      <c r="D266" s="234" t="s">
        <v>155</v>
      </c>
      <c r="E266" s="256" t="s">
        <v>24</v>
      </c>
      <c r="F266" s="257" t="s">
        <v>159</v>
      </c>
      <c r="G266" s="255"/>
      <c r="H266" s="258">
        <v>117.92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AT266" s="264" t="s">
        <v>155</v>
      </c>
      <c r="AU266" s="264" t="s">
        <v>86</v>
      </c>
      <c r="AV266" s="13" t="s">
        <v>153</v>
      </c>
      <c r="AW266" s="13" t="s">
        <v>40</v>
      </c>
      <c r="AX266" s="13" t="s">
        <v>25</v>
      </c>
      <c r="AY266" s="264" t="s">
        <v>146</v>
      </c>
    </row>
    <row r="267" s="1" customFormat="1" ht="16.5" customHeight="1">
      <c r="B267" s="45"/>
      <c r="C267" s="220" t="s">
        <v>368</v>
      </c>
      <c r="D267" s="220" t="s">
        <v>148</v>
      </c>
      <c r="E267" s="221" t="s">
        <v>369</v>
      </c>
      <c r="F267" s="222" t="s">
        <v>370</v>
      </c>
      <c r="G267" s="223" t="s">
        <v>151</v>
      </c>
      <c r="H267" s="224">
        <v>78.094999999999999</v>
      </c>
      <c r="I267" s="225"/>
      <c r="J267" s="226">
        <f>ROUND(I267*H267,2)</f>
        <v>0</v>
      </c>
      <c r="K267" s="222" t="s">
        <v>24</v>
      </c>
      <c r="L267" s="71"/>
      <c r="M267" s="227" t="s">
        <v>24</v>
      </c>
      <c r="N267" s="228" t="s">
        <v>48</v>
      </c>
      <c r="O267" s="46"/>
      <c r="P267" s="229">
        <f>O267*H267</f>
        <v>0</v>
      </c>
      <c r="Q267" s="229">
        <v>0.00025999999999999998</v>
      </c>
      <c r="R267" s="229">
        <f>Q267*H267</f>
        <v>0.020304699999999998</v>
      </c>
      <c r="S267" s="229">
        <v>0</v>
      </c>
      <c r="T267" s="230">
        <f>S267*H267</f>
        <v>0</v>
      </c>
      <c r="AR267" s="23" t="s">
        <v>153</v>
      </c>
      <c r="AT267" s="23" t="s">
        <v>148</v>
      </c>
      <c r="AU267" s="23" t="s">
        <v>86</v>
      </c>
      <c r="AY267" s="23" t="s">
        <v>146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23" t="s">
        <v>25</v>
      </c>
      <c r="BK267" s="231">
        <f>ROUND(I267*H267,2)</f>
        <v>0</v>
      </c>
      <c r="BL267" s="23" t="s">
        <v>153</v>
      </c>
      <c r="BM267" s="23" t="s">
        <v>371</v>
      </c>
    </row>
    <row r="268" s="11" customFormat="1">
      <c r="B268" s="232"/>
      <c r="C268" s="233"/>
      <c r="D268" s="234" t="s">
        <v>155</v>
      </c>
      <c r="E268" s="235" t="s">
        <v>24</v>
      </c>
      <c r="F268" s="236" t="s">
        <v>372</v>
      </c>
      <c r="G268" s="233"/>
      <c r="H268" s="235" t="s">
        <v>24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AT268" s="242" t="s">
        <v>155</v>
      </c>
      <c r="AU268" s="242" t="s">
        <v>86</v>
      </c>
      <c r="AV268" s="11" t="s">
        <v>25</v>
      </c>
      <c r="AW268" s="11" t="s">
        <v>40</v>
      </c>
      <c r="AX268" s="11" t="s">
        <v>77</v>
      </c>
      <c r="AY268" s="242" t="s">
        <v>146</v>
      </c>
    </row>
    <row r="269" s="12" customFormat="1">
      <c r="B269" s="243"/>
      <c r="C269" s="244"/>
      <c r="D269" s="234" t="s">
        <v>155</v>
      </c>
      <c r="E269" s="245" t="s">
        <v>24</v>
      </c>
      <c r="F269" s="246" t="s">
        <v>373</v>
      </c>
      <c r="G269" s="244"/>
      <c r="H269" s="247">
        <v>20.658000000000001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AT269" s="253" t="s">
        <v>155</v>
      </c>
      <c r="AU269" s="253" t="s">
        <v>86</v>
      </c>
      <c r="AV269" s="12" t="s">
        <v>86</v>
      </c>
      <c r="AW269" s="12" t="s">
        <v>40</v>
      </c>
      <c r="AX269" s="12" t="s">
        <v>77</v>
      </c>
      <c r="AY269" s="253" t="s">
        <v>146</v>
      </c>
    </row>
    <row r="270" s="12" customFormat="1">
      <c r="B270" s="243"/>
      <c r="C270" s="244"/>
      <c r="D270" s="234" t="s">
        <v>155</v>
      </c>
      <c r="E270" s="245" t="s">
        <v>24</v>
      </c>
      <c r="F270" s="246" t="s">
        <v>374</v>
      </c>
      <c r="G270" s="244"/>
      <c r="H270" s="247">
        <v>34.68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AT270" s="253" t="s">
        <v>155</v>
      </c>
      <c r="AU270" s="253" t="s">
        <v>86</v>
      </c>
      <c r="AV270" s="12" t="s">
        <v>86</v>
      </c>
      <c r="AW270" s="12" t="s">
        <v>40</v>
      </c>
      <c r="AX270" s="12" t="s">
        <v>77</v>
      </c>
      <c r="AY270" s="253" t="s">
        <v>146</v>
      </c>
    </row>
    <row r="271" s="12" customFormat="1">
      <c r="B271" s="243"/>
      <c r="C271" s="244"/>
      <c r="D271" s="234" t="s">
        <v>155</v>
      </c>
      <c r="E271" s="245" t="s">
        <v>24</v>
      </c>
      <c r="F271" s="246" t="s">
        <v>375</v>
      </c>
      <c r="G271" s="244"/>
      <c r="H271" s="247">
        <v>9.5370000000000008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AT271" s="253" t="s">
        <v>155</v>
      </c>
      <c r="AU271" s="253" t="s">
        <v>86</v>
      </c>
      <c r="AV271" s="12" t="s">
        <v>86</v>
      </c>
      <c r="AW271" s="12" t="s">
        <v>40</v>
      </c>
      <c r="AX271" s="12" t="s">
        <v>77</v>
      </c>
      <c r="AY271" s="253" t="s">
        <v>146</v>
      </c>
    </row>
    <row r="272" s="12" customFormat="1">
      <c r="B272" s="243"/>
      <c r="C272" s="244"/>
      <c r="D272" s="234" t="s">
        <v>155</v>
      </c>
      <c r="E272" s="245" t="s">
        <v>24</v>
      </c>
      <c r="F272" s="246" t="s">
        <v>376</v>
      </c>
      <c r="G272" s="244"/>
      <c r="H272" s="247">
        <v>13.220000000000001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AT272" s="253" t="s">
        <v>155</v>
      </c>
      <c r="AU272" s="253" t="s">
        <v>86</v>
      </c>
      <c r="AV272" s="12" t="s">
        <v>86</v>
      </c>
      <c r="AW272" s="12" t="s">
        <v>40</v>
      </c>
      <c r="AX272" s="12" t="s">
        <v>77</v>
      </c>
      <c r="AY272" s="253" t="s">
        <v>146</v>
      </c>
    </row>
    <row r="273" s="13" customFormat="1">
      <c r="B273" s="254"/>
      <c r="C273" s="255"/>
      <c r="D273" s="234" t="s">
        <v>155</v>
      </c>
      <c r="E273" s="256" t="s">
        <v>24</v>
      </c>
      <c r="F273" s="257" t="s">
        <v>159</v>
      </c>
      <c r="G273" s="255"/>
      <c r="H273" s="258">
        <v>78.094999999999999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AT273" s="264" t="s">
        <v>155</v>
      </c>
      <c r="AU273" s="264" t="s">
        <v>86</v>
      </c>
      <c r="AV273" s="13" t="s">
        <v>153</v>
      </c>
      <c r="AW273" s="13" t="s">
        <v>40</v>
      </c>
      <c r="AX273" s="13" t="s">
        <v>25</v>
      </c>
      <c r="AY273" s="264" t="s">
        <v>146</v>
      </c>
    </row>
    <row r="274" s="1" customFormat="1" ht="16.5" customHeight="1">
      <c r="B274" s="45"/>
      <c r="C274" s="220" t="s">
        <v>377</v>
      </c>
      <c r="D274" s="220" t="s">
        <v>148</v>
      </c>
      <c r="E274" s="221" t="s">
        <v>378</v>
      </c>
      <c r="F274" s="222" t="s">
        <v>379</v>
      </c>
      <c r="G274" s="223" t="s">
        <v>151</v>
      </c>
      <c r="H274" s="224">
        <v>31.067</v>
      </c>
      <c r="I274" s="225"/>
      <c r="J274" s="226">
        <f>ROUND(I274*H274,2)</f>
        <v>0</v>
      </c>
      <c r="K274" s="222" t="s">
        <v>152</v>
      </c>
      <c r="L274" s="71"/>
      <c r="M274" s="227" t="s">
        <v>24</v>
      </c>
      <c r="N274" s="228" t="s">
        <v>48</v>
      </c>
      <c r="O274" s="46"/>
      <c r="P274" s="229">
        <f>O274*H274</f>
        <v>0</v>
      </c>
      <c r="Q274" s="229">
        <v>0.020480000000000002</v>
      </c>
      <c r="R274" s="229">
        <f>Q274*H274</f>
        <v>0.63625216000000007</v>
      </c>
      <c r="S274" s="229">
        <v>0</v>
      </c>
      <c r="T274" s="230">
        <f>S274*H274</f>
        <v>0</v>
      </c>
      <c r="AR274" s="23" t="s">
        <v>153</v>
      </c>
      <c r="AT274" s="23" t="s">
        <v>148</v>
      </c>
      <c r="AU274" s="23" t="s">
        <v>86</v>
      </c>
      <c r="AY274" s="23" t="s">
        <v>146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23" t="s">
        <v>25</v>
      </c>
      <c r="BK274" s="231">
        <f>ROUND(I274*H274,2)</f>
        <v>0</v>
      </c>
      <c r="BL274" s="23" t="s">
        <v>153</v>
      </c>
      <c r="BM274" s="23" t="s">
        <v>380</v>
      </c>
    </row>
    <row r="275" s="11" customFormat="1">
      <c r="B275" s="232"/>
      <c r="C275" s="233"/>
      <c r="D275" s="234" t="s">
        <v>155</v>
      </c>
      <c r="E275" s="235" t="s">
        <v>24</v>
      </c>
      <c r="F275" s="236" t="s">
        <v>381</v>
      </c>
      <c r="G275" s="233"/>
      <c r="H275" s="235" t="s">
        <v>24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AT275" s="242" t="s">
        <v>155</v>
      </c>
      <c r="AU275" s="242" t="s">
        <v>86</v>
      </c>
      <c r="AV275" s="11" t="s">
        <v>25</v>
      </c>
      <c r="AW275" s="11" t="s">
        <v>40</v>
      </c>
      <c r="AX275" s="11" t="s">
        <v>77</v>
      </c>
      <c r="AY275" s="242" t="s">
        <v>146</v>
      </c>
    </row>
    <row r="276" s="12" customFormat="1">
      <c r="B276" s="243"/>
      <c r="C276" s="244"/>
      <c r="D276" s="234" t="s">
        <v>155</v>
      </c>
      <c r="E276" s="245" t="s">
        <v>24</v>
      </c>
      <c r="F276" s="246" t="s">
        <v>382</v>
      </c>
      <c r="G276" s="244"/>
      <c r="H276" s="247">
        <v>31.067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AT276" s="253" t="s">
        <v>155</v>
      </c>
      <c r="AU276" s="253" t="s">
        <v>86</v>
      </c>
      <c r="AV276" s="12" t="s">
        <v>86</v>
      </c>
      <c r="AW276" s="12" t="s">
        <v>40</v>
      </c>
      <c r="AX276" s="12" t="s">
        <v>77</v>
      </c>
      <c r="AY276" s="253" t="s">
        <v>146</v>
      </c>
    </row>
    <row r="277" s="13" customFormat="1">
      <c r="B277" s="254"/>
      <c r="C277" s="255"/>
      <c r="D277" s="234" t="s">
        <v>155</v>
      </c>
      <c r="E277" s="256" t="s">
        <v>24</v>
      </c>
      <c r="F277" s="257" t="s">
        <v>159</v>
      </c>
      <c r="G277" s="255"/>
      <c r="H277" s="258">
        <v>31.067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AT277" s="264" t="s">
        <v>155</v>
      </c>
      <c r="AU277" s="264" t="s">
        <v>86</v>
      </c>
      <c r="AV277" s="13" t="s">
        <v>153</v>
      </c>
      <c r="AW277" s="13" t="s">
        <v>40</v>
      </c>
      <c r="AX277" s="13" t="s">
        <v>25</v>
      </c>
      <c r="AY277" s="264" t="s">
        <v>146</v>
      </c>
    </row>
    <row r="278" s="1" customFormat="1" ht="25.5" customHeight="1">
      <c r="B278" s="45"/>
      <c r="C278" s="220" t="s">
        <v>383</v>
      </c>
      <c r="D278" s="220" t="s">
        <v>148</v>
      </c>
      <c r="E278" s="221" t="s">
        <v>384</v>
      </c>
      <c r="F278" s="222" t="s">
        <v>385</v>
      </c>
      <c r="G278" s="223" t="s">
        <v>151</v>
      </c>
      <c r="H278" s="224">
        <v>62.134</v>
      </c>
      <c r="I278" s="225"/>
      <c r="J278" s="226">
        <f>ROUND(I278*H278,2)</f>
        <v>0</v>
      </c>
      <c r="K278" s="222" t="s">
        <v>152</v>
      </c>
      <c r="L278" s="71"/>
      <c r="M278" s="227" t="s">
        <v>24</v>
      </c>
      <c r="N278" s="228" t="s">
        <v>48</v>
      </c>
      <c r="O278" s="46"/>
      <c r="P278" s="229">
        <f>O278*H278</f>
        <v>0</v>
      </c>
      <c r="Q278" s="229">
        <v>0.0079000000000000008</v>
      </c>
      <c r="R278" s="229">
        <f>Q278*H278</f>
        <v>0.49085860000000003</v>
      </c>
      <c r="S278" s="229">
        <v>0</v>
      </c>
      <c r="T278" s="230">
        <f>S278*H278</f>
        <v>0</v>
      </c>
      <c r="AR278" s="23" t="s">
        <v>153</v>
      </c>
      <c r="AT278" s="23" t="s">
        <v>148</v>
      </c>
      <c r="AU278" s="23" t="s">
        <v>86</v>
      </c>
      <c r="AY278" s="23" t="s">
        <v>146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23" t="s">
        <v>25</v>
      </c>
      <c r="BK278" s="231">
        <f>ROUND(I278*H278,2)</f>
        <v>0</v>
      </c>
      <c r="BL278" s="23" t="s">
        <v>153</v>
      </c>
      <c r="BM278" s="23" t="s">
        <v>386</v>
      </c>
    </row>
    <row r="279" s="11" customFormat="1">
      <c r="B279" s="232"/>
      <c r="C279" s="233"/>
      <c r="D279" s="234" t="s">
        <v>155</v>
      </c>
      <c r="E279" s="235" t="s">
        <v>24</v>
      </c>
      <c r="F279" s="236" t="s">
        <v>387</v>
      </c>
      <c r="G279" s="233"/>
      <c r="H279" s="235" t="s">
        <v>24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AT279" s="242" t="s">
        <v>155</v>
      </c>
      <c r="AU279" s="242" t="s">
        <v>86</v>
      </c>
      <c r="AV279" s="11" t="s">
        <v>25</v>
      </c>
      <c r="AW279" s="11" t="s">
        <v>40</v>
      </c>
      <c r="AX279" s="11" t="s">
        <v>77</v>
      </c>
      <c r="AY279" s="242" t="s">
        <v>146</v>
      </c>
    </row>
    <row r="280" s="12" customFormat="1">
      <c r="B280" s="243"/>
      <c r="C280" s="244"/>
      <c r="D280" s="234" t="s">
        <v>155</v>
      </c>
      <c r="E280" s="245" t="s">
        <v>24</v>
      </c>
      <c r="F280" s="246" t="s">
        <v>388</v>
      </c>
      <c r="G280" s="244"/>
      <c r="H280" s="247">
        <v>62.134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AT280" s="253" t="s">
        <v>155</v>
      </c>
      <c r="AU280" s="253" t="s">
        <v>86</v>
      </c>
      <c r="AV280" s="12" t="s">
        <v>86</v>
      </c>
      <c r="AW280" s="12" t="s">
        <v>40</v>
      </c>
      <c r="AX280" s="12" t="s">
        <v>77</v>
      </c>
      <c r="AY280" s="253" t="s">
        <v>146</v>
      </c>
    </row>
    <row r="281" s="13" customFormat="1">
      <c r="B281" s="254"/>
      <c r="C281" s="255"/>
      <c r="D281" s="234" t="s">
        <v>155</v>
      </c>
      <c r="E281" s="256" t="s">
        <v>24</v>
      </c>
      <c r="F281" s="257" t="s">
        <v>159</v>
      </c>
      <c r="G281" s="255"/>
      <c r="H281" s="258">
        <v>62.134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AT281" s="264" t="s">
        <v>155</v>
      </c>
      <c r="AU281" s="264" t="s">
        <v>86</v>
      </c>
      <c r="AV281" s="13" t="s">
        <v>153</v>
      </c>
      <c r="AW281" s="13" t="s">
        <v>40</v>
      </c>
      <c r="AX281" s="13" t="s">
        <v>25</v>
      </c>
      <c r="AY281" s="264" t="s">
        <v>146</v>
      </c>
    </row>
    <row r="282" s="1" customFormat="1" ht="16.5" customHeight="1">
      <c r="B282" s="45"/>
      <c r="C282" s="220" t="s">
        <v>389</v>
      </c>
      <c r="D282" s="220" t="s">
        <v>148</v>
      </c>
      <c r="E282" s="221" t="s">
        <v>390</v>
      </c>
      <c r="F282" s="222" t="s">
        <v>391</v>
      </c>
      <c r="G282" s="223" t="s">
        <v>177</v>
      </c>
      <c r="H282" s="224">
        <v>32</v>
      </c>
      <c r="I282" s="225"/>
      <c r="J282" s="226">
        <f>ROUND(I282*H282,2)</f>
        <v>0</v>
      </c>
      <c r="K282" s="222" t="s">
        <v>152</v>
      </c>
      <c r="L282" s="71"/>
      <c r="M282" s="227" t="s">
        <v>24</v>
      </c>
      <c r="N282" s="228" t="s">
        <v>48</v>
      </c>
      <c r="O282" s="46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AR282" s="23" t="s">
        <v>153</v>
      </c>
      <c r="AT282" s="23" t="s">
        <v>148</v>
      </c>
      <c r="AU282" s="23" t="s">
        <v>86</v>
      </c>
      <c r="AY282" s="23" t="s">
        <v>146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23" t="s">
        <v>25</v>
      </c>
      <c r="BK282" s="231">
        <f>ROUND(I282*H282,2)</f>
        <v>0</v>
      </c>
      <c r="BL282" s="23" t="s">
        <v>153</v>
      </c>
      <c r="BM282" s="23" t="s">
        <v>392</v>
      </c>
    </row>
    <row r="283" s="11" customFormat="1">
      <c r="B283" s="232"/>
      <c r="C283" s="233"/>
      <c r="D283" s="234" t="s">
        <v>155</v>
      </c>
      <c r="E283" s="235" t="s">
        <v>24</v>
      </c>
      <c r="F283" s="236" t="s">
        <v>393</v>
      </c>
      <c r="G283" s="233"/>
      <c r="H283" s="235" t="s">
        <v>24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AT283" s="242" t="s">
        <v>155</v>
      </c>
      <c r="AU283" s="242" t="s">
        <v>86</v>
      </c>
      <c r="AV283" s="11" t="s">
        <v>25</v>
      </c>
      <c r="AW283" s="11" t="s">
        <v>40</v>
      </c>
      <c r="AX283" s="11" t="s">
        <v>77</v>
      </c>
      <c r="AY283" s="242" t="s">
        <v>146</v>
      </c>
    </row>
    <row r="284" s="12" customFormat="1">
      <c r="B284" s="243"/>
      <c r="C284" s="244"/>
      <c r="D284" s="234" t="s">
        <v>155</v>
      </c>
      <c r="E284" s="245" t="s">
        <v>24</v>
      </c>
      <c r="F284" s="246" t="s">
        <v>394</v>
      </c>
      <c r="G284" s="244"/>
      <c r="H284" s="247">
        <v>32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AT284" s="253" t="s">
        <v>155</v>
      </c>
      <c r="AU284" s="253" t="s">
        <v>86</v>
      </c>
      <c r="AV284" s="12" t="s">
        <v>86</v>
      </c>
      <c r="AW284" s="12" t="s">
        <v>40</v>
      </c>
      <c r="AX284" s="12" t="s">
        <v>77</v>
      </c>
      <c r="AY284" s="253" t="s">
        <v>146</v>
      </c>
    </row>
    <row r="285" s="13" customFormat="1">
      <c r="B285" s="254"/>
      <c r="C285" s="255"/>
      <c r="D285" s="234" t="s">
        <v>155</v>
      </c>
      <c r="E285" s="256" t="s">
        <v>24</v>
      </c>
      <c r="F285" s="257" t="s">
        <v>159</v>
      </c>
      <c r="G285" s="255"/>
      <c r="H285" s="258">
        <v>32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AT285" s="264" t="s">
        <v>155</v>
      </c>
      <c r="AU285" s="264" t="s">
        <v>86</v>
      </c>
      <c r="AV285" s="13" t="s">
        <v>153</v>
      </c>
      <c r="AW285" s="13" t="s">
        <v>40</v>
      </c>
      <c r="AX285" s="13" t="s">
        <v>25</v>
      </c>
      <c r="AY285" s="264" t="s">
        <v>146</v>
      </c>
    </row>
    <row r="286" s="1" customFormat="1" ht="16.5" customHeight="1">
      <c r="B286" s="45"/>
      <c r="C286" s="265" t="s">
        <v>395</v>
      </c>
      <c r="D286" s="265" t="s">
        <v>263</v>
      </c>
      <c r="E286" s="266" t="s">
        <v>396</v>
      </c>
      <c r="F286" s="267" t="s">
        <v>397</v>
      </c>
      <c r="G286" s="268" t="s">
        <v>177</v>
      </c>
      <c r="H286" s="269">
        <v>33.600000000000001</v>
      </c>
      <c r="I286" s="270"/>
      <c r="J286" s="271">
        <f>ROUND(I286*H286,2)</f>
        <v>0</v>
      </c>
      <c r="K286" s="267" t="s">
        <v>24</v>
      </c>
      <c r="L286" s="272"/>
      <c r="M286" s="273" t="s">
        <v>24</v>
      </c>
      <c r="N286" s="274" t="s">
        <v>48</v>
      </c>
      <c r="O286" s="46"/>
      <c r="P286" s="229">
        <f>O286*H286</f>
        <v>0</v>
      </c>
      <c r="Q286" s="229">
        <v>0.00010000000000000001</v>
      </c>
      <c r="R286" s="229">
        <f>Q286*H286</f>
        <v>0.0033600000000000001</v>
      </c>
      <c r="S286" s="229">
        <v>0</v>
      </c>
      <c r="T286" s="230">
        <f>S286*H286</f>
        <v>0</v>
      </c>
      <c r="AR286" s="23" t="s">
        <v>198</v>
      </c>
      <c r="AT286" s="23" t="s">
        <v>263</v>
      </c>
      <c r="AU286" s="23" t="s">
        <v>86</v>
      </c>
      <c r="AY286" s="23" t="s">
        <v>146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23" t="s">
        <v>25</v>
      </c>
      <c r="BK286" s="231">
        <f>ROUND(I286*H286,2)</f>
        <v>0</v>
      </c>
      <c r="BL286" s="23" t="s">
        <v>153</v>
      </c>
      <c r="BM286" s="23" t="s">
        <v>398</v>
      </c>
    </row>
    <row r="287" s="12" customFormat="1">
      <c r="B287" s="243"/>
      <c r="C287" s="244"/>
      <c r="D287" s="234" t="s">
        <v>155</v>
      </c>
      <c r="E287" s="244"/>
      <c r="F287" s="246" t="s">
        <v>399</v>
      </c>
      <c r="G287" s="244"/>
      <c r="H287" s="247">
        <v>33.600000000000001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AT287" s="253" t="s">
        <v>155</v>
      </c>
      <c r="AU287" s="253" t="s">
        <v>86</v>
      </c>
      <c r="AV287" s="12" t="s">
        <v>86</v>
      </c>
      <c r="AW287" s="12" t="s">
        <v>6</v>
      </c>
      <c r="AX287" s="12" t="s">
        <v>25</v>
      </c>
      <c r="AY287" s="253" t="s">
        <v>146</v>
      </c>
    </row>
    <row r="288" s="1" customFormat="1" ht="25.5" customHeight="1">
      <c r="B288" s="45"/>
      <c r="C288" s="220" t="s">
        <v>400</v>
      </c>
      <c r="D288" s="220" t="s">
        <v>148</v>
      </c>
      <c r="E288" s="221" t="s">
        <v>401</v>
      </c>
      <c r="F288" s="222" t="s">
        <v>402</v>
      </c>
      <c r="G288" s="223" t="s">
        <v>177</v>
      </c>
      <c r="H288" s="224">
        <v>1487.3</v>
      </c>
      <c r="I288" s="225"/>
      <c r="J288" s="226">
        <f>ROUND(I288*H288,2)</f>
        <v>0</v>
      </c>
      <c r="K288" s="222" t="s">
        <v>152</v>
      </c>
      <c r="L288" s="71"/>
      <c r="M288" s="227" t="s">
        <v>24</v>
      </c>
      <c r="N288" s="228" t="s">
        <v>48</v>
      </c>
      <c r="O288" s="46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AR288" s="23" t="s">
        <v>153</v>
      </c>
      <c r="AT288" s="23" t="s">
        <v>148</v>
      </c>
      <c r="AU288" s="23" t="s">
        <v>86</v>
      </c>
      <c r="AY288" s="23" t="s">
        <v>146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23" t="s">
        <v>25</v>
      </c>
      <c r="BK288" s="231">
        <f>ROUND(I288*H288,2)</f>
        <v>0</v>
      </c>
      <c r="BL288" s="23" t="s">
        <v>153</v>
      </c>
      <c r="BM288" s="23" t="s">
        <v>403</v>
      </c>
    </row>
    <row r="289" s="12" customFormat="1">
      <c r="B289" s="243"/>
      <c r="C289" s="244"/>
      <c r="D289" s="234" t="s">
        <v>155</v>
      </c>
      <c r="E289" s="245" t="s">
        <v>24</v>
      </c>
      <c r="F289" s="246" t="s">
        <v>404</v>
      </c>
      <c r="G289" s="244"/>
      <c r="H289" s="247">
        <v>28.949999999999999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AT289" s="253" t="s">
        <v>155</v>
      </c>
      <c r="AU289" s="253" t="s">
        <v>86</v>
      </c>
      <c r="AV289" s="12" t="s">
        <v>86</v>
      </c>
      <c r="AW289" s="12" t="s">
        <v>40</v>
      </c>
      <c r="AX289" s="12" t="s">
        <v>77</v>
      </c>
      <c r="AY289" s="253" t="s">
        <v>146</v>
      </c>
    </row>
    <row r="290" s="12" customFormat="1">
      <c r="B290" s="243"/>
      <c r="C290" s="244"/>
      <c r="D290" s="234" t="s">
        <v>155</v>
      </c>
      <c r="E290" s="245" t="s">
        <v>24</v>
      </c>
      <c r="F290" s="246" t="s">
        <v>405</v>
      </c>
      <c r="G290" s="244"/>
      <c r="H290" s="247">
        <v>28.899999999999999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AT290" s="253" t="s">
        <v>155</v>
      </c>
      <c r="AU290" s="253" t="s">
        <v>86</v>
      </c>
      <c r="AV290" s="12" t="s">
        <v>86</v>
      </c>
      <c r="AW290" s="12" t="s">
        <v>40</v>
      </c>
      <c r="AX290" s="12" t="s">
        <v>77</v>
      </c>
      <c r="AY290" s="253" t="s">
        <v>146</v>
      </c>
    </row>
    <row r="291" s="12" customFormat="1">
      <c r="B291" s="243"/>
      <c r="C291" s="244"/>
      <c r="D291" s="234" t="s">
        <v>155</v>
      </c>
      <c r="E291" s="245" t="s">
        <v>24</v>
      </c>
      <c r="F291" s="246" t="s">
        <v>406</v>
      </c>
      <c r="G291" s="244"/>
      <c r="H291" s="247">
        <v>56.640000000000001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AT291" s="253" t="s">
        <v>155</v>
      </c>
      <c r="AU291" s="253" t="s">
        <v>86</v>
      </c>
      <c r="AV291" s="12" t="s">
        <v>86</v>
      </c>
      <c r="AW291" s="12" t="s">
        <v>40</v>
      </c>
      <c r="AX291" s="12" t="s">
        <v>77</v>
      </c>
      <c r="AY291" s="253" t="s">
        <v>146</v>
      </c>
    </row>
    <row r="292" s="12" customFormat="1">
      <c r="B292" s="243"/>
      <c r="C292" s="244"/>
      <c r="D292" s="234" t="s">
        <v>155</v>
      </c>
      <c r="E292" s="245" t="s">
        <v>24</v>
      </c>
      <c r="F292" s="246" t="s">
        <v>407</v>
      </c>
      <c r="G292" s="244"/>
      <c r="H292" s="247">
        <v>65.799999999999997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AT292" s="253" t="s">
        <v>155</v>
      </c>
      <c r="AU292" s="253" t="s">
        <v>86</v>
      </c>
      <c r="AV292" s="12" t="s">
        <v>86</v>
      </c>
      <c r="AW292" s="12" t="s">
        <v>40</v>
      </c>
      <c r="AX292" s="12" t="s">
        <v>77</v>
      </c>
      <c r="AY292" s="253" t="s">
        <v>146</v>
      </c>
    </row>
    <row r="293" s="11" customFormat="1">
      <c r="B293" s="232"/>
      <c r="C293" s="233"/>
      <c r="D293" s="234" t="s">
        <v>155</v>
      </c>
      <c r="E293" s="235" t="s">
        <v>24</v>
      </c>
      <c r="F293" s="236" t="s">
        <v>408</v>
      </c>
      <c r="G293" s="233"/>
      <c r="H293" s="235" t="s">
        <v>24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AT293" s="242" t="s">
        <v>155</v>
      </c>
      <c r="AU293" s="242" t="s">
        <v>86</v>
      </c>
      <c r="AV293" s="11" t="s">
        <v>25</v>
      </c>
      <c r="AW293" s="11" t="s">
        <v>40</v>
      </c>
      <c r="AX293" s="11" t="s">
        <v>77</v>
      </c>
      <c r="AY293" s="242" t="s">
        <v>146</v>
      </c>
    </row>
    <row r="294" s="12" customFormat="1">
      <c r="B294" s="243"/>
      <c r="C294" s="244"/>
      <c r="D294" s="234" t="s">
        <v>155</v>
      </c>
      <c r="E294" s="245" t="s">
        <v>24</v>
      </c>
      <c r="F294" s="246" t="s">
        <v>409</v>
      </c>
      <c r="G294" s="244"/>
      <c r="H294" s="247">
        <v>754.79999999999995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AT294" s="253" t="s">
        <v>155</v>
      </c>
      <c r="AU294" s="253" t="s">
        <v>86</v>
      </c>
      <c r="AV294" s="12" t="s">
        <v>86</v>
      </c>
      <c r="AW294" s="12" t="s">
        <v>40</v>
      </c>
      <c r="AX294" s="12" t="s">
        <v>77</v>
      </c>
      <c r="AY294" s="253" t="s">
        <v>146</v>
      </c>
    </row>
    <row r="295" s="12" customFormat="1">
      <c r="B295" s="243"/>
      <c r="C295" s="244"/>
      <c r="D295" s="234" t="s">
        <v>155</v>
      </c>
      <c r="E295" s="245" t="s">
        <v>24</v>
      </c>
      <c r="F295" s="246" t="s">
        <v>410</v>
      </c>
      <c r="G295" s="244"/>
      <c r="H295" s="247">
        <v>306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AT295" s="253" t="s">
        <v>155</v>
      </c>
      <c r="AU295" s="253" t="s">
        <v>86</v>
      </c>
      <c r="AV295" s="12" t="s">
        <v>86</v>
      </c>
      <c r="AW295" s="12" t="s">
        <v>40</v>
      </c>
      <c r="AX295" s="12" t="s">
        <v>77</v>
      </c>
      <c r="AY295" s="253" t="s">
        <v>146</v>
      </c>
    </row>
    <row r="296" s="12" customFormat="1">
      <c r="B296" s="243"/>
      <c r="C296" s="244"/>
      <c r="D296" s="234" t="s">
        <v>155</v>
      </c>
      <c r="E296" s="245" t="s">
        <v>24</v>
      </c>
      <c r="F296" s="246" t="s">
        <v>411</v>
      </c>
      <c r="G296" s="244"/>
      <c r="H296" s="247">
        <v>15.48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AT296" s="253" t="s">
        <v>155</v>
      </c>
      <c r="AU296" s="253" t="s">
        <v>86</v>
      </c>
      <c r="AV296" s="12" t="s">
        <v>86</v>
      </c>
      <c r="AW296" s="12" t="s">
        <v>40</v>
      </c>
      <c r="AX296" s="12" t="s">
        <v>77</v>
      </c>
      <c r="AY296" s="253" t="s">
        <v>146</v>
      </c>
    </row>
    <row r="297" s="12" customFormat="1">
      <c r="B297" s="243"/>
      <c r="C297" s="244"/>
      <c r="D297" s="234" t="s">
        <v>155</v>
      </c>
      <c r="E297" s="245" t="s">
        <v>24</v>
      </c>
      <c r="F297" s="246" t="s">
        <v>412</v>
      </c>
      <c r="G297" s="244"/>
      <c r="H297" s="247">
        <v>29.399999999999999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AT297" s="253" t="s">
        <v>155</v>
      </c>
      <c r="AU297" s="253" t="s">
        <v>86</v>
      </c>
      <c r="AV297" s="12" t="s">
        <v>86</v>
      </c>
      <c r="AW297" s="12" t="s">
        <v>40</v>
      </c>
      <c r="AX297" s="12" t="s">
        <v>77</v>
      </c>
      <c r="AY297" s="253" t="s">
        <v>146</v>
      </c>
    </row>
    <row r="298" s="12" customFormat="1">
      <c r="B298" s="243"/>
      <c r="C298" s="244"/>
      <c r="D298" s="234" t="s">
        <v>155</v>
      </c>
      <c r="E298" s="245" t="s">
        <v>24</v>
      </c>
      <c r="F298" s="246" t="s">
        <v>413</v>
      </c>
      <c r="G298" s="244"/>
      <c r="H298" s="247">
        <v>174.80000000000001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AT298" s="253" t="s">
        <v>155</v>
      </c>
      <c r="AU298" s="253" t="s">
        <v>86</v>
      </c>
      <c r="AV298" s="12" t="s">
        <v>86</v>
      </c>
      <c r="AW298" s="12" t="s">
        <v>40</v>
      </c>
      <c r="AX298" s="12" t="s">
        <v>77</v>
      </c>
      <c r="AY298" s="253" t="s">
        <v>146</v>
      </c>
    </row>
    <row r="299" s="12" customFormat="1">
      <c r="B299" s="243"/>
      <c r="C299" s="244"/>
      <c r="D299" s="234" t="s">
        <v>155</v>
      </c>
      <c r="E299" s="245" t="s">
        <v>24</v>
      </c>
      <c r="F299" s="246" t="s">
        <v>414</v>
      </c>
      <c r="G299" s="244"/>
      <c r="H299" s="247">
        <v>8.6199999999999992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AT299" s="253" t="s">
        <v>155</v>
      </c>
      <c r="AU299" s="253" t="s">
        <v>86</v>
      </c>
      <c r="AV299" s="12" t="s">
        <v>86</v>
      </c>
      <c r="AW299" s="12" t="s">
        <v>40</v>
      </c>
      <c r="AX299" s="12" t="s">
        <v>77</v>
      </c>
      <c r="AY299" s="253" t="s">
        <v>146</v>
      </c>
    </row>
    <row r="300" s="11" customFormat="1">
      <c r="B300" s="232"/>
      <c r="C300" s="233"/>
      <c r="D300" s="234" t="s">
        <v>155</v>
      </c>
      <c r="E300" s="235" t="s">
        <v>24</v>
      </c>
      <c r="F300" s="236" t="s">
        <v>415</v>
      </c>
      <c r="G300" s="233"/>
      <c r="H300" s="235" t="s">
        <v>24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AT300" s="242" t="s">
        <v>155</v>
      </c>
      <c r="AU300" s="242" t="s">
        <v>86</v>
      </c>
      <c r="AV300" s="11" t="s">
        <v>25</v>
      </c>
      <c r="AW300" s="11" t="s">
        <v>40</v>
      </c>
      <c r="AX300" s="11" t="s">
        <v>77</v>
      </c>
      <c r="AY300" s="242" t="s">
        <v>146</v>
      </c>
    </row>
    <row r="301" s="12" customFormat="1">
      <c r="B301" s="243"/>
      <c r="C301" s="244"/>
      <c r="D301" s="234" t="s">
        <v>155</v>
      </c>
      <c r="E301" s="245" t="s">
        <v>24</v>
      </c>
      <c r="F301" s="246" t="s">
        <v>416</v>
      </c>
      <c r="G301" s="244"/>
      <c r="H301" s="247">
        <v>6.7300000000000004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AT301" s="253" t="s">
        <v>155</v>
      </c>
      <c r="AU301" s="253" t="s">
        <v>86</v>
      </c>
      <c r="AV301" s="12" t="s">
        <v>86</v>
      </c>
      <c r="AW301" s="12" t="s">
        <v>40</v>
      </c>
      <c r="AX301" s="12" t="s">
        <v>77</v>
      </c>
      <c r="AY301" s="253" t="s">
        <v>146</v>
      </c>
    </row>
    <row r="302" s="12" customFormat="1">
      <c r="B302" s="243"/>
      <c r="C302" s="244"/>
      <c r="D302" s="234" t="s">
        <v>155</v>
      </c>
      <c r="E302" s="245" t="s">
        <v>24</v>
      </c>
      <c r="F302" s="246" t="s">
        <v>417</v>
      </c>
      <c r="G302" s="244"/>
      <c r="H302" s="247">
        <v>4.8600000000000003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AT302" s="253" t="s">
        <v>155</v>
      </c>
      <c r="AU302" s="253" t="s">
        <v>86</v>
      </c>
      <c r="AV302" s="12" t="s">
        <v>86</v>
      </c>
      <c r="AW302" s="12" t="s">
        <v>40</v>
      </c>
      <c r="AX302" s="12" t="s">
        <v>77</v>
      </c>
      <c r="AY302" s="253" t="s">
        <v>146</v>
      </c>
    </row>
    <row r="303" s="12" customFormat="1">
      <c r="B303" s="243"/>
      <c r="C303" s="244"/>
      <c r="D303" s="234" t="s">
        <v>155</v>
      </c>
      <c r="E303" s="245" t="s">
        <v>24</v>
      </c>
      <c r="F303" s="246" t="s">
        <v>418</v>
      </c>
      <c r="G303" s="244"/>
      <c r="H303" s="247">
        <v>6.3200000000000003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AT303" s="253" t="s">
        <v>155</v>
      </c>
      <c r="AU303" s="253" t="s">
        <v>86</v>
      </c>
      <c r="AV303" s="12" t="s">
        <v>86</v>
      </c>
      <c r="AW303" s="12" t="s">
        <v>40</v>
      </c>
      <c r="AX303" s="12" t="s">
        <v>77</v>
      </c>
      <c r="AY303" s="253" t="s">
        <v>146</v>
      </c>
    </row>
    <row r="304" s="13" customFormat="1">
      <c r="B304" s="254"/>
      <c r="C304" s="255"/>
      <c r="D304" s="234" t="s">
        <v>155</v>
      </c>
      <c r="E304" s="256" t="s">
        <v>24</v>
      </c>
      <c r="F304" s="257" t="s">
        <v>159</v>
      </c>
      <c r="G304" s="255"/>
      <c r="H304" s="258">
        <v>1487.3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AT304" s="264" t="s">
        <v>155</v>
      </c>
      <c r="AU304" s="264" t="s">
        <v>86</v>
      </c>
      <c r="AV304" s="13" t="s">
        <v>153</v>
      </c>
      <c r="AW304" s="13" t="s">
        <v>40</v>
      </c>
      <c r="AX304" s="13" t="s">
        <v>25</v>
      </c>
      <c r="AY304" s="264" t="s">
        <v>146</v>
      </c>
    </row>
    <row r="305" s="1" customFormat="1" ht="16.5" customHeight="1">
      <c r="B305" s="45"/>
      <c r="C305" s="265" t="s">
        <v>419</v>
      </c>
      <c r="D305" s="265" t="s">
        <v>263</v>
      </c>
      <c r="E305" s="266" t="s">
        <v>420</v>
      </c>
      <c r="F305" s="267" t="s">
        <v>421</v>
      </c>
      <c r="G305" s="268" t="s">
        <v>177</v>
      </c>
      <c r="H305" s="269">
        <v>1561.665</v>
      </c>
      <c r="I305" s="270"/>
      <c r="J305" s="271">
        <f>ROUND(I305*H305,2)</f>
        <v>0</v>
      </c>
      <c r="K305" s="267" t="s">
        <v>152</v>
      </c>
      <c r="L305" s="272"/>
      <c r="M305" s="273" t="s">
        <v>24</v>
      </c>
      <c r="N305" s="274" t="s">
        <v>48</v>
      </c>
      <c r="O305" s="46"/>
      <c r="P305" s="229">
        <f>O305*H305</f>
        <v>0</v>
      </c>
      <c r="Q305" s="229">
        <v>3.0000000000000001E-05</v>
      </c>
      <c r="R305" s="229">
        <f>Q305*H305</f>
        <v>0.046849950000000001</v>
      </c>
      <c r="S305" s="229">
        <v>0</v>
      </c>
      <c r="T305" s="230">
        <f>S305*H305</f>
        <v>0</v>
      </c>
      <c r="AR305" s="23" t="s">
        <v>198</v>
      </c>
      <c r="AT305" s="23" t="s">
        <v>263</v>
      </c>
      <c r="AU305" s="23" t="s">
        <v>86</v>
      </c>
      <c r="AY305" s="23" t="s">
        <v>146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23" t="s">
        <v>25</v>
      </c>
      <c r="BK305" s="231">
        <f>ROUND(I305*H305,2)</f>
        <v>0</v>
      </c>
      <c r="BL305" s="23" t="s">
        <v>153</v>
      </c>
      <c r="BM305" s="23" t="s">
        <v>422</v>
      </c>
    </row>
    <row r="306" s="12" customFormat="1">
      <c r="B306" s="243"/>
      <c r="C306" s="244"/>
      <c r="D306" s="234" t="s">
        <v>155</v>
      </c>
      <c r="E306" s="244"/>
      <c r="F306" s="246" t="s">
        <v>423</v>
      </c>
      <c r="G306" s="244"/>
      <c r="H306" s="247">
        <v>1561.665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AT306" s="253" t="s">
        <v>155</v>
      </c>
      <c r="AU306" s="253" t="s">
        <v>86</v>
      </c>
      <c r="AV306" s="12" t="s">
        <v>86</v>
      </c>
      <c r="AW306" s="12" t="s">
        <v>6</v>
      </c>
      <c r="AX306" s="12" t="s">
        <v>25</v>
      </c>
      <c r="AY306" s="253" t="s">
        <v>146</v>
      </c>
    </row>
    <row r="307" s="1" customFormat="1" ht="16.5" customHeight="1">
      <c r="B307" s="45"/>
      <c r="C307" s="220" t="s">
        <v>424</v>
      </c>
      <c r="D307" s="220" t="s">
        <v>148</v>
      </c>
      <c r="E307" s="221" t="s">
        <v>425</v>
      </c>
      <c r="F307" s="222" t="s">
        <v>426</v>
      </c>
      <c r="G307" s="223" t="s">
        <v>177</v>
      </c>
      <c r="H307" s="224">
        <v>1055.4000000000001</v>
      </c>
      <c r="I307" s="225"/>
      <c r="J307" s="226">
        <f>ROUND(I307*H307,2)</f>
        <v>0</v>
      </c>
      <c r="K307" s="222" t="s">
        <v>152</v>
      </c>
      <c r="L307" s="71"/>
      <c r="M307" s="227" t="s">
        <v>24</v>
      </c>
      <c r="N307" s="228" t="s">
        <v>48</v>
      </c>
      <c r="O307" s="46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AR307" s="23" t="s">
        <v>153</v>
      </c>
      <c r="AT307" s="23" t="s">
        <v>148</v>
      </c>
      <c r="AU307" s="23" t="s">
        <v>86</v>
      </c>
      <c r="AY307" s="23" t="s">
        <v>146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23" t="s">
        <v>25</v>
      </c>
      <c r="BK307" s="231">
        <f>ROUND(I307*H307,2)</f>
        <v>0</v>
      </c>
      <c r="BL307" s="23" t="s">
        <v>153</v>
      </c>
      <c r="BM307" s="23" t="s">
        <v>427</v>
      </c>
    </row>
    <row r="308" s="11" customFormat="1">
      <c r="B308" s="232"/>
      <c r="C308" s="233"/>
      <c r="D308" s="234" t="s">
        <v>155</v>
      </c>
      <c r="E308" s="235" t="s">
        <v>24</v>
      </c>
      <c r="F308" s="236" t="s">
        <v>428</v>
      </c>
      <c r="G308" s="233"/>
      <c r="H308" s="235" t="s">
        <v>24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AT308" s="242" t="s">
        <v>155</v>
      </c>
      <c r="AU308" s="242" t="s">
        <v>86</v>
      </c>
      <c r="AV308" s="11" t="s">
        <v>25</v>
      </c>
      <c r="AW308" s="11" t="s">
        <v>40</v>
      </c>
      <c r="AX308" s="11" t="s">
        <v>77</v>
      </c>
      <c r="AY308" s="242" t="s">
        <v>146</v>
      </c>
    </row>
    <row r="309" s="12" customFormat="1">
      <c r="B309" s="243"/>
      <c r="C309" s="244"/>
      <c r="D309" s="234" t="s">
        <v>155</v>
      </c>
      <c r="E309" s="245" t="s">
        <v>24</v>
      </c>
      <c r="F309" s="246" t="s">
        <v>429</v>
      </c>
      <c r="G309" s="244"/>
      <c r="H309" s="247">
        <v>617.10000000000002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AT309" s="253" t="s">
        <v>155</v>
      </c>
      <c r="AU309" s="253" t="s">
        <v>86</v>
      </c>
      <c r="AV309" s="12" t="s">
        <v>86</v>
      </c>
      <c r="AW309" s="12" t="s">
        <v>40</v>
      </c>
      <c r="AX309" s="12" t="s">
        <v>77</v>
      </c>
      <c r="AY309" s="253" t="s">
        <v>146</v>
      </c>
    </row>
    <row r="310" s="12" customFormat="1">
      <c r="B310" s="243"/>
      <c r="C310" s="244"/>
      <c r="D310" s="234" t="s">
        <v>155</v>
      </c>
      <c r="E310" s="245" t="s">
        <v>24</v>
      </c>
      <c r="F310" s="246" t="s">
        <v>430</v>
      </c>
      <c r="G310" s="244"/>
      <c r="H310" s="247">
        <v>249.75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AT310" s="253" t="s">
        <v>155</v>
      </c>
      <c r="AU310" s="253" t="s">
        <v>86</v>
      </c>
      <c r="AV310" s="12" t="s">
        <v>86</v>
      </c>
      <c r="AW310" s="12" t="s">
        <v>40</v>
      </c>
      <c r="AX310" s="12" t="s">
        <v>77</v>
      </c>
      <c r="AY310" s="253" t="s">
        <v>146</v>
      </c>
    </row>
    <row r="311" s="12" customFormat="1">
      <c r="B311" s="243"/>
      <c r="C311" s="244"/>
      <c r="D311" s="234" t="s">
        <v>155</v>
      </c>
      <c r="E311" s="245" t="s">
        <v>24</v>
      </c>
      <c r="F311" s="246" t="s">
        <v>431</v>
      </c>
      <c r="G311" s="244"/>
      <c r="H311" s="247">
        <v>12.029999999999999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AT311" s="253" t="s">
        <v>155</v>
      </c>
      <c r="AU311" s="253" t="s">
        <v>86</v>
      </c>
      <c r="AV311" s="12" t="s">
        <v>86</v>
      </c>
      <c r="AW311" s="12" t="s">
        <v>40</v>
      </c>
      <c r="AX311" s="12" t="s">
        <v>77</v>
      </c>
      <c r="AY311" s="253" t="s">
        <v>146</v>
      </c>
    </row>
    <row r="312" s="12" customFormat="1">
      <c r="B312" s="243"/>
      <c r="C312" s="244"/>
      <c r="D312" s="234" t="s">
        <v>155</v>
      </c>
      <c r="E312" s="245" t="s">
        <v>24</v>
      </c>
      <c r="F312" s="246" t="s">
        <v>432</v>
      </c>
      <c r="G312" s="244"/>
      <c r="H312" s="247">
        <v>22.5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AT312" s="253" t="s">
        <v>155</v>
      </c>
      <c r="AU312" s="253" t="s">
        <v>86</v>
      </c>
      <c r="AV312" s="12" t="s">
        <v>86</v>
      </c>
      <c r="AW312" s="12" t="s">
        <v>40</v>
      </c>
      <c r="AX312" s="12" t="s">
        <v>77</v>
      </c>
      <c r="AY312" s="253" t="s">
        <v>146</v>
      </c>
    </row>
    <row r="313" s="12" customFormat="1">
      <c r="B313" s="243"/>
      <c r="C313" s="244"/>
      <c r="D313" s="234" t="s">
        <v>155</v>
      </c>
      <c r="E313" s="245" t="s">
        <v>24</v>
      </c>
      <c r="F313" s="246" t="s">
        <v>433</v>
      </c>
      <c r="G313" s="244"/>
      <c r="H313" s="247">
        <v>131.09999999999999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AT313" s="253" t="s">
        <v>155</v>
      </c>
      <c r="AU313" s="253" t="s">
        <v>86</v>
      </c>
      <c r="AV313" s="12" t="s">
        <v>86</v>
      </c>
      <c r="AW313" s="12" t="s">
        <v>40</v>
      </c>
      <c r="AX313" s="12" t="s">
        <v>77</v>
      </c>
      <c r="AY313" s="253" t="s">
        <v>146</v>
      </c>
    </row>
    <row r="314" s="12" customFormat="1">
      <c r="B314" s="243"/>
      <c r="C314" s="244"/>
      <c r="D314" s="234" t="s">
        <v>155</v>
      </c>
      <c r="E314" s="245" t="s">
        <v>24</v>
      </c>
      <c r="F314" s="246" t="s">
        <v>434</v>
      </c>
      <c r="G314" s="244"/>
      <c r="H314" s="247">
        <v>5.0099999999999998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AT314" s="253" t="s">
        <v>155</v>
      </c>
      <c r="AU314" s="253" t="s">
        <v>86</v>
      </c>
      <c r="AV314" s="12" t="s">
        <v>86</v>
      </c>
      <c r="AW314" s="12" t="s">
        <v>40</v>
      </c>
      <c r="AX314" s="12" t="s">
        <v>77</v>
      </c>
      <c r="AY314" s="253" t="s">
        <v>146</v>
      </c>
    </row>
    <row r="315" s="11" customFormat="1">
      <c r="B315" s="232"/>
      <c r="C315" s="233"/>
      <c r="D315" s="234" t="s">
        <v>155</v>
      </c>
      <c r="E315" s="235" t="s">
        <v>24</v>
      </c>
      <c r="F315" s="236" t="s">
        <v>415</v>
      </c>
      <c r="G315" s="233"/>
      <c r="H315" s="235" t="s">
        <v>24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AT315" s="242" t="s">
        <v>155</v>
      </c>
      <c r="AU315" s="242" t="s">
        <v>86</v>
      </c>
      <c r="AV315" s="11" t="s">
        <v>25</v>
      </c>
      <c r="AW315" s="11" t="s">
        <v>40</v>
      </c>
      <c r="AX315" s="11" t="s">
        <v>77</v>
      </c>
      <c r="AY315" s="242" t="s">
        <v>146</v>
      </c>
    </row>
    <row r="316" s="12" customFormat="1">
      <c r="B316" s="243"/>
      <c r="C316" s="244"/>
      <c r="D316" s="234" t="s">
        <v>155</v>
      </c>
      <c r="E316" s="245" t="s">
        <v>24</v>
      </c>
      <c r="F316" s="246" t="s">
        <v>416</v>
      </c>
      <c r="G316" s="244"/>
      <c r="H316" s="247">
        <v>6.7300000000000004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AT316" s="253" t="s">
        <v>155</v>
      </c>
      <c r="AU316" s="253" t="s">
        <v>86</v>
      </c>
      <c r="AV316" s="12" t="s">
        <v>86</v>
      </c>
      <c r="AW316" s="12" t="s">
        <v>40</v>
      </c>
      <c r="AX316" s="12" t="s">
        <v>77</v>
      </c>
      <c r="AY316" s="253" t="s">
        <v>146</v>
      </c>
    </row>
    <row r="317" s="12" customFormat="1">
      <c r="B317" s="243"/>
      <c r="C317" s="244"/>
      <c r="D317" s="234" t="s">
        <v>155</v>
      </c>
      <c r="E317" s="245" t="s">
        <v>24</v>
      </c>
      <c r="F317" s="246" t="s">
        <v>417</v>
      </c>
      <c r="G317" s="244"/>
      <c r="H317" s="247">
        <v>4.8600000000000003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AT317" s="253" t="s">
        <v>155</v>
      </c>
      <c r="AU317" s="253" t="s">
        <v>86</v>
      </c>
      <c r="AV317" s="12" t="s">
        <v>86</v>
      </c>
      <c r="AW317" s="12" t="s">
        <v>40</v>
      </c>
      <c r="AX317" s="12" t="s">
        <v>77</v>
      </c>
      <c r="AY317" s="253" t="s">
        <v>146</v>
      </c>
    </row>
    <row r="318" s="12" customFormat="1">
      <c r="B318" s="243"/>
      <c r="C318" s="244"/>
      <c r="D318" s="234" t="s">
        <v>155</v>
      </c>
      <c r="E318" s="245" t="s">
        <v>24</v>
      </c>
      <c r="F318" s="246" t="s">
        <v>418</v>
      </c>
      <c r="G318" s="244"/>
      <c r="H318" s="247">
        <v>6.3200000000000003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AT318" s="253" t="s">
        <v>155</v>
      </c>
      <c r="AU318" s="253" t="s">
        <v>86</v>
      </c>
      <c r="AV318" s="12" t="s">
        <v>86</v>
      </c>
      <c r="AW318" s="12" t="s">
        <v>40</v>
      </c>
      <c r="AX318" s="12" t="s">
        <v>77</v>
      </c>
      <c r="AY318" s="253" t="s">
        <v>146</v>
      </c>
    </row>
    <row r="319" s="13" customFormat="1">
      <c r="B319" s="254"/>
      <c r="C319" s="255"/>
      <c r="D319" s="234" t="s">
        <v>155</v>
      </c>
      <c r="E319" s="256" t="s">
        <v>24</v>
      </c>
      <c r="F319" s="257" t="s">
        <v>159</v>
      </c>
      <c r="G319" s="255"/>
      <c r="H319" s="258">
        <v>1055.4000000000001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AT319" s="264" t="s">
        <v>155</v>
      </c>
      <c r="AU319" s="264" t="s">
        <v>86</v>
      </c>
      <c r="AV319" s="13" t="s">
        <v>153</v>
      </c>
      <c r="AW319" s="13" t="s">
        <v>40</v>
      </c>
      <c r="AX319" s="13" t="s">
        <v>25</v>
      </c>
      <c r="AY319" s="264" t="s">
        <v>146</v>
      </c>
    </row>
    <row r="320" s="1" customFormat="1" ht="16.5" customHeight="1">
      <c r="B320" s="45"/>
      <c r="C320" s="265" t="s">
        <v>435</v>
      </c>
      <c r="D320" s="265" t="s">
        <v>263</v>
      </c>
      <c r="E320" s="266" t="s">
        <v>436</v>
      </c>
      <c r="F320" s="267" t="s">
        <v>437</v>
      </c>
      <c r="G320" s="268" t="s">
        <v>177</v>
      </c>
      <c r="H320" s="269">
        <v>1108.1700000000001</v>
      </c>
      <c r="I320" s="270"/>
      <c r="J320" s="271">
        <f>ROUND(I320*H320,2)</f>
        <v>0</v>
      </c>
      <c r="K320" s="267" t="s">
        <v>24</v>
      </c>
      <c r="L320" s="272"/>
      <c r="M320" s="273" t="s">
        <v>24</v>
      </c>
      <c r="N320" s="274" t="s">
        <v>48</v>
      </c>
      <c r="O320" s="46"/>
      <c r="P320" s="229">
        <f>O320*H320</f>
        <v>0</v>
      </c>
      <c r="Q320" s="229">
        <v>4.0000000000000003E-05</v>
      </c>
      <c r="R320" s="229">
        <f>Q320*H320</f>
        <v>0.044326800000000006</v>
      </c>
      <c r="S320" s="229">
        <v>0</v>
      </c>
      <c r="T320" s="230">
        <f>S320*H320</f>
        <v>0</v>
      </c>
      <c r="AR320" s="23" t="s">
        <v>198</v>
      </c>
      <c r="AT320" s="23" t="s">
        <v>263</v>
      </c>
      <c r="AU320" s="23" t="s">
        <v>86</v>
      </c>
      <c r="AY320" s="23" t="s">
        <v>146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23" t="s">
        <v>25</v>
      </c>
      <c r="BK320" s="231">
        <f>ROUND(I320*H320,2)</f>
        <v>0</v>
      </c>
      <c r="BL320" s="23" t="s">
        <v>153</v>
      </c>
      <c r="BM320" s="23" t="s">
        <v>438</v>
      </c>
    </row>
    <row r="321" s="12" customFormat="1">
      <c r="B321" s="243"/>
      <c r="C321" s="244"/>
      <c r="D321" s="234" t="s">
        <v>155</v>
      </c>
      <c r="E321" s="244"/>
      <c r="F321" s="246" t="s">
        <v>439</v>
      </c>
      <c r="G321" s="244"/>
      <c r="H321" s="247">
        <v>1108.1700000000001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AT321" s="253" t="s">
        <v>155</v>
      </c>
      <c r="AU321" s="253" t="s">
        <v>86</v>
      </c>
      <c r="AV321" s="12" t="s">
        <v>86</v>
      </c>
      <c r="AW321" s="12" t="s">
        <v>6</v>
      </c>
      <c r="AX321" s="12" t="s">
        <v>25</v>
      </c>
      <c r="AY321" s="253" t="s">
        <v>146</v>
      </c>
    </row>
    <row r="322" s="1" customFormat="1" ht="25.5" customHeight="1">
      <c r="B322" s="45"/>
      <c r="C322" s="220" t="s">
        <v>440</v>
      </c>
      <c r="D322" s="220" t="s">
        <v>148</v>
      </c>
      <c r="E322" s="221" t="s">
        <v>441</v>
      </c>
      <c r="F322" s="222" t="s">
        <v>442</v>
      </c>
      <c r="G322" s="223" t="s">
        <v>151</v>
      </c>
      <c r="H322" s="224">
        <v>185</v>
      </c>
      <c r="I322" s="225"/>
      <c r="J322" s="226">
        <f>ROUND(I322*H322,2)</f>
        <v>0</v>
      </c>
      <c r="K322" s="222" t="s">
        <v>152</v>
      </c>
      <c r="L322" s="71"/>
      <c r="M322" s="227" t="s">
        <v>24</v>
      </c>
      <c r="N322" s="228" t="s">
        <v>48</v>
      </c>
      <c r="O322" s="46"/>
      <c r="P322" s="229">
        <f>O322*H322</f>
        <v>0</v>
      </c>
      <c r="Q322" s="229">
        <v>0.0085000000000000006</v>
      </c>
      <c r="R322" s="229">
        <f>Q322*H322</f>
        <v>1.5725</v>
      </c>
      <c r="S322" s="229">
        <v>0</v>
      </c>
      <c r="T322" s="230">
        <f>S322*H322</f>
        <v>0</v>
      </c>
      <c r="AR322" s="23" t="s">
        <v>153</v>
      </c>
      <c r="AT322" s="23" t="s">
        <v>148</v>
      </c>
      <c r="AU322" s="23" t="s">
        <v>86</v>
      </c>
      <c r="AY322" s="23" t="s">
        <v>146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23" t="s">
        <v>25</v>
      </c>
      <c r="BK322" s="231">
        <f>ROUND(I322*H322,2)</f>
        <v>0</v>
      </c>
      <c r="BL322" s="23" t="s">
        <v>153</v>
      </c>
      <c r="BM322" s="23" t="s">
        <v>443</v>
      </c>
    </row>
    <row r="323" s="11" customFormat="1">
      <c r="B323" s="232"/>
      <c r="C323" s="233"/>
      <c r="D323" s="234" t="s">
        <v>155</v>
      </c>
      <c r="E323" s="235" t="s">
        <v>24</v>
      </c>
      <c r="F323" s="236" t="s">
        <v>444</v>
      </c>
      <c r="G323" s="233"/>
      <c r="H323" s="235" t="s">
        <v>24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AT323" s="242" t="s">
        <v>155</v>
      </c>
      <c r="AU323" s="242" t="s">
        <v>86</v>
      </c>
      <c r="AV323" s="11" t="s">
        <v>25</v>
      </c>
      <c r="AW323" s="11" t="s">
        <v>40</v>
      </c>
      <c r="AX323" s="11" t="s">
        <v>77</v>
      </c>
      <c r="AY323" s="242" t="s">
        <v>146</v>
      </c>
    </row>
    <row r="324" s="12" customFormat="1">
      <c r="B324" s="243"/>
      <c r="C324" s="244"/>
      <c r="D324" s="234" t="s">
        <v>155</v>
      </c>
      <c r="E324" s="245" t="s">
        <v>24</v>
      </c>
      <c r="F324" s="246" t="s">
        <v>445</v>
      </c>
      <c r="G324" s="244"/>
      <c r="H324" s="247">
        <v>140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AT324" s="253" t="s">
        <v>155</v>
      </c>
      <c r="AU324" s="253" t="s">
        <v>86</v>
      </c>
      <c r="AV324" s="12" t="s">
        <v>86</v>
      </c>
      <c r="AW324" s="12" t="s">
        <v>40</v>
      </c>
      <c r="AX324" s="12" t="s">
        <v>77</v>
      </c>
      <c r="AY324" s="253" t="s">
        <v>146</v>
      </c>
    </row>
    <row r="325" s="12" customFormat="1">
      <c r="B325" s="243"/>
      <c r="C325" s="244"/>
      <c r="D325" s="234" t="s">
        <v>155</v>
      </c>
      <c r="E325" s="245" t="s">
        <v>24</v>
      </c>
      <c r="F325" s="246" t="s">
        <v>446</v>
      </c>
      <c r="G325" s="244"/>
      <c r="H325" s="247">
        <v>45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AT325" s="253" t="s">
        <v>155</v>
      </c>
      <c r="AU325" s="253" t="s">
        <v>86</v>
      </c>
      <c r="AV325" s="12" t="s">
        <v>86</v>
      </c>
      <c r="AW325" s="12" t="s">
        <v>40</v>
      </c>
      <c r="AX325" s="12" t="s">
        <v>77</v>
      </c>
      <c r="AY325" s="253" t="s">
        <v>146</v>
      </c>
    </row>
    <row r="326" s="13" customFormat="1">
      <c r="B326" s="254"/>
      <c r="C326" s="255"/>
      <c r="D326" s="234" t="s">
        <v>155</v>
      </c>
      <c r="E326" s="256" t="s">
        <v>24</v>
      </c>
      <c r="F326" s="257" t="s">
        <v>159</v>
      </c>
      <c r="G326" s="255"/>
      <c r="H326" s="258">
        <v>185</v>
      </c>
      <c r="I326" s="259"/>
      <c r="J326" s="255"/>
      <c r="K326" s="255"/>
      <c r="L326" s="260"/>
      <c r="M326" s="261"/>
      <c r="N326" s="262"/>
      <c r="O326" s="262"/>
      <c r="P326" s="262"/>
      <c r="Q326" s="262"/>
      <c r="R326" s="262"/>
      <c r="S326" s="262"/>
      <c r="T326" s="263"/>
      <c r="AT326" s="264" t="s">
        <v>155</v>
      </c>
      <c r="AU326" s="264" t="s">
        <v>86</v>
      </c>
      <c r="AV326" s="13" t="s">
        <v>153</v>
      </c>
      <c r="AW326" s="13" t="s">
        <v>40</v>
      </c>
      <c r="AX326" s="13" t="s">
        <v>25</v>
      </c>
      <c r="AY326" s="264" t="s">
        <v>146</v>
      </c>
    </row>
    <row r="327" s="1" customFormat="1" ht="16.5" customHeight="1">
      <c r="B327" s="45"/>
      <c r="C327" s="265" t="s">
        <v>447</v>
      </c>
      <c r="D327" s="265" t="s">
        <v>263</v>
      </c>
      <c r="E327" s="266" t="s">
        <v>448</v>
      </c>
      <c r="F327" s="267" t="s">
        <v>449</v>
      </c>
      <c r="G327" s="268" t="s">
        <v>185</v>
      </c>
      <c r="H327" s="269">
        <v>29.600000000000001</v>
      </c>
      <c r="I327" s="270"/>
      <c r="J327" s="271">
        <f>ROUND(I327*H327,2)</f>
        <v>0</v>
      </c>
      <c r="K327" s="267" t="s">
        <v>152</v>
      </c>
      <c r="L327" s="272"/>
      <c r="M327" s="273" t="s">
        <v>24</v>
      </c>
      <c r="N327" s="274" t="s">
        <v>48</v>
      </c>
      <c r="O327" s="46"/>
      <c r="P327" s="229">
        <f>O327*H327</f>
        <v>0</v>
      </c>
      <c r="Q327" s="229">
        <v>0.032000000000000001</v>
      </c>
      <c r="R327" s="229">
        <f>Q327*H327</f>
        <v>0.94720000000000004</v>
      </c>
      <c r="S327" s="229">
        <v>0</v>
      </c>
      <c r="T327" s="230">
        <f>S327*H327</f>
        <v>0</v>
      </c>
      <c r="AR327" s="23" t="s">
        <v>198</v>
      </c>
      <c r="AT327" s="23" t="s">
        <v>263</v>
      </c>
      <c r="AU327" s="23" t="s">
        <v>86</v>
      </c>
      <c r="AY327" s="23" t="s">
        <v>146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23" t="s">
        <v>25</v>
      </c>
      <c r="BK327" s="231">
        <f>ROUND(I327*H327,2)</f>
        <v>0</v>
      </c>
      <c r="BL327" s="23" t="s">
        <v>153</v>
      </c>
      <c r="BM327" s="23" t="s">
        <v>450</v>
      </c>
    </row>
    <row r="328" s="12" customFormat="1">
      <c r="B328" s="243"/>
      <c r="C328" s="244"/>
      <c r="D328" s="234" t="s">
        <v>155</v>
      </c>
      <c r="E328" s="245" t="s">
        <v>24</v>
      </c>
      <c r="F328" s="246" t="s">
        <v>451</v>
      </c>
      <c r="G328" s="244"/>
      <c r="H328" s="247">
        <v>29.600000000000001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AT328" s="253" t="s">
        <v>155</v>
      </c>
      <c r="AU328" s="253" t="s">
        <v>86</v>
      </c>
      <c r="AV328" s="12" t="s">
        <v>86</v>
      </c>
      <c r="AW328" s="12" t="s">
        <v>40</v>
      </c>
      <c r="AX328" s="12" t="s">
        <v>25</v>
      </c>
      <c r="AY328" s="253" t="s">
        <v>146</v>
      </c>
    </row>
    <row r="329" s="1" customFormat="1" ht="25.5" customHeight="1">
      <c r="B329" s="45"/>
      <c r="C329" s="220" t="s">
        <v>452</v>
      </c>
      <c r="D329" s="220" t="s">
        <v>148</v>
      </c>
      <c r="E329" s="221" t="s">
        <v>453</v>
      </c>
      <c r="F329" s="222" t="s">
        <v>454</v>
      </c>
      <c r="G329" s="223" t="s">
        <v>151</v>
      </c>
      <c r="H329" s="224">
        <v>328.68599999999998</v>
      </c>
      <c r="I329" s="225"/>
      <c r="J329" s="226">
        <f>ROUND(I329*H329,2)</f>
        <v>0</v>
      </c>
      <c r="K329" s="222" t="s">
        <v>152</v>
      </c>
      <c r="L329" s="71"/>
      <c r="M329" s="227" t="s">
        <v>24</v>
      </c>
      <c r="N329" s="228" t="s">
        <v>48</v>
      </c>
      <c r="O329" s="46"/>
      <c r="P329" s="229">
        <f>O329*H329</f>
        <v>0</v>
      </c>
      <c r="Q329" s="229">
        <v>0.0093799999999999994</v>
      </c>
      <c r="R329" s="229">
        <f>Q329*H329</f>
        <v>3.0830746799999997</v>
      </c>
      <c r="S329" s="229">
        <v>0</v>
      </c>
      <c r="T329" s="230">
        <f>S329*H329</f>
        <v>0</v>
      </c>
      <c r="AR329" s="23" t="s">
        <v>153</v>
      </c>
      <c r="AT329" s="23" t="s">
        <v>148</v>
      </c>
      <c r="AU329" s="23" t="s">
        <v>86</v>
      </c>
      <c r="AY329" s="23" t="s">
        <v>146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23" t="s">
        <v>25</v>
      </c>
      <c r="BK329" s="231">
        <f>ROUND(I329*H329,2)</f>
        <v>0</v>
      </c>
      <c r="BL329" s="23" t="s">
        <v>153</v>
      </c>
      <c r="BM329" s="23" t="s">
        <v>455</v>
      </c>
    </row>
    <row r="330" s="12" customFormat="1">
      <c r="B330" s="243"/>
      <c r="C330" s="244"/>
      <c r="D330" s="234" t="s">
        <v>155</v>
      </c>
      <c r="E330" s="245" t="s">
        <v>24</v>
      </c>
      <c r="F330" s="246" t="s">
        <v>456</v>
      </c>
      <c r="G330" s="244"/>
      <c r="H330" s="247">
        <v>90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AT330" s="253" t="s">
        <v>155</v>
      </c>
      <c r="AU330" s="253" t="s">
        <v>86</v>
      </c>
      <c r="AV330" s="12" t="s">
        <v>86</v>
      </c>
      <c r="AW330" s="12" t="s">
        <v>40</v>
      </c>
      <c r="AX330" s="12" t="s">
        <v>77</v>
      </c>
      <c r="AY330" s="253" t="s">
        <v>146</v>
      </c>
    </row>
    <row r="331" s="12" customFormat="1">
      <c r="B331" s="243"/>
      <c r="C331" s="244"/>
      <c r="D331" s="234" t="s">
        <v>155</v>
      </c>
      <c r="E331" s="245" t="s">
        <v>24</v>
      </c>
      <c r="F331" s="246" t="s">
        <v>457</v>
      </c>
      <c r="G331" s="244"/>
      <c r="H331" s="247">
        <v>25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AT331" s="253" t="s">
        <v>155</v>
      </c>
      <c r="AU331" s="253" t="s">
        <v>86</v>
      </c>
      <c r="AV331" s="12" t="s">
        <v>86</v>
      </c>
      <c r="AW331" s="12" t="s">
        <v>40</v>
      </c>
      <c r="AX331" s="12" t="s">
        <v>77</v>
      </c>
      <c r="AY331" s="253" t="s">
        <v>146</v>
      </c>
    </row>
    <row r="332" s="11" customFormat="1">
      <c r="B332" s="232"/>
      <c r="C332" s="233"/>
      <c r="D332" s="234" t="s">
        <v>155</v>
      </c>
      <c r="E332" s="235" t="s">
        <v>24</v>
      </c>
      <c r="F332" s="236" t="s">
        <v>333</v>
      </c>
      <c r="G332" s="233"/>
      <c r="H332" s="235" t="s">
        <v>24</v>
      </c>
      <c r="I332" s="237"/>
      <c r="J332" s="233"/>
      <c r="K332" s="233"/>
      <c r="L332" s="238"/>
      <c r="M332" s="239"/>
      <c r="N332" s="240"/>
      <c r="O332" s="240"/>
      <c r="P332" s="240"/>
      <c r="Q332" s="240"/>
      <c r="R332" s="240"/>
      <c r="S332" s="240"/>
      <c r="T332" s="241"/>
      <c r="AT332" s="242" t="s">
        <v>155</v>
      </c>
      <c r="AU332" s="242" t="s">
        <v>86</v>
      </c>
      <c r="AV332" s="11" t="s">
        <v>25</v>
      </c>
      <c r="AW332" s="11" t="s">
        <v>40</v>
      </c>
      <c r="AX332" s="11" t="s">
        <v>77</v>
      </c>
      <c r="AY332" s="242" t="s">
        <v>146</v>
      </c>
    </row>
    <row r="333" s="12" customFormat="1">
      <c r="B333" s="243"/>
      <c r="C333" s="244"/>
      <c r="D333" s="234" t="s">
        <v>155</v>
      </c>
      <c r="E333" s="245" t="s">
        <v>24</v>
      </c>
      <c r="F333" s="246" t="s">
        <v>334</v>
      </c>
      <c r="G333" s="244"/>
      <c r="H333" s="247">
        <v>136.09700000000001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AT333" s="253" t="s">
        <v>155</v>
      </c>
      <c r="AU333" s="253" t="s">
        <v>86</v>
      </c>
      <c r="AV333" s="12" t="s">
        <v>86</v>
      </c>
      <c r="AW333" s="12" t="s">
        <v>40</v>
      </c>
      <c r="AX333" s="12" t="s">
        <v>77</v>
      </c>
      <c r="AY333" s="253" t="s">
        <v>146</v>
      </c>
    </row>
    <row r="334" s="12" customFormat="1">
      <c r="B334" s="243"/>
      <c r="C334" s="244"/>
      <c r="D334" s="234" t="s">
        <v>155</v>
      </c>
      <c r="E334" s="245" t="s">
        <v>24</v>
      </c>
      <c r="F334" s="246" t="s">
        <v>335</v>
      </c>
      <c r="G334" s="244"/>
      <c r="H334" s="247">
        <v>49.765000000000001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AT334" s="253" t="s">
        <v>155</v>
      </c>
      <c r="AU334" s="253" t="s">
        <v>86</v>
      </c>
      <c r="AV334" s="12" t="s">
        <v>86</v>
      </c>
      <c r="AW334" s="12" t="s">
        <v>40</v>
      </c>
      <c r="AX334" s="12" t="s">
        <v>77</v>
      </c>
      <c r="AY334" s="253" t="s">
        <v>146</v>
      </c>
    </row>
    <row r="335" s="12" customFormat="1">
      <c r="B335" s="243"/>
      <c r="C335" s="244"/>
      <c r="D335" s="234" t="s">
        <v>155</v>
      </c>
      <c r="E335" s="245" t="s">
        <v>24</v>
      </c>
      <c r="F335" s="246" t="s">
        <v>336</v>
      </c>
      <c r="G335" s="244"/>
      <c r="H335" s="247">
        <v>27.824000000000002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AT335" s="253" t="s">
        <v>155</v>
      </c>
      <c r="AU335" s="253" t="s">
        <v>86</v>
      </c>
      <c r="AV335" s="12" t="s">
        <v>86</v>
      </c>
      <c r="AW335" s="12" t="s">
        <v>40</v>
      </c>
      <c r="AX335" s="12" t="s">
        <v>77</v>
      </c>
      <c r="AY335" s="253" t="s">
        <v>146</v>
      </c>
    </row>
    <row r="336" s="13" customFormat="1">
      <c r="B336" s="254"/>
      <c r="C336" s="255"/>
      <c r="D336" s="234" t="s">
        <v>155</v>
      </c>
      <c r="E336" s="256" t="s">
        <v>24</v>
      </c>
      <c r="F336" s="257" t="s">
        <v>159</v>
      </c>
      <c r="G336" s="255"/>
      <c r="H336" s="258">
        <v>328.68599999999998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AT336" s="264" t="s">
        <v>155</v>
      </c>
      <c r="AU336" s="264" t="s">
        <v>86</v>
      </c>
      <c r="AV336" s="13" t="s">
        <v>153</v>
      </c>
      <c r="AW336" s="13" t="s">
        <v>40</v>
      </c>
      <c r="AX336" s="13" t="s">
        <v>25</v>
      </c>
      <c r="AY336" s="264" t="s">
        <v>146</v>
      </c>
    </row>
    <row r="337" s="1" customFormat="1" ht="16.5" customHeight="1">
      <c r="B337" s="45"/>
      <c r="C337" s="265" t="s">
        <v>458</v>
      </c>
      <c r="D337" s="265" t="s">
        <v>263</v>
      </c>
      <c r="E337" s="266" t="s">
        <v>360</v>
      </c>
      <c r="F337" s="267" t="s">
        <v>361</v>
      </c>
      <c r="G337" s="268" t="s">
        <v>151</v>
      </c>
      <c r="H337" s="269">
        <v>335.25999999999999</v>
      </c>
      <c r="I337" s="270"/>
      <c r="J337" s="271">
        <f>ROUND(I337*H337,2)</f>
        <v>0</v>
      </c>
      <c r="K337" s="267" t="s">
        <v>24</v>
      </c>
      <c r="L337" s="272"/>
      <c r="M337" s="273" t="s">
        <v>24</v>
      </c>
      <c r="N337" s="274" t="s">
        <v>48</v>
      </c>
      <c r="O337" s="46"/>
      <c r="P337" s="229">
        <f>O337*H337</f>
        <v>0</v>
      </c>
      <c r="Q337" s="229">
        <v>0.0135</v>
      </c>
      <c r="R337" s="229">
        <f>Q337*H337</f>
        <v>4.5260099999999994</v>
      </c>
      <c r="S337" s="229">
        <v>0</v>
      </c>
      <c r="T337" s="230">
        <f>S337*H337</f>
        <v>0</v>
      </c>
      <c r="AR337" s="23" t="s">
        <v>198</v>
      </c>
      <c r="AT337" s="23" t="s">
        <v>263</v>
      </c>
      <c r="AU337" s="23" t="s">
        <v>86</v>
      </c>
      <c r="AY337" s="23" t="s">
        <v>146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23" t="s">
        <v>25</v>
      </c>
      <c r="BK337" s="231">
        <f>ROUND(I337*H337,2)</f>
        <v>0</v>
      </c>
      <c r="BL337" s="23" t="s">
        <v>153</v>
      </c>
      <c r="BM337" s="23" t="s">
        <v>459</v>
      </c>
    </row>
    <row r="338" s="12" customFormat="1">
      <c r="B338" s="243"/>
      <c r="C338" s="244"/>
      <c r="D338" s="234" t="s">
        <v>155</v>
      </c>
      <c r="E338" s="244"/>
      <c r="F338" s="246" t="s">
        <v>460</v>
      </c>
      <c r="G338" s="244"/>
      <c r="H338" s="247">
        <v>335.25999999999999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AT338" s="253" t="s">
        <v>155</v>
      </c>
      <c r="AU338" s="253" t="s">
        <v>86</v>
      </c>
      <c r="AV338" s="12" t="s">
        <v>86</v>
      </c>
      <c r="AW338" s="12" t="s">
        <v>6</v>
      </c>
      <c r="AX338" s="12" t="s">
        <v>25</v>
      </c>
      <c r="AY338" s="253" t="s">
        <v>146</v>
      </c>
    </row>
    <row r="339" s="1" customFormat="1" ht="25.5" customHeight="1">
      <c r="B339" s="45"/>
      <c r="C339" s="220" t="s">
        <v>461</v>
      </c>
      <c r="D339" s="220" t="s">
        <v>148</v>
      </c>
      <c r="E339" s="221" t="s">
        <v>462</v>
      </c>
      <c r="F339" s="222" t="s">
        <v>463</v>
      </c>
      <c r="G339" s="223" t="s">
        <v>151</v>
      </c>
      <c r="H339" s="224">
        <v>1775</v>
      </c>
      <c r="I339" s="225"/>
      <c r="J339" s="226">
        <f>ROUND(I339*H339,2)</f>
        <v>0</v>
      </c>
      <c r="K339" s="222" t="s">
        <v>152</v>
      </c>
      <c r="L339" s="71"/>
      <c r="M339" s="227" t="s">
        <v>24</v>
      </c>
      <c r="N339" s="228" t="s">
        <v>48</v>
      </c>
      <c r="O339" s="46"/>
      <c r="P339" s="229">
        <f>O339*H339</f>
        <v>0</v>
      </c>
      <c r="Q339" s="229">
        <v>0.0094400000000000005</v>
      </c>
      <c r="R339" s="229">
        <f>Q339*H339</f>
        <v>16.756</v>
      </c>
      <c r="S339" s="229">
        <v>0</v>
      </c>
      <c r="T339" s="230">
        <f>S339*H339</f>
        <v>0</v>
      </c>
      <c r="AR339" s="23" t="s">
        <v>153</v>
      </c>
      <c r="AT339" s="23" t="s">
        <v>148</v>
      </c>
      <c r="AU339" s="23" t="s">
        <v>86</v>
      </c>
      <c r="AY339" s="23" t="s">
        <v>146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23" t="s">
        <v>25</v>
      </c>
      <c r="BK339" s="231">
        <f>ROUND(I339*H339,2)</f>
        <v>0</v>
      </c>
      <c r="BL339" s="23" t="s">
        <v>153</v>
      </c>
      <c r="BM339" s="23" t="s">
        <v>464</v>
      </c>
    </row>
    <row r="340" s="12" customFormat="1">
      <c r="B340" s="243"/>
      <c r="C340" s="244"/>
      <c r="D340" s="234" t="s">
        <v>155</v>
      </c>
      <c r="E340" s="245" t="s">
        <v>24</v>
      </c>
      <c r="F340" s="246" t="s">
        <v>465</v>
      </c>
      <c r="G340" s="244"/>
      <c r="H340" s="247">
        <v>1380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AT340" s="253" t="s">
        <v>155</v>
      </c>
      <c r="AU340" s="253" t="s">
        <v>86</v>
      </c>
      <c r="AV340" s="12" t="s">
        <v>86</v>
      </c>
      <c r="AW340" s="12" t="s">
        <v>40</v>
      </c>
      <c r="AX340" s="12" t="s">
        <v>77</v>
      </c>
      <c r="AY340" s="253" t="s">
        <v>146</v>
      </c>
    </row>
    <row r="341" s="12" customFormat="1">
      <c r="B341" s="243"/>
      <c r="C341" s="244"/>
      <c r="D341" s="234" t="s">
        <v>155</v>
      </c>
      <c r="E341" s="245" t="s">
        <v>24</v>
      </c>
      <c r="F341" s="246" t="s">
        <v>466</v>
      </c>
      <c r="G341" s="244"/>
      <c r="H341" s="247">
        <v>395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AT341" s="253" t="s">
        <v>155</v>
      </c>
      <c r="AU341" s="253" t="s">
        <v>86</v>
      </c>
      <c r="AV341" s="12" t="s">
        <v>86</v>
      </c>
      <c r="AW341" s="12" t="s">
        <v>40</v>
      </c>
      <c r="AX341" s="12" t="s">
        <v>77</v>
      </c>
      <c r="AY341" s="253" t="s">
        <v>146</v>
      </c>
    </row>
    <row r="342" s="13" customFormat="1">
      <c r="B342" s="254"/>
      <c r="C342" s="255"/>
      <c r="D342" s="234" t="s">
        <v>155</v>
      </c>
      <c r="E342" s="256" t="s">
        <v>24</v>
      </c>
      <c r="F342" s="257" t="s">
        <v>159</v>
      </c>
      <c r="G342" s="255"/>
      <c r="H342" s="258">
        <v>1775</v>
      </c>
      <c r="I342" s="259"/>
      <c r="J342" s="255"/>
      <c r="K342" s="255"/>
      <c r="L342" s="260"/>
      <c r="M342" s="261"/>
      <c r="N342" s="262"/>
      <c r="O342" s="262"/>
      <c r="P342" s="262"/>
      <c r="Q342" s="262"/>
      <c r="R342" s="262"/>
      <c r="S342" s="262"/>
      <c r="T342" s="263"/>
      <c r="AT342" s="264" t="s">
        <v>155</v>
      </c>
      <c r="AU342" s="264" t="s">
        <v>86</v>
      </c>
      <c r="AV342" s="13" t="s">
        <v>153</v>
      </c>
      <c r="AW342" s="13" t="s">
        <v>40</v>
      </c>
      <c r="AX342" s="13" t="s">
        <v>25</v>
      </c>
      <c r="AY342" s="264" t="s">
        <v>146</v>
      </c>
    </row>
    <row r="343" s="1" customFormat="1" ht="16.5" customHeight="1">
      <c r="B343" s="45"/>
      <c r="C343" s="265" t="s">
        <v>467</v>
      </c>
      <c r="D343" s="265" t="s">
        <v>263</v>
      </c>
      <c r="E343" s="266" t="s">
        <v>468</v>
      </c>
      <c r="F343" s="267" t="s">
        <v>469</v>
      </c>
      <c r="G343" s="268" t="s">
        <v>151</v>
      </c>
      <c r="H343" s="269">
        <v>1810.5</v>
      </c>
      <c r="I343" s="270"/>
      <c r="J343" s="271">
        <f>ROUND(I343*H343,2)</f>
        <v>0</v>
      </c>
      <c r="K343" s="267" t="s">
        <v>24</v>
      </c>
      <c r="L343" s="272"/>
      <c r="M343" s="273" t="s">
        <v>24</v>
      </c>
      <c r="N343" s="274" t="s">
        <v>48</v>
      </c>
      <c r="O343" s="46"/>
      <c r="P343" s="229">
        <f>O343*H343</f>
        <v>0</v>
      </c>
      <c r="Q343" s="229">
        <v>0.017999999999999999</v>
      </c>
      <c r="R343" s="229">
        <f>Q343*H343</f>
        <v>32.588999999999999</v>
      </c>
      <c r="S343" s="229">
        <v>0</v>
      </c>
      <c r="T343" s="230">
        <f>S343*H343</f>
        <v>0</v>
      </c>
      <c r="AR343" s="23" t="s">
        <v>198</v>
      </c>
      <c r="AT343" s="23" t="s">
        <v>263</v>
      </c>
      <c r="AU343" s="23" t="s">
        <v>86</v>
      </c>
      <c r="AY343" s="23" t="s">
        <v>146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23" t="s">
        <v>25</v>
      </c>
      <c r="BK343" s="231">
        <f>ROUND(I343*H343,2)</f>
        <v>0</v>
      </c>
      <c r="BL343" s="23" t="s">
        <v>153</v>
      </c>
      <c r="BM343" s="23" t="s">
        <v>470</v>
      </c>
    </row>
    <row r="344" s="12" customFormat="1">
      <c r="B344" s="243"/>
      <c r="C344" s="244"/>
      <c r="D344" s="234" t="s">
        <v>155</v>
      </c>
      <c r="E344" s="244"/>
      <c r="F344" s="246" t="s">
        <v>471</v>
      </c>
      <c r="G344" s="244"/>
      <c r="H344" s="247">
        <v>1810.5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AT344" s="253" t="s">
        <v>155</v>
      </c>
      <c r="AU344" s="253" t="s">
        <v>86</v>
      </c>
      <c r="AV344" s="12" t="s">
        <v>86</v>
      </c>
      <c r="AW344" s="12" t="s">
        <v>6</v>
      </c>
      <c r="AX344" s="12" t="s">
        <v>25</v>
      </c>
      <c r="AY344" s="253" t="s">
        <v>146</v>
      </c>
    </row>
    <row r="345" s="1" customFormat="1" ht="25.5" customHeight="1">
      <c r="B345" s="45"/>
      <c r="C345" s="220" t="s">
        <v>472</v>
      </c>
      <c r="D345" s="220" t="s">
        <v>148</v>
      </c>
      <c r="E345" s="221" t="s">
        <v>473</v>
      </c>
      <c r="F345" s="222" t="s">
        <v>474</v>
      </c>
      <c r="G345" s="223" t="s">
        <v>177</v>
      </c>
      <c r="H345" s="224">
        <v>1043.4000000000001</v>
      </c>
      <c r="I345" s="225"/>
      <c r="J345" s="226">
        <f>ROUND(I345*H345,2)</f>
        <v>0</v>
      </c>
      <c r="K345" s="222" t="s">
        <v>152</v>
      </c>
      <c r="L345" s="71"/>
      <c r="M345" s="227" t="s">
        <v>24</v>
      </c>
      <c r="N345" s="228" t="s">
        <v>48</v>
      </c>
      <c r="O345" s="46"/>
      <c r="P345" s="229">
        <f>O345*H345</f>
        <v>0</v>
      </c>
      <c r="Q345" s="229">
        <v>0.0016800000000000001</v>
      </c>
      <c r="R345" s="229">
        <f>Q345*H345</f>
        <v>1.7529120000000003</v>
      </c>
      <c r="S345" s="229">
        <v>0</v>
      </c>
      <c r="T345" s="230">
        <f>S345*H345</f>
        <v>0</v>
      </c>
      <c r="AR345" s="23" t="s">
        <v>153</v>
      </c>
      <c r="AT345" s="23" t="s">
        <v>148</v>
      </c>
      <c r="AU345" s="23" t="s">
        <v>86</v>
      </c>
      <c r="AY345" s="23" t="s">
        <v>146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23" t="s">
        <v>25</v>
      </c>
      <c r="BK345" s="231">
        <f>ROUND(I345*H345,2)</f>
        <v>0</v>
      </c>
      <c r="BL345" s="23" t="s">
        <v>153</v>
      </c>
      <c r="BM345" s="23" t="s">
        <v>475</v>
      </c>
    </row>
    <row r="346" s="11" customFormat="1">
      <c r="B346" s="232"/>
      <c r="C346" s="233"/>
      <c r="D346" s="234" t="s">
        <v>155</v>
      </c>
      <c r="E346" s="235" t="s">
        <v>24</v>
      </c>
      <c r="F346" s="236" t="s">
        <v>428</v>
      </c>
      <c r="G346" s="233"/>
      <c r="H346" s="235" t="s">
        <v>24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AT346" s="242" t="s">
        <v>155</v>
      </c>
      <c r="AU346" s="242" t="s">
        <v>86</v>
      </c>
      <c r="AV346" s="11" t="s">
        <v>25</v>
      </c>
      <c r="AW346" s="11" t="s">
        <v>40</v>
      </c>
      <c r="AX346" s="11" t="s">
        <v>77</v>
      </c>
      <c r="AY346" s="242" t="s">
        <v>146</v>
      </c>
    </row>
    <row r="347" s="12" customFormat="1">
      <c r="B347" s="243"/>
      <c r="C347" s="244"/>
      <c r="D347" s="234" t="s">
        <v>155</v>
      </c>
      <c r="E347" s="245" t="s">
        <v>24</v>
      </c>
      <c r="F347" s="246" t="s">
        <v>476</v>
      </c>
      <c r="G347" s="244"/>
      <c r="H347" s="247">
        <v>615.05999999999995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AT347" s="253" t="s">
        <v>155</v>
      </c>
      <c r="AU347" s="253" t="s">
        <v>86</v>
      </c>
      <c r="AV347" s="12" t="s">
        <v>86</v>
      </c>
      <c r="AW347" s="12" t="s">
        <v>40</v>
      </c>
      <c r="AX347" s="12" t="s">
        <v>77</v>
      </c>
      <c r="AY347" s="253" t="s">
        <v>146</v>
      </c>
    </row>
    <row r="348" s="12" customFormat="1">
      <c r="B348" s="243"/>
      <c r="C348" s="244"/>
      <c r="D348" s="234" t="s">
        <v>155</v>
      </c>
      <c r="E348" s="245" t="s">
        <v>24</v>
      </c>
      <c r="F348" s="246" t="s">
        <v>477</v>
      </c>
      <c r="G348" s="244"/>
      <c r="H348" s="247">
        <v>247.94999999999999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AT348" s="253" t="s">
        <v>155</v>
      </c>
      <c r="AU348" s="253" t="s">
        <v>86</v>
      </c>
      <c r="AV348" s="12" t="s">
        <v>86</v>
      </c>
      <c r="AW348" s="12" t="s">
        <v>40</v>
      </c>
      <c r="AX348" s="12" t="s">
        <v>77</v>
      </c>
      <c r="AY348" s="253" t="s">
        <v>146</v>
      </c>
    </row>
    <row r="349" s="12" customFormat="1">
      <c r="B349" s="243"/>
      <c r="C349" s="244"/>
      <c r="D349" s="234" t="s">
        <v>155</v>
      </c>
      <c r="E349" s="245" t="s">
        <v>24</v>
      </c>
      <c r="F349" s="246" t="s">
        <v>478</v>
      </c>
      <c r="G349" s="244"/>
      <c r="H349" s="247">
        <v>11.970000000000001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AT349" s="253" t="s">
        <v>155</v>
      </c>
      <c r="AU349" s="253" t="s">
        <v>86</v>
      </c>
      <c r="AV349" s="12" t="s">
        <v>86</v>
      </c>
      <c r="AW349" s="12" t="s">
        <v>40</v>
      </c>
      <c r="AX349" s="12" t="s">
        <v>77</v>
      </c>
      <c r="AY349" s="253" t="s">
        <v>146</v>
      </c>
    </row>
    <row r="350" s="12" customFormat="1">
      <c r="B350" s="243"/>
      <c r="C350" s="244"/>
      <c r="D350" s="234" t="s">
        <v>155</v>
      </c>
      <c r="E350" s="245" t="s">
        <v>24</v>
      </c>
      <c r="F350" s="246" t="s">
        <v>479</v>
      </c>
      <c r="G350" s="244"/>
      <c r="H350" s="247">
        <v>22.260000000000002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AT350" s="253" t="s">
        <v>155</v>
      </c>
      <c r="AU350" s="253" t="s">
        <v>86</v>
      </c>
      <c r="AV350" s="12" t="s">
        <v>86</v>
      </c>
      <c r="AW350" s="12" t="s">
        <v>40</v>
      </c>
      <c r="AX350" s="12" t="s">
        <v>77</v>
      </c>
      <c r="AY350" s="253" t="s">
        <v>146</v>
      </c>
    </row>
    <row r="351" s="12" customFormat="1">
      <c r="B351" s="243"/>
      <c r="C351" s="244"/>
      <c r="D351" s="234" t="s">
        <v>155</v>
      </c>
      <c r="E351" s="245" t="s">
        <v>24</v>
      </c>
      <c r="F351" s="246" t="s">
        <v>480</v>
      </c>
      <c r="G351" s="244"/>
      <c r="H351" s="247">
        <v>129.58000000000001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AT351" s="253" t="s">
        <v>155</v>
      </c>
      <c r="AU351" s="253" t="s">
        <v>86</v>
      </c>
      <c r="AV351" s="12" t="s">
        <v>86</v>
      </c>
      <c r="AW351" s="12" t="s">
        <v>40</v>
      </c>
      <c r="AX351" s="12" t="s">
        <v>77</v>
      </c>
      <c r="AY351" s="253" t="s">
        <v>146</v>
      </c>
    </row>
    <row r="352" s="12" customFormat="1">
      <c r="B352" s="243"/>
      <c r="C352" s="244"/>
      <c r="D352" s="234" t="s">
        <v>155</v>
      </c>
      <c r="E352" s="245" t="s">
        <v>24</v>
      </c>
      <c r="F352" s="246" t="s">
        <v>481</v>
      </c>
      <c r="G352" s="244"/>
      <c r="H352" s="247">
        <v>4.9900000000000002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AT352" s="253" t="s">
        <v>155</v>
      </c>
      <c r="AU352" s="253" t="s">
        <v>86</v>
      </c>
      <c r="AV352" s="12" t="s">
        <v>86</v>
      </c>
      <c r="AW352" s="12" t="s">
        <v>40</v>
      </c>
      <c r="AX352" s="12" t="s">
        <v>77</v>
      </c>
      <c r="AY352" s="253" t="s">
        <v>146</v>
      </c>
    </row>
    <row r="353" s="11" customFormat="1">
      <c r="B353" s="232"/>
      <c r="C353" s="233"/>
      <c r="D353" s="234" t="s">
        <v>155</v>
      </c>
      <c r="E353" s="235" t="s">
        <v>24</v>
      </c>
      <c r="F353" s="236" t="s">
        <v>482</v>
      </c>
      <c r="G353" s="233"/>
      <c r="H353" s="235" t="s">
        <v>24</v>
      </c>
      <c r="I353" s="237"/>
      <c r="J353" s="233"/>
      <c r="K353" s="233"/>
      <c r="L353" s="238"/>
      <c r="M353" s="239"/>
      <c r="N353" s="240"/>
      <c r="O353" s="240"/>
      <c r="P353" s="240"/>
      <c r="Q353" s="240"/>
      <c r="R353" s="240"/>
      <c r="S353" s="240"/>
      <c r="T353" s="241"/>
      <c r="AT353" s="242" t="s">
        <v>155</v>
      </c>
      <c r="AU353" s="242" t="s">
        <v>86</v>
      </c>
      <c r="AV353" s="11" t="s">
        <v>25</v>
      </c>
      <c r="AW353" s="11" t="s">
        <v>40</v>
      </c>
      <c r="AX353" s="11" t="s">
        <v>77</v>
      </c>
      <c r="AY353" s="242" t="s">
        <v>146</v>
      </c>
    </row>
    <row r="354" s="12" customFormat="1">
      <c r="B354" s="243"/>
      <c r="C354" s="244"/>
      <c r="D354" s="234" t="s">
        <v>155</v>
      </c>
      <c r="E354" s="245" t="s">
        <v>24</v>
      </c>
      <c r="F354" s="246" t="s">
        <v>416</v>
      </c>
      <c r="G354" s="244"/>
      <c r="H354" s="247">
        <v>6.7300000000000004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AT354" s="253" t="s">
        <v>155</v>
      </c>
      <c r="AU354" s="253" t="s">
        <v>86</v>
      </c>
      <c r="AV354" s="12" t="s">
        <v>86</v>
      </c>
      <c r="AW354" s="12" t="s">
        <v>40</v>
      </c>
      <c r="AX354" s="12" t="s">
        <v>77</v>
      </c>
      <c r="AY354" s="253" t="s">
        <v>146</v>
      </c>
    </row>
    <row r="355" s="12" customFormat="1">
      <c r="B355" s="243"/>
      <c r="C355" s="244"/>
      <c r="D355" s="234" t="s">
        <v>155</v>
      </c>
      <c r="E355" s="245" t="s">
        <v>24</v>
      </c>
      <c r="F355" s="246" t="s">
        <v>417</v>
      </c>
      <c r="G355" s="244"/>
      <c r="H355" s="247">
        <v>4.8600000000000003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AT355" s="253" t="s">
        <v>155</v>
      </c>
      <c r="AU355" s="253" t="s">
        <v>86</v>
      </c>
      <c r="AV355" s="12" t="s">
        <v>86</v>
      </c>
      <c r="AW355" s="12" t="s">
        <v>40</v>
      </c>
      <c r="AX355" s="12" t="s">
        <v>77</v>
      </c>
      <c r="AY355" s="253" t="s">
        <v>146</v>
      </c>
    </row>
    <row r="356" s="13" customFormat="1">
      <c r="B356" s="254"/>
      <c r="C356" s="255"/>
      <c r="D356" s="234" t="s">
        <v>155</v>
      </c>
      <c r="E356" s="256" t="s">
        <v>24</v>
      </c>
      <c r="F356" s="257" t="s">
        <v>159</v>
      </c>
      <c r="G356" s="255"/>
      <c r="H356" s="258">
        <v>1043.4000000000001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AT356" s="264" t="s">
        <v>155</v>
      </c>
      <c r="AU356" s="264" t="s">
        <v>86</v>
      </c>
      <c r="AV356" s="13" t="s">
        <v>153</v>
      </c>
      <c r="AW356" s="13" t="s">
        <v>40</v>
      </c>
      <c r="AX356" s="13" t="s">
        <v>25</v>
      </c>
      <c r="AY356" s="264" t="s">
        <v>146</v>
      </c>
    </row>
    <row r="357" s="1" customFormat="1" ht="16.5" customHeight="1">
      <c r="B357" s="45"/>
      <c r="C357" s="265" t="s">
        <v>483</v>
      </c>
      <c r="D357" s="265" t="s">
        <v>263</v>
      </c>
      <c r="E357" s="266" t="s">
        <v>484</v>
      </c>
      <c r="F357" s="267" t="s">
        <v>485</v>
      </c>
      <c r="G357" s="268" t="s">
        <v>151</v>
      </c>
      <c r="H357" s="269">
        <v>212.85400000000001</v>
      </c>
      <c r="I357" s="270"/>
      <c r="J357" s="271">
        <f>ROUND(I357*H357,2)</f>
        <v>0</v>
      </c>
      <c r="K357" s="267" t="s">
        <v>24</v>
      </c>
      <c r="L357" s="272"/>
      <c r="M357" s="273" t="s">
        <v>24</v>
      </c>
      <c r="N357" s="274" t="s">
        <v>48</v>
      </c>
      <c r="O357" s="46"/>
      <c r="P357" s="229">
        <f>O357*H357</f>
        <v>0</v>
      </c>
      <c r="Q357" s="229">
        <v>0.002</v>
      </c>
      <c r="R357" s="229">
        <f>Q357*H357</f>
        <v>0.42570800000000003</v>
      </c>
      <c r="S357" s="229">
        <v>0</v>
      </c>
      <c r="T357" s="230">
        <f>S357*H357</f>
        <v>0</v>
      </c>
      <c r="AR357" s="23" t="s">
        <v>198</v>
      </c>
      <c r="AT357" s="23" t="s">
        <v>263</v>
      </c>
      <c r="AU357" s="23" t="s">
        <v>86</v>
      </c>
      <c r="AY357" s="23" t="s">
        <v>146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23" t="s">
        <v>25</v>
      </c>
      <c r="BK357" s="231">
        <f>ROUND(I357*H357,2)</f>
        <v>0</v>
      </c>
      <c r="BL357" s="23" t="s">
        <v>153</v>
      </c>
      <c r="BM357" s="23" t="s">
        <v>486</v>
      </c>
    </row>
    <row r="358" s="11" customFormat="1">
      <c r="B358" s="232"/>
      <c r="C358" s="233"/>
      <c r="D358" s="234" t="s">
        <v>155</v>
      </c>
      <c r="E358" s="235" t="s">
        <v>24</v>
      </c>
      <c r="F358" s="236" t="s">
        <v>487</v>
      </c>
      <c r="G358" s="233"/>
      <c r="H358" s="235" t="s">
        <v>24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AT358" s="242" t="s">
        <v>155</v>
      </c>
      <c r="AU358" s="242" t="s">
        <v>86</v>
      </c>
      <c r="AV358" s="11" t="s">
        <v>25</v>
      </c>
      <c r="AW358" s="11" t="s">
        <v>40</v>
      </c>
      <c r="AX358" s="11" t="s">
        <v>77</v>
      </c>
      <c r="AY358" s="242" t="s">
        <v>146</v>
      </c>
    </row>
    <row r="359" s="12" customFormat="1">
      <c r="B359" s="243"/>
      <c r="C359" s="244"/>
      <c r="D359" s="234" t="s">
        <v>155</v>
      </c>
      <c r="E359" s="245" t="s">
        <v>24</v>
      </c>
      <c r="F359" s="246" t="s">
        <v>488</v>
      </c>
      <c r="G359" s="244"/>
      <c r="H359" s="247">
        <v>208.68000000000001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AT359" s="253" t="s">
        <v>155</v>
      </c>
      <c r="AU359" s="253" t="s">
        <v>86</v>
      </c>
      <c r="AV359" s="12" t="s">
        <v>86</v>
      </c>
      <c r="AW359" s="12" t="s">
        <v>40</v>
      </c>
      <c r="AX359" s="12" t="s">
        <v>77</v>
      </c>
      <c r="AY359" s="253" t="s">
        <v>146</v>
      </c>
    </row>
    <row r="360" s="13" customFormat="1">
      <c r="B360" s="254"/>
      <c r="C360" s="255"/>
      <c r="D360" s="234" t="s">
        <v>155</v>
      </c>
      <c r="E360" s="256" t="s">
        <v>24</v>
      </c>
      <c r="F360" s="257" t="s">
        <v>159</v>
      </c>
      <c r="G360" s="255"/>
      <c r="H360" s="258">
        <v>208.68000000000001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AT360" s="264" t="s">
        <v>155</v>
      </c>
      <c r="AU360" s="264" t="s">
        <v>86</v>
      </c>
      <c r="AV360" s="13" t="s">
        <v>153</v>
      </c>
      <c r="AW360" s="13" t="s">
        <v>40</v>
      </c>
      <c r="AX360" s="13" t="s">
        <v>25</v>
      </c>
      <c r="AY360" s="264" t="s">
        <v>146</v>
      </c>
    </row>
    <row r="361" s="12" customFormat="1">
      <c r="B361" s="243"/>
      <c r="C361" s="244"/>
      <c r="D361" s="234" t="s">
        <v>155</v>
      </c>
      <c r="E361" s="244"/>
      <c r="F361" s="246" t="s">
        <v>489</v>
      </c>
      <c r="G361" s="244"/>
      <c r="H361" s="247">
        <v>212.85400000000001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AT361" s="253" t="s">
        <v>155</v>
      </c>
      <c r="AU361" s="253" t="s">
        <v>86</v>
      </c>
      <c r="AV361" s="12" t="s">
        <v>86</v>
      </c>
      <c r="AW361" s="12" t="s">
        <v>6</v>
      </c>
      <c r="AX361" s="12" t="s">
        <v>25</v>
      </c>
      <c r="AY361" s="253" t="s">
        <v>146</v>
      </c>
    </row>
    <row r="362" s="1" customFormat="1" ht="25.5" customHeight="1">
      <c r="B362" s="45"/>
      <c r="C362" s="220" t="s">
        <v>490</v>
      </c>
      <c r="D362" s="220" t="s">
        <v>148</v>
      </c>
      <c r="E362" s="221" t="s">
        <v>491</v>
      </c>
      <c r="F362" s="222" t="s">
        <v>492</v>
      </c>
      <c r="G362" s="223" t="s">
        <v>177</v>
      </c>
      <c r="H362" s="224">
        <v>6.3200000000000003</v>
      </c>
      <c r="I362" s="225"/>
      <c r="J362" s="226">
        <f>ROUND(I362*H362,2)</f>
        <v>0</v>
      </c>
      <c r="K362" s="222" t="s">
        <v>152</v>
      </c>
      <c r="L362" s="71"/>
      <c r="M362" s="227" t="s">
        <v>24</v>
      </c>
      <c r="N362" s="228" t="s">
        <v>48</v>
      </c>
      <c r="O362" s="46"/>
      <c r="P362" s="229">
        <f>O362*H362</f>
        <v>0</v>
      </c>
      <c r="Q362" s="229">
        <v>0.00331</v>
      </c>
      <c r="R362" s="229">
        <f>Q362*H362</f>
        <v>0.020919200000000002</v>
      </c>
      <c r="S362" s="229">
        <v>0</v>
      </c>
      <c r="T362" s="230">
        <f>S362*H362</f>
        <v>0</v>
      </c>
      <c r="AR362" s="23" t="s">
        <v>153</v>
      </c>
      <c r="AT362" s="23" t="s">
        <v>148</v>
      </c>
      <c r="AU362" s="23" t="s">
        <v>86</v>
      </c>
      <c r="AY362" s="23" t="s">
        <v>146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23" t="s">
        <v>25</v>
      </c>
      <c r="BK362" s="231">
        <f>ROUND(I362*H362,2)</f>
        <v>0</v>
      </c>
      <c r="BL362" s="23" t="s">
        <v>153</v>
      </c>
      <c r="BM362" s="23" t="s">
        <v>493</v>
      </c>
    </row>
    <row r="363" s="11" customFormat="1">
      <c r="B363" s="232"/>
      <c r="C363" s="233"/>
      <c r="D363" s="234" t="s">
        <v>155</v>
      </c>
      <c r="E363" s="235" t="s">
        <v>24</v>
      </c>
      <c r="F363" s="236" t="s">
        <v>494</v>
      </c>
      <c r="G363" s="233"/>
      <c r="H363" s="235" t="s">
        <v>24</v>
      </c>
      <c r="I363" s="237"/>
      <c r="J363" s="233"/>
      <c r="K363" s="233"/>
      <c r="L363" s="238"/>
      <c r="M363" s="239"/>
      <c r="N363" s="240"/>
      <c r="O363" s="240"/>
      <c r="P363" s="240"/>
      <c r="Q363" s="240"/>
      <c r="R363" s="240"/>
      <c r="S363" s="240"/>
      <c r="T363" s="241"/>
      <c r="AT363" s="242" t="s">
        <v>155</v>
      </c>
      <c r="AU363" s="242" t="s">
        <v>86</v>
      </c>
      <c r="AV363" s="11" t="s">
        <v>25</v>
      </c>
      <c r="AW363" s="11" t="s">
        <v>40</v>
      </c>
      <c r="AX363" s="11" t="s">
        <v>77</v>
      </c>
      <c r="AY363" s="242" t="s">
        <v>146</v>
      </c>
    </row>
    <row r="364" s="12" customFormat="1">
      <c r="B364" s="243"/>
      <c r="C364" s="244"/>
      <c r="D364" s="234" t="s">
        <v>155</v>
      </c>
      <c r="E364" s="245" t="s">
        <v>24</v>
      </c>
      <c r="F364" s="246" t="s">
        <v>418</v>
      </c>
      <c r="G364" s="244"/>
      <c r="H364" s="247">
        <v>6.3200000000000003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AT364" s="253" t="s">
        <v>155</v>
      </c>
      <c r="AU364" s="253" t="s">
        <v>86</v>
      </c>
      <c r="AV364" s="12" t="s">
        <v>86</v>
      </c>
      <c r="AW364" s="12" t="s">
        <v>40</v>
      </c>
      <c r="AX364" s="12" t="s">
        <v>77</v>
      </c>
      <c r="AY364" s="253" t="s">
        <v>146</v>
      </c>
    </row>
    <row r="365" s="13" customFormat="1">
      <c r="B365" s="254"/>
      <c r="C365" s="255"/>
      <c r="D365" s="234" t="s">
        <v>155</v>
      </c>
      <c r="E365" s="256" t="s">
        <v>24</v>
      </c>
      <c r="F365" s="257" t="s">
        <v>159</v>
      </c>
      <c r="G365" s="255"/>
      <c r="H365" s="258">
        <v>6.3200000000000003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AT365" s="264" t="s">
        <v>155</v>
      </c>
      <c r="AU365" s="264" t="s">
        <v>86</v>
      </c>
      <c r="AV365" s="13" t="s">
        <v>153</v>
      </c>
      <c r="AW365" s="13" t="s">
        <v>40</v>
      </c>
      <c r="AX365" s="13" t="s">
        <v>25</v>
      </c>
      <c r="AY365" s="264" t="s">
        <v>146</v>
      </c>
    </row>
    <row r="366" s="1" customFormat="1" ht="16.5" customHeight="1">
      <c r="B366" s="45"/>
      <c r="C366" s="265" t="s">
        <v>495</v>
      </c>
      <c r="D366" s="265" t="s">
        <v>263</v>
      </c>
      <c r="E366" s="266" t="s">
        <v>484</v>
      </c>
      <c r="F366" s="267" t="s">
        <v>485</v>
      </c>
      <c r="G366" s="268" t="s">
        <v>151</v>
      </c>
      <c r="H366" s="269">
        <v>3.8679999999999999</v>
      </c>
      <c r="I366" s="270"/>
      <c r="J366" s="271">
        <f>ROUND(I366*H366,2)</f>
        <v>0</v>
      </c>
      <c r="K366" s="267" t="s">
        <v>24</v>
      </c>
      <c r="L366" s="272"/>
      <c r="M366" s="273" t="s">
        <v>24</v>
      </c>
      <c r="N366" s="274" t="s">
        <v>48</v>
      </c>
      <c r="O366" s="46"/>
      <c r="P366" s="229">
        <f>O366*H366</f>
        <v>0</v>
      </c>
      <c r="Q366" s="229">
        <v>0.002</v>
      </c>
      <c r="R366" s="229">
        <f>Q366*H366</f>
        <v>0.0077359999999999998</v>
      </c>
      <c r="S366" s="229">
        <v>0</v>
      </c>
      <c r="T366" s="230">
        <f>S366*H366</f>
        <v>0</v>
      </c>
      <c r="AR366" s="23" t="s">
        <v>198</v>
      </c>
      <c r="AT366" s="23" t="s">
        <v>263</v>
      </c>
      <c r="AU366" s="23" t="s">
        <v>86</v>
      </c>
      <c r="AY366" s="23" t="s">
        <v>146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23" t="s">
        <v>25</v>
      </c>
      <c r="BK366" s="231">
        <f>ROUND(I366*H366,2)</f>
        <v>0</v>
      </c>
      <c r="BL366" s="23" t="s">
        <v>153</v>
      </c>
      <c r="BM366" s="23" t="s">
        <v>496</v>
      </c>
    </row>
    <row r="367" s="11" customFormat="1">
      <c r="B367" s="232"/>
      <c r="C367" s="233"/>
      <c r="D367" s="234" t="s">
        <v>155</v>
      </c>
      <c r="E367" s="235" t="s">
        <v>24</v>
      </c>
      <c r="F367" s="236" t="s">
        <v>497</v>
      </c>
      <c r="G367" s="233"/>
      <c r="H367" s="235" t="s">
        <v>24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AT367" s="242" t="s">
        <v>155</v>
      </c>
      <c r="AU367" s="242" t="s">
        <v>86</v>
      </c>
      <c r="AV367" s="11" t="s">
        <v>25</v>
      </c>
      <c r="AW367" s="11" t="s">
        <v>40</v>
      </c>
      <c r="AX367" s="11" t="s">
        <v>77</v>
      </c>
      <c r="AY367" s="242" t="s">
        <v>146</v>
      </c>
    </row>
    <row r="368" s="11" customFormat="1">
      <c r="B368" s="232"/>
      <c r="C368" s="233"/>
      <c r="D368" s="234" t="s">
        <v>155</v>
      </c>
      <c r="E368" s="235" t="s">
        <v>24</v>
      </c>
      <c r="F368" s="236" t="s">
        <v>494</v>
      </c>
      <c r="G368" s="233"/>
      <c r="H368" s="235" t="s">
        <v>24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AT368" s="242" t="s">
        <v>155</v>
      </c>
      <c r="AU368" s="242" t="s">
        <v>86</v>
      </c>
      <c r="AV368" s="11" t="s">
        <v>25</v>
      </c>
      <c r="AW368" s="11" t="s">
        <v>40</v>
      </c>
      <c r="AX368" s="11" t="s">
        <v>77</v>
      </c>
      <c r="AY368" s="242" t="s">
        <v>146</v>
      </c>
    </row>
    <row r="369" s="12" customFormat="1">
      <c r="B369" s="243"/>
      <c r="C369" s="244"/>
      <c r="D369" s="234" t="s">
        <v>155</v>
      </c>
      <c r="E369" s="245" t="s">
        <v>24</v>
      </c>
      <c r="F369" s="246" t="s">
        <v>498</v>
      </c>
      <c r="G369" s="244"/>
      <c r="H369" s="247">
        <v>3.7919999999999998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AT369" s="253" t="s">
        <v>155</v>
      </c>
      <c r="AU369" s="253" t="s">
        <v>86</v>
      </c>
      <c r="AV369" s="12" t="s">
        <v>86</v>
      </c>
      <c r="AW369" s="12" t="s">
        <v>40</v>
      </c>
      <c r="AX369" s="12" t="s">
        <v>77</v>
      </c>
      <c r="AY369" s="253" t="s">
        <v>146</v>
      </c>
    </row>
    <row r="370" s="13" customFormat="1">
      <c r="B370" s="254"/>
      <c r="C370" s="255"/>
      <c r="D370" s="234" t="s">
        <v>155</v>
      </c>
      <c r="E370" s="256" t="s">
        <v>24</v>
      </c>
      <c r="F370" s="257" t="s">
        <v>159</v>
      </c>
      <c r="G370" s="255"/>
      <c r="H370" s="258">
        <v>3.7919999999999998</v>
      </c>
      <c r="I370" s="259"/>
      <c r="J370" s="255"/>
      <c r="K370" s="255"/>
      <c r="L370" s="260"/>
      <c r="M370" s="261"/>
      <c r="N370" s="262"/>
      <c r="O370" s="262"/>
      <c r="P370" s="262"/>
      <c r="Q370" s="262"/>
      <c r="R370" s="262"/>
      <c r="S370" s="262"/>
      <c r="T370" s="263"/>
      <c r="AT370" s="264" t="s">
        <v>155</v>
      </c>
      <c r="AU370" s="264" t="s">
        <v>86</v>
      </c>
      <c r="AV370" s="13" t="s">
        <v>153</v>
      </c>
      <c r="AW370" s="13" t="s">
        <v>40</v>
      </c>
      <c r="AX370" s="13" t="s">
        <v>25</v>
      </c>
      <c r="AY370" s="264" t="s">
        <v>146</v>
      </c>
    </row>
    <row r="371" s="12" customFormat="1">
      <c r="B371" s="243"/>
      <c r="C371" s="244"/>
      <c r="D371" s="234" t="s">
        <v>155</v>
      </c>
      <c r="E371" s="244"/>
      <c r="F371" s="246" t="s">
        <v>499</v>
      </c>
      <c r="G371" s="244"/>
      <c r="H371" s="247">
        <v>3.8679999999999999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AT371" s="253" t="s">
        <v>155</v>
      </c>
      <c r="AU371" s="253" t="s">
        <v>86</v>
      </c>
      <c r="AV371" s="12" t="s">
        <v>86</v>
      </c>
      <c r="AW371" s="12" t="s">
        <v>6</v>
      </c>
      <c r="AX371" s="12" t="s">
        <v>25</v>
      </c>
      <c r="AY371" s="253" t="s">
        <v>146</v>
      </c>
    </row>
    <row r="372" s="1" customFormat="1" ht="16.5" customHeight="1">
      <c r="B372" s="45"/>
      <c r="C372" s="220" t="s">
        <v>500</v>
      </c>
      <c r="D372" s="220" t="s">
        <v>148</v>
      </c>
      <c r="E372" s="221" t="s">
        <v>501</v>
      </c>
      <c r="F372" s="222" t="s">
        <v>502</v>
      </c>
      <c r="G372" s="223" t="s">
        <v>177</v>
      </c>
      <c r="H372" s="224">
        <v>173</v>
      </c>
      <c r="I372" s="225"/>
      <c r="J372" s="226">
        <f>ROUND(I372*H372,2)</f>
        <v>0</v>
      </c>
      <c r="K372" s="222" t="s">
        <v>152</v>
      </c>
      <c r="L372" s="71"/>
      <c r="M372" s="227" t="s">
        <v>24</v>
      </c>
      <c r="N372" s="228" t="s">
        <v>48</v>
      </c>
      <c r="O372" s="46"/>
      <c r="P372" s="229">
        <f>O372*H372</f>
        <v>0</v>
      </c>
      <c r="Q372" s="229">
        <v>6.0000000000000002E-05</v>
      </c>
      <c r="R372" s="229">
        <f>Q372*H372</f>
        <v>0.01038</v>
      </c>
      <c r="S372" s="229">
        <v>0</v>
      </c>
      <c r="T372" s="230">
        <f>S372*H372</f>
        <v>0</v>
      </c>
      <c r="AR372" s="23" t="s">
        <v>153</v>
      </c>
      <c r="AT372" s="23" t="s">
        <v>148</v>
      </c>
      <c r="AU372" s="23" t="s">
        <v>86</v>
      </c>
      <c r="AY372" s="23" t="s">
        <v>146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23" t="s">
        <v>25</v>
      </c>
      <c r="BK372" s="231">
        <f>ROUND(I372*H372,2)</f>
        <v>0</v>
      </c>
      <c r="BL372" s="23" t="s">
        <v>153</v>
      </c>
      <c r="BM372" s="23" t="s">
        <v>503</v>
      </c>
    </row>
    <row r="373" s="11" customFormat="1">
      <c r="B373" s="232"/>
      <c r="C373" s="233"/>
      <c r="D373" s="234" t="s">
        <v>155</v>
      </c>
      <c r="E373" s="235" t="s">
        <v>24</v>
      </c>
      <c r="F373" s="236" t="s">
        <v>504</v>
      </c>
      <c r="G373" s="233"/>
      <c r="H373" s="235" t="s">
        <v>24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AT373" s="242" t="s">
        <v>155</v>
      </c>
      <c r="AU373" s="242" t="s">
        <v>86</v>
      </c>
      <c r="AV373" s="11" t="s">
        <v>25</v>
      </c>
      <c r="AW373" s="11" t="s">
        <v>40</v>
      </c>
      <c r="AX373" s="11" t="s">
        <v>77</v>
      </c>
      <c r="AY373" s="242" t="s">
        <v>146</v>
      </c>
    </row>
    <row r="374" s="12" customFormat="1">
      <c r="B374" s="243"/>
      <c r="C374" s="244"/>
      <c r="D374" s="234" t="s">
        <v>155</v>
      </c>
      <c r="E374" s="245" t="s">
        <v>24</v>
      </c>
      <c r="F374" s="246" t="s">
        <v>505</v>
      </c>
      <c r="G374" s="244"/>
      <c r="H374" s="247">
        <v>11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AT374" s="253" t="s">
        <v>155</v>
      </c>
      <c r="AU374" s="253" t="s">
        <v>86</v>
      </c>
      <c r="AV374" s="12" t="s">
        <v>86</v>
      </c>
      <c r="AW374" s="12" t="s">
        <v>40</v>
      </c>
      <c r="AX374" s="12" t="s">
        <v>77</v>
      </c>
      <c r="AY374" s="253" t="s">
        <v>146</v>
      </c>
    </row>
    <row r="375" s="12" customFormat="1">
      <c r="B375" s="243"/>
      <c r="C375" s="244"/>
      <c r="D375" s="234" t="s">
        <v>155</v>
      </c>
      <c r="E375" s="245" t="s">
        <v>24</v>
      </c>
      <c r="F375" s="246" t="s">
        <v>506</v>
      </c>
      <c r="G375" s="244"/>
      <c r="H375" s="247">
        <v>162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AT375" s="253" t="s">
        <v>155</v>
      </c>
      <c r="AU375" s="253" t="s">
        <v>86</v>
      </c>
      <c r="AV375" s="12" t="s">
        <v>86</v>
      </c>
      <c r="AW375" s="12" t="s">
        <v>40</v>
      </c>
      <c r="AX375" s="12" t="s">
        <v>77</v>
      </c>
      <c r="AY375" s="253" t="s">
        <v>146</v>
      </c>
    </row>
    <row r="376" s="13" customFormat="1">
      <c r="B376" s="254"/>
      <c r="C376" s="255"/>
      <c r="D376" s="234" t="s">
        <v>155</v>
      </c>
      <c r="E376" s="256" t="s">
        <v>24</v>
      </c>
      <c r="F376" s="257" t="s">
        <v>159</v>
      </c>
      <c r="G376" s="255"/>
      <c r="H376" s="258">
        <v>173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AT376" s="264" t="s">
        <v>155</v>
      </c>
      <c r="AU376" s="264" t="s">
        <v>86</v>
      </c>
      <c r="AV376" s="13" t="s">
        <v>153</v>
      </c>
      <c r="AW376" s="13" t="s">
        <v>40</v>
      </c>
      <c r="AX376" s="13" t="s">
        <v>25</v>
      </c>
      <c r="AY376" s="264" t="s">
        <v>146</v>
      </c>
    </row>
    <row r="377" s="1" customFormat="1" ht="16.5" customHeight="1">
      <c r="B377" s="45"/>
      <c r="C377" s="265" t="s">
        <v>507</v>
      </c>
      <c r="D377" s="265" t="s">
        <v>263</v>
      </c>
      <c r="E377" s="266" t="s">
        <v>508</v>
      </c>
      <c r="F377" s="267" t="s">
        <v>509</v>
      </c>
      <c r="G377" s="268" t="s">
        <v>177</v>
      </c>
      <c r="H377" s="269">
        <v>11.550000000000001</v>
      </c>
      <c r="I377" s="270"/>
      <c r="J377" s="271">
        <f>ROUND(I377*H377,2)</f>
        <v>0</v>
      </c>
      <c r="K377" s="267" t="s">
        <v>152</v>
      </c>
      <c r="L377" s="272"/>
      <c r="M377" s="273" t="s">
        <v>24</v>
      </c>
      <c r="N377" s="274" t="s">
        <v>48</v>
      </c>
      <c r="O377" s="46"/>
      <c r="P377" s="229">
        <f>O377*H377</f>
        <v>0</v>
      </c>
      <c r="Q377" s="229">
        <v>0.00059999999999999995</v>
      </c>
      <c r="R377" s="229">
        <f>Q377*H377</f>
        <v>0.0069299999999999995</v>
      </c>
      <c r="S377" s="229">
        <v>0</v>
      </c>
      <c r="T377" s="230">
        <f>S377*H377</f>
        <v>0</v>
      </c>
      <c r="AR377" s="23" t="s">
        <v>198</v>
      </c>
      <c r="AT377" s="23" t="s">
        <v>263</v>
      </c>
      <c r="AU377" s="23" t="s">
        <v>86</v>
      </c>
      <c r="AY377" s="23" t="s">
        <v>146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23" t="s">
        <v>25</v>
      </c>
      <c r="BK377" s="231">
        <f>ROUND(I377*H377,2)</f>
        <v>0</v>
      </c>
      <c r="BL377" s="23" t="s">
        <v>153</v>
      </c>
      <c r="BM377" s="23" t="s">
        <v>510</v>
      </c>
    </row>
    <row r="378" s="12" customFormat="1">
      <c r="B378" s="243"/>
      <c r="C378" s="244"/>
      <c r="D378" s="234" t="s">
        <v>155</v>
      </c>
      <c r="E378" s="244"/>
      <c r="F378" s="246" t="s">
        <v>511</v>
      </c>
      <c r="G378" s="244"/>
      <c r="H378" s="247">
        <v>11.550000000000001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AT378" s="253" t="s">
        <v>155</v>
      </c>
      <c r="AU378" s="253" t="s">
        <v>86</v>
      </c>
      <c r="AV378" s="12" t="s">
        <v>86</v>
      </c>
      <c r="AW378" s="12" t="s">
        <v>6</v>
      </c>
      <c r="AX378" s="12" t="s">
        <v>25</v>
      </c>
      <c r="AY378" s="253" t="s">
        <v>146</v>
      </c>
    </row>
    <row r="379" s="1" customFormat="1" ht="16.5" customHeight="1">
      <c r="B379" s="45"/>
      <c r="C379" s="265" t="s">
        <v>512</v>
      </c>
      <c r="D379" s="265" t="s">
        <v>263</v>
      </c>
      <c r="E379" s="266" t="s">
        <v>513</v>
      </c>
      <c r="F379" s="267" t="s">
        <v>514</v>
      </c>
      <c r="G379" s="268" t="s">
        <v>177</v>
      </c>
      <c r="H379" s="269">
        <v>170.09999999999999</v>
      </c>
      <c r="I379" s="270"/>
      <c r="J379" s="271">
        <f>ROUND(I379*H379,2)</f>
        <v>0</v>
      </c>
      <c r="K379" s="267" t="s">
        <v>152</v>
      </c>
      <c r="L379" s="272"/>
      <c r="M379" s="273" t="s">
        <v>24</v>
      </c>
      <c r="N379" s="274" t="s">
        <v>48</v>
      </c>
      <c r="O379" s="46"/>
      <c r="P379" s="229">
        <f>O379*H379</f>
        <v>0</v>
      </c>
      <c r="Q379" s="229">
        <v>0.00055999999999999995</v>
      </c>
      <c r="R379" s="229">
        <f>Q379*H379</f>
        <v>0.095255999999999993</v>
      </c>
      <c r="S379" s="229">
        <v>0</v>
      </c>
      <c r="T379" s="230">
        <f>S379*H379</f>
        <v>0</v>
      </c>
      <c r="AR379" s="23" t="s">
        <v>198</v>
      </c>
      <c r="AT379" s="23" t="s">
        <v>263</v>
      </c>
      <c r="AU379" s="23" t="s">
        <v>86</v>
      </c>
      <c r="AY379" s="23" t="s">
        <v>146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23" t="s">
        <v>25</v>
      </c>
      <c r="BK379" s="231">
        <f>ROUND(I379*H379,2)</f>
        <v>0</v>
      </c>
      <c r="BL379" s="23" t="s">
        <v>153</v>
      </c>
      <c r="BM379" s="23" t="s">
        <v>515</v>
      </c>
    </row>
    <row r="380" s="12" customFormat="1">
      <c r="B380" s="243"/>
      <c r="C380" s="244"/>
      <c r="D380" s="234" t="s">
        <v>155</v>
      </c>
      <c r="E380" s="244"/>
      <c r="F380" s="246" t="s">
        <v>516</v>
      </c>
      <c r="G380" s="244"/>
      <c r="H380" s="247">
        <v>170.09999999999999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AT380" s="253" t="s">
        <v>155</v>
      </c>
      <c r="AU380" s="253" t="s">
        <v>86</v>
      </c>
      <c r="AV380" s="12" t="s">
        <v>86</v>
      </c>
      <c r="AW380" s="12" t="s">
        <v>6</v>
      </c>
      <c r="AX380" s="12" t="s">
        <v>25</v>
      </c>
      <c r="AY380" s="253" t="s">
        <v>146</v>
      </c>
    </row>
    <row r="381" s="1" customFormat="1" ht="25.5" customHeight="1">
      <c r="B381" s="45"/>
      <c r="C381" s="220" t="s">
        <v>517</v>
      </c>
      <c r="D381" s="220" t="s">
        <v>148</v>
      </c>
      <c r="E381" s="221" t="s">
        <v>518</v>
      </c>
      <c r="F381" s="222" t="s">
        <v>519</v>
      </c>
      <c r="G381" s="223" t="s">
        <v>151</v>
      </c>
      <c r="H381" s="224">
        <v>2179.174</v>
      </c>
      <c r="I381" s="225"/>
      <c r="J381" s="226">
        <f>ROUND(I381*H381,2)</f>
        <v>0</v>
      </c>
      <c r="K381" s="222" t="s">
        <v>152</v>
      </c>
      <c r="L381" s="71"/>
      <c r="M381" s="227" t="s">
        <v>24</v>
      </c>
      <c r="N381" s="228" t="s">
        <v>48</v>
      </c>
      <c r="O381" s="46"/>
      <c r="P381" s="229">
        <f>O381*H381</f>
        <v>0</v>
      </c>
      <c r="Q381" s="229">
        <v>0.0026800000000000001</v>
      </c>
      <c r="R381" s="229">
        <f>Q381*H381</f>
        <v>5.8401863199999999</v>
      </c>
      <c r="S381" s="229">
        <v>0</v>
      </c>
      <c r="T381" s="230">
        <f>S381*H381</f>
        <v>0</v>
      </c>
      <c r="AR381" s="23" t="s">
        <v>153</v>
      </c>
      <c r="AT381" s="23" t="s">
        <v>148</v>
      </c>
      <c r="AU381" s="23" t="s">
        <v>86</v>
      </c>
      <c r="AY381" s="23" t="s">
        <v>146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23" t="s">
        <v>25</v>
      </c>
      <c r="BK381" s="231">
        <f>ROUND(I381*H381,2)</f>
        <v>0</v>
      </c>
      <c r="BL381" s="23" t="s">
        <v>153</v>
      </c>
      <c r="BM381" s="23" t="s">
        <v>520</v>
      </c>
    </row>
    <row r="382" s="11" customFormat="1">
      <c r="B382" s="232"/>
      <c r="C382" s="233"/>
      <c r="D382" s="234" t="s">
        <v>155</v>
      </c>
      <c r="E382" s="235" t="s">
        <v>24</v>
      </c>
      <c r="F382" s="236" t="s">
        <v>521</v>
      </c>
      <c r="G382" s="233"/>
      <c r="H382" s="235" t="s">
        <v>24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AT382" s="242" t="s">
        <v>155</v>
      </c>
      <c r="AU382" s="242" t="s">
        <v>86</v>
      </c>
      <c r="AV382" s="11" t="s">
        <v>25</v>
      </c>
      <c r="AW382" s="11" t="s">
        <v>40</v>
      </c>
      <c r="AX382" s="11" t="s">
        <v>77</v>
      </c>
      <c r="AY382" s="242" t="s">
        <v>146</v>
      </c>
    </row>
    <row r="383" s="12" customFormat="1">
      <c r="B383" s="243"/>
      <c r="C383" s="244"/>
      <c r="D383" s="234" t="s">
        <v>155</v>
      </c>
      <c r="E383" s="245" t="s">
        <v>24</v>
      </c>
      <c r="F383" s="246" t="s">
        <v>522</v>
      </c>
      <c r="G383" s="244"/>
      <c r="H383" s="247">
        <v>1890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AT383" s="253" t="s">
        <v>155</v>
      </c>
      <c r="AU383" s="253" t="s">
        <v>86</v>
      </c>
      <c r="AV383" s="12" t="s">
        <v>86</v>
      </c>
      <c r="AW383" s="12" t="s">
        <v>40</v>
      </c>
      <c r="AX383" s="12" t="s">
        <v>77</v>
      </c>
      <c r="AY383" s="253" t="s">
        <v>146</v>
      </c>
    </row>
    <row r="384" s="11" customFormat="1">
      <c r="B384" s="232"/>
      <c r="C384" s="233"/>
      <c r="D384" s="234" t="s">
        <v>155</v>
      </c>
      <c r="E384" s="235" t="s">
        <v>24</v>
      </c>
      <c r="F384" s="236" t="s">
        <v>523</v>
      </c>
      <c r="G384" s="233"/>
      <c r="H384" s="235" t="s">
        <v>24</v>
      </c>
      <c r="I384" s="237"/>
      <c r="J384" s="233"/>
      <c r="K384" s="233"/>
      <c r="L384" s="238"/>
      <c r="M384" s="239"/>
      <c r="N384" s="240"/>
      <c r="O384" s="240"/>
      <c r="P384" s="240"/>
      <c r="Q384" s="240"/>
      <c r="R384" s="240"/>
      <c r="S384" s="240"/>
      <c r="T384" s="241"/>
      <c r="AT384" s="242" t="s">
        <v>155</v>
      </c>
      <c r="AU384" s="242" t="s">
        <v>86</v>
      </c>
      <c r="AV384" s="11" t="s">
        <v>25</v>
      </c>
      <c r="AW384" s="11" t="s">
        <v>40</v>
      </c>
      <c r="AX384" s="11" t="s">
        <v>77</v>
      </c>
      <c r="AY384" s="242" t="s">
        <v>146</v>
      </c>
    </row>
    <row r="385" s="12" customFormat="1">
      <c r="B385" s="243"/>
      <c r="C385" s="244"/>
      <c r="D385" s="234" t="s">
        <v>155</v>
      </c>
      <c r="E385" s="245" t="s">
        <v>24</v>
      </c>
      <c r="F385" s="246" t="s">
        <v>524</v>
      </c>
      <c r="G385" s="244"/>
      <c r="H385" s="247">
        <v>212.392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AT385" s="253" t="s">
        <v>155</v>
      </c>
      <c r="AU385" s="253" t="s">
        <v>86</v>
      </c>
      <c r="AV385" s="12" t="s">
        <v>86</v>
      </c>
      <c r="AW385" s="12" t="s">
        <v>40</v>
      </c>
      <c r="AX385" s="12" t="s">
        <v>77</v>
      </c>
      <c r="AY385" s="253" t="s">
        <v>146</v>
      </c>
    </row>
    <row r="386" s="11" customFormat="1">
      <c r="B386" s="232"/>
      <c r="C386" s="233"/>
      <c r="D386" s="234" t="s">
        <v>155</v>
      </c>
      <c r="E386" s="235" t="s">
        <v>24</v>
      </c>
      <c r="F386" s="236" t="s">
        <v>525</v>
      </c>
      <c r="G386" s="233"/>
      <c r="H386" s="235" t="s">
        <v>24</v>
      </c>
      <c r="I386" s="237"/>
      <c r="J386" s="233"/>
      <c r="K386" s="233"/>
      <c r="L386" s="238"/>
      <c r="M386" s="239"/>
      <c r="N386" s="240"/>
      <c r="O386" s="240"/>
      <c r="P386" s="240"/>
      <c r="Q386" s="240"/>
      <c r="R386" s="240"/>
      <c r="S386" s="240"/>
      <c r="T386" s="241"/>
      <c r="AT386" s="242" t="s">
        <v>155</v>
      </c>
      <c r="AU386" s="242" t="s">
        <v>86</v>
      </c>
      <c r="AV386" s="11" t="s">
        <v>25</v>
      </c>
      <c r="AW386" s="11" t="s">
        <v>40</v>
      </c>
      <c r="AX386" s="11" t="s">
        <v>77</v>
      </c>
      <c r="AY386" s="242" t="s">
        <v>146</v>
      </c>
    </row>
    <row r="387" s="12" customFormat="1">
      <c r="B387" s="243"/>
      <c r="C387" s="244"/>
      <c r="D387" s="234" t="s">
        <v>155</v>
      </c>
      <c r="E387" s="245" t="s">
        <v>24</v>
      </c>
      <c r="F387" s="246" t="s">
        <v>526</v>
      </c>
      <c r="G387" s="244"/>
      <c r="H387" s="247">
        <v>14.880000000000001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AT387" s="253" t="s">
        <v>155</v>
      </c>
      <c r="AU387" s="253" t="s">
        <v>86</v>
      </c>
      <c r="AV387" s="12" t="s">
        <v>86</v>
      </c>
      <c r="AW387" s="12" t="s">
        <v>40</v>
      </c>
      <c r="AX387" s="12" t="s">
        <v>77</v>
      </c>
      <c r="AY387" s="253" t="s">
        <v>146</v>
      </c>
    </row>
    <row r="388" s="12" customFormat="1">
      <c r="B388" s="243"/>
      <c r="C388" s="244"/>
      <c r="D388" s="234" t="s">
        <v>155</v>
      </c>
      <c r="E388" s="245" t="s">
        <v>24</v>
      </c>
      <c r="F388" s="246" t="s">
        <v>527</v>
      </c>
      <c r="G388" s="244"/>
      <c r="H388" s="247">
        <v>24.989999999999998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AT388" s="253" t="s">
        <v>155</v>
      </c>
      <c r="AU388" s="253" t="s">
        <v>86</v>
      </c>
      <c r="AV388" s="12" t="s">
        <v>86</v>
      </c>
      <c r="AW388" s="12" t="s">
        <v>40</v>
      </c>
      <c r="AX388" s="12" t="s">
        <v>77</v>
      </c>
      <c r="AY388" s="253" t="s">
        <v>146</v>
      </c>
    </row>
    <row r="389" s="12" customFormat="1">
      <c r="B389" s="243"/>
      <c r="C389" s="244"/>
      <c r="D389" s="234" t="s">
        <v>155</v>
      </c>
      <c r="E389" s="245" t="s">
        <v>24</v>
      </c>
      <c r="F389" s="246" t="s">
        <v>528</v>
      </c>
      <c r="G389" s="244"/>
      <c r="H389" s="247">
        <v>7.6970000000000001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AT389" s="253" t="s">
        <v>155</v>
      </c>
      <c r="AU389" s="253" t="s">
        <v>86</v>
      </c>
      <c r="AV389" s="12" t="s">
        <v>86</v>
      </c>
      <c r="AW389" s="12" t="s">
        <v>40</v>
      </c>
      <c r="AX389" s="12" t="s">
        <v>77</v>
      </c>
      <c r="AY389" s="253" t="s">
        <v>146</v>
      </c>
    </row>
    <row r="390" s="12" customFormat="1">
      <c r="B390" s="243"/>
      <c r="C390" s="244"/>
      <c r="D390" s="234" t="s">
        <v>155</v>
      </c>
      <c r="E390" s="245" t="s">
        <v>24</v>
      </c>
      <c r="F390" s="246" t="s">
        <v>529</v>
      </c>
      <c r="G390" s="244"/>
      <c r="H390" s="247">
        <v>7.2149999999999999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AT390" s="253" t="s">
        <v>155</v>
      </c>
      <c r="AU390" s="253" t="s">
        <v>86</v>
      </c>
      <c r="AV390" s="12" t="s">
        <v>86</v>
      </c>
      <c r="AW390" s="12" t="s">
        <v>40</v>
      </c>
      <c r="AX390" s="12" t="s">
        <v>77</v>
      </c>
      <c r="AY390" s="253" t="s">
        <v>146</v>
      </c>
    </row>
    <row r="391" s="12" customFormat="1">
      <c r="B391" s="243"/>
      <c r="C391" s="244"/>
      <c r="D391" s="234" t="s">
        <v>155</v>
      </c>
      <c r="E391" s="245" t="s">
        <v>24</v>
      </c>
      <c r="F391" s="246" t="s">
        <v>530</v>
      </c>
      <c r="G391" s="244"/>
      <c r="H391" s="247">
        <v>22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AT391" s="253" t="s">
        <v>155</v>
      </c>
      <c r="AU391" s="253" t="s">
        <v>86</v>
      </c>
      <c r="AV391" s="12" t="s">
        <v>86</v>
      </c>
      <c r="AW391" s="12" t="s">
        <v>40</v>
      </c>
      <c r="AX391" s="12" t="s">
        <v>77</v>
      </c>
      <c r="AY391" s="253" t="s">
        <v>146</v>
      </c>
    </row>
    <row r="392" s="13" customFormat="1">
      <c r="B392" s="254"/>
      <c r="C392" s="255"/>
      <c r="D392" s="234" t="s">
        <v>155</v>
      </c>
      <c r="E392" s="256" t="s">
        <v>24</v>
      </c>
      <c r="F392" s="257" t="s">
        <v>159</v>
      </c>
      <c r="G392" s="255"/>
      <c r="H392" s="258">
        <v>2179.174</v>
      </c>
      <c r="I392" s="259"/>
      <c r="J392" s="255"/>
      <c r="K392" s="255"/>
      <c r="L392" s="260"/>
      <c r="M392" s="261"/>
      <c r="N392" s="262"/>
      <c r="O392" s="262"/>
      <c r="P392" s="262"/>
      <c r="Q392" s="262"/>
      <c r="R392" s="262"/>
      <c r="S392" s="262"/>
      <c r="T392" s="263"/>
      <c r="AT392" s="264" t="s">
        <v>155</v>
      </c>
      <c r="AU392" s="264" t="s">
        <v>86</v>
      </c>
      <c r="AV392" s="13" t="s">
        <v>153</v>
      </c>
      <c r="AW392" s="13" t="s">
        <v>40</v>
      </c>
      <c r="AX392" s="13" t="s">
        <v>25</v>
      </c>
      <c r="AY392" s="264" t="s">
        <v>146</v>
      </c>
    </row>
    <row r="393" s="1" customFormat="1" ht="16.5" customHeight="1">
      <c r="B393" s="45"/>
      <c r="C393" s="220" t="s">
        <v>531</v>
      </c>
      <c r="D393" s="220" t="s">
        <v>148</v>
      </c>
      <c r="E393" s="221" t="s">
        <v>532</v>
      </c>
      <c r="F393" s="222" t="s">
        <v>533</v>
      </c>
      <c r="G393" s="223" t="s">
        <v>151</v>
      </c>
      <c r="H393" s="224">
        <v>29.199999999999999</v>
      </c>
      <c r="I393" s="225"/>
      <c r="J393" s="226">
        <f>ROUND(I393*H393,2)</f>
        <v>0</v>
      </c>
      <c r="K393" s="222" t="s">
        <v>24</v>
      </c>
      <c r="L393" s="71"/>
      <c r="M393" s="227" t="s">
        <v>24</v>
      </c>
      <c r="N393" s="228" t="s">
        <v>48</v>
      </c>
      <c r="O393" s="46"/>
      <c r="P393" s="229">
        <f>O393*H393</f>
        <v>0</v>
      </c>
      <c r="Q393" s="229">
        <v>0.0035000000000000001</v>
      </c>
      <c r="R393" s="229">
        <f>Q393*H393</f>
        <v>0.1022</v>
      </c>
      <c r="S393" s="229">
        <v>0</v>
      </c>
      <c r="T393" s="230">
        <f>S393*H393</f>
        <v>0</v>
      </c>
      <c r="AR393" s="23" t="s">
        <v>153</v>
      </c>
      <c r="AT393" s="23" t="s">
        <v>148</v>
      </c>
      <c r="AU393" s="23" t="s">
        <v>86</v>
      </c>
      <c r="AY393" s="23" t="s">
        <v>146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23" t="s">
        <v>25</v>
      </c>
      <c r="BK393" s="231">
        <f>ROUND(I393*H393,2)</f>
        <v>0</v>
      </c>
      <c r="BL393" s="23" t="s">
        <v>153</v>
      </c>
      <c r="BM393" s="23" t="s">
        <v>534</v>
      </c>
    </row>
    <row r="394" s="11" customFormat="1">
      <c r="B394" s="232"/>
      <c r="C394" s="233"/>
      <c r="D394" s="234" t="s">
        <v>155</v>
      </c>
      <c r="E394" s="235" t="s">
        <v>24</v>
      </c>
      <c r="F394" s="236" t="s">
        <v>535</v>
      </c>
      <c r="G394" s="233"/>
      <c r="H394" s="235" t="s">
        <v>24</v>
      </c>
      <c r="I394" s="237"/>
      <c r="J394" s="233"/>
      <c r="K394" s="233"/>
      <c r="L394" s="238"/>
      <c r="M394" s="239"/>
      <c r="N394" s="240"/>
      <c r="O394" s="240"/>
      <c r="P394" s="240"/>
      <c r="Q394" s="240"/>
      <c r="R394" s="240"/>
      <c r="S394" s="240"/>
      <c r="T394" s="241"/>
      <c r="AT394" s="242" t="s">
        <v>155</v>
      </c>
      <c r="AU394" s="242" t="s">
        <v>86</v>
      </c>
      <c r="AV394" s="11" t="s">
        <v>25</v>
      </c>
      <c r="AW394" s="11" t="s">
        <v>40</v>
      </c>
      <c r="AX394" s="11" t="s">
        <v>77</v>
      </c>
      <c r="AY394" s="242" t="s">
        <v>146</v>
      </c>
    </row>
    <row r="395" s="12" customFormat="1">
      <c r="B395" s="243"/>
      <c r="C395" s="244"/>
      <c r="D395" s="234" t="s">
        <v>155</v>
      </c>
      <c r="E395" s="245" t="s">
        <v>24</v>
      </c>
      <c r="F395" s="246" t="s">
        <v>536</v>
      </c>
      <c r="G395" s="244"/>
      <c r="H395" s="247">
        <v>29.199999999999999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AT395" s="253" t="s">
        <v>155</v>
      </c>
      <c r="AU395" s="253" t="s">
        <v>86</v>
      </c>
      <c r="AV395" s="12" t="s">
        <v>86</v>
      </c>
      <c r="AW395" s="12" t="s">
        <v>40</v>
      </c>
      <c r="AX395" s="12" t="s">
        <v>77</v>
      </c>
      <c r="AY395" s="253" t="s">
        <v>146</v>
      </c>
    </row>
    <row r="396" s="13" customFormat="1">
      <c r="B396" s="254"/>
      <c r="C396" s="255"/>
      <c r="D396" s="234" t="s">
        <v>155</v>
      </c>
      <c r="E396" s="256" t="s">
        <v>24</v>
      </c>
      <c r="F396" s="257" t="s">
        <v>159</v>
      </c>
      <c r="G396" s="255"/>
      <c r="H396" s="258">
        <v>29.199999999999999</v>
      </c>
      <c r="I396" s="259"/>
      <c r="J396" s="255"/>
      <c r="K396" s="255"/>
      <c r="L396" s="260"/>
      <c r="M396" s="261"/>
      <c r="N396" s="262"/>
      <c r="O396" s="262"/>
      <c r="P396" s="262"/>
      <c r="Q396" s="262"/>
      <c r="R396" s="262"/>
      <c r="S396" s="262"/>
      <c r="T396" s="263"/>
      <c r="AT396" s="264" t="s">
        <v>155</v>
      </c>
      <c r="AU396" s="264" t="s">
        <v>86</v>
      </c>
      <c r="AV396" s="13" t="s">
        <v>153</v>
      </c>
      <c r="AW396" s="13" t="s">
        <v>40</v>
      </c>
      <c r="AX396" s="13" t="s">
        <v>25</v>
      </c>
      <c r="AY396" s="264" t="s">
        <v>146</v>
      </c>
    </row>
    <row r="397" s="1" customFormat="1" ht="25.5" customHeight="1">
      <c r="B397" s="45"/>
      <c r="C397" s="265" t="s">
        <v>537</v>
      </c>
      <c r="D397" s="265" t="s">
        <v>263</v>
      </c>
      <c r="E397" s="266" t="s">
        <v>538</v>
      </c>
      <c r="F397" s="267" t="s">
        <v>539</v>
      </c>
      <c r="G397" s="268" t="s">
        <v>185</v>
      </c>
      <c r="H397" s="269">
        <v>2.2970000000000002</v>
      </c>
      <c r="I397" s="270"/>
      <c r="J397" s="271">
        <f>ROUND(I397*H397,2)</f>
        <v>0</v>
      </c>
      <c r="K397" s="267" t="s">
        <v>540</v>
      </c>
      <c r="L397" s="272"/>
      <c r="M397" s="273" t="s">
        <v>24</v>
      </c>
      <c r="N397" s="274" t="s">
        <v>48</v>
      </c>
      <c r="O397" s="46"/>
      <c r="P397" s="229">
        <f>O397*H397</f>
        <v>0</v>
      </c>
      <c r="Q397" s="229">
        <v>0.02</v>
      </c>
      <c r="R397" s="229">
        <f>Q397*H397</f>
        <v>0.045940000000000002</v>
      </c>
      <c r="S397" s="229">
        <v>0</v>
      </c>
      <c r="T397" s="230">
        <f>S397*H397</f>
        <v>0</v>
      </c>
      <c r="AR397" s="23" t="s">
        <v>198</v>
      </c>
      <c r="AT397" s="23" t="s">
        <v>263</v>
      </c>
      <c r="AU397" s="23" t="s">
        <v>86</v>
      </c>
      <c r="AY397" s="23" t="s">
        <v>146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23" t="s">
        <v>25</v>
      </c>
      <c r="BK397" s="231">
        <f>ROUND(I397*H397,2)</f>
        <v>0</v>
      </c>
      <c r="BL397" s="23" t="s">
        <v>153</v>
      </c>
      <c r="BM397" s="23" t="s">
        <v>541</v>
      </c>
    </row>
    <row r="398" s="11" customFormat="1">
      <c r="B398" s="232"/>
      <c r="C398" s="233"/>
      <c r="D398" s="234" t="s">
        <v>155</v>
      </c>
      <c r="E398" s="235" t="s">
        <v>24</v>
      </c>
      <c r="F398" s="236" t="s">
        <v>535</v>
      </c>
      <c r="G398" s="233"/>
      <c r="H398" s="235" t="s">
        <v>24</v>
      </c>
      <c r="I398" s="237"/>
      <c r="J398" s="233"/>
      <c r="K398" s="233"/>
      <c r="L398" s="238"/>
      <c r="M398" s="239"/>
      <c r="N398" s="240"/>
      <c r="O398" s="240"/>
      <c r="P398" s="240"/>
      <c r="Q398" s="240"/>
      <c r="R398" s="240"/>
      <c r="S398" s="240"/>
      <c r="T398" s="241"/>
      <c r="AT398" s="242" t="s">
        <v>155</v>
      </c>
      <c r="AU398" s="242" t="s">
        <v>86</v>
      </c>
      <c r="AV398" s="11" t="s">
        <v>25</v>
      </c>
      <c r="AW398" s="11" t="s">
        <v>40</v>
      </c>
      <c r="AX398" s="11" t="s">
        <v>77</v>
      </c>
      <c r="AY398" s="242" t="s">
        <v>146</v>
      </c>
    </row>
    <row r="399" s="12" customFormat="1">
      <c r="B399" s="243"/>
      <c r="C399" s="244"/>
      <c r="D399" s="234" t="s">
        <v>155</v>
      </c>
      <c r="E399" s="245" t="s">
        <v>24</v>
      </c>
      <c r="F399" s="246" t="s">
        <v>542</v>
      </c>
      <c r="G399" s="244"/>
      <c r="H399" s="247">
        <v>2.2519999999999998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AT399" s="253" t="s">
        <v>155</v>
      </c>
      <c r="AU399" s="253" t="s">
        <v>86</v>
      </c>
      <c r="AV399" s="12" t="s">
        <v>86</v>
      </c>
      <c r="AW399" s="12" t="s">
        <v>40</v>
      </c>
      <c r="AX399" s="12" t="s">
        <v>77</v>
      </c>
      <c r="AY399" s="253" t="s">
        <v>146</v>
      </c>
    </row>
    <row r="400" s="13" customFormat="1">
      <c r="B400" s="254"/>
      <c r="C400" s="255"/>
      <c r="D400" s="234" t="s">
        <v>155</v>
      </c>
      <c r="E400" s="256" t="s">
        <v>24</v>
      </c>
      <c r="F400" s="257" t="s">
        <v>159</v>
      </c>
      <c r="G400" s="255"/>
      <c r="H400" s="258">
        <v>2.2519999999999998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AT400" s="264" t="s">
        <v>155</v>
      </c>
      <c r="AU400" s="264" t="s">
        <v>86</v>
      </c>
      <c r="AV400" s="13" t="s">
        <v>153</v>
      </c>
      <c r="AW400" s="13" t="s">
        <v>40</v>
      </c>
      <c r="AX400" s="13" t="s">
        <v>25</v>
      </c>
      <c r="AY400" s="264" t="s">
        <v>146</v>
      </c>
    </row>
    <row r="401" s="12" customFormat="1">
      <c r="B401" s="243"/>
      <c r="C401" s="244"/>
      <c r="D401" s="234" t="s">
        <v>155</v>
      </c>
      <c r="E401" s="244"/>
      <c r="F401" s="246" t="s">
        <v>543</v>
      </c>
      <c r="G401" s="244"/>
      <c r="H401" s="247">
        <v>2.2970000000000002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AT401" s="253" t="s">
        <v>155</v>
      </c>
      <c r="AU401" s="253" t="s">
        <v>86</v>
      </c>
      <c r="AV401" s="12" t="s">
        <v>86</v>
      </c>
      <c r="AW401" s="12" t="s">
        <v>6</v>
      </c>
      <c r="AX401" s="12" t="s">
        <v>25</v>
      </c>
      <c r="AY401" s="253" t="s">
        <v>146</v>
      </c>
    </row>
    <row r="402" s="1" customFormat="1" ht="16.5" customHeight="1">
      <c r="B402" s="45"/>
      <c r="C402" s="220" t="s">
        <v>544</v>
      </c>
      <c r="D402" s="220" t="s">
        <v>148</v>
      </c>
      <c r="E402" s="221" t="s">
        <v>545</v>
      </c>
      <c r="F402" s="222" t="s">
        <v>546</v>
      </c>
      <c r="G402" s="223" t="s">
        <v>151</v>
      </c>
      <c r="H402" s="224">
        <v>538.60900000000004</v>
      </c>
      <c r="I402" s="225"/>
      <c r="J402" s="226">
        <f>ROUND(I402*H402,2)</f>
        <v>0</v>
      </c>
      <c r="K402" s="222" t="s">
        <v>152</v>
      </c>
      <c r="L402" s="71"/>
      <c r="M402" s="227" t="s">
        <v>24</v>
      </c>
      <c r="N402" s="228" t="s">
        <v>48</v>
      </c>
      <c r="O402" s="46"/>
      <c r="P402" s="229">
        <f>O402*H402</f>
        <v>0</v>
      </c>
      <c r="Q402" s="229">
        <v>0.00012</v>
      </c>
      <c r="R402" s="229">
        <f>Q402*H402</f>
        <v>0.064633080000000009</v>
      </c>
      <c r="S402" s="229">
        <v>0</v>
      </c>
      <c r="T402" s="230">
        <f>S402*H402</f>
        <v>0</v>
      </c>
      <c r="AR402" s="23" t="s">
        <v>153</v>
      </c>
      <c r="AT402" s="23" t="s">
        <v>148</v>
      </c>
      <c r="AU402" s="23" t="s">
        <v>86</v>
      </c>
      <c r="AY402" s="23" t="s">
        <v>146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23" t="s">
        <v>25</v>
      </c>
      <c r="BK402" s="231">
        <f>ROUND(I402*H402,2)</f>
        <v>0</v>
      </c>
      <c r="BL402" s="23" t="s">
        <v>153</v>
      </c>
      <c r="BM402" s="23" t="s">
        <v>547</v>
      </c>
    </row>
    <row r="403" s="11" customFormat="1">
      <c r="B403" s="232"/>
      <c r="C403" s="233"/>
      <c r="D403" s="234" t="s">
        <v>155</v>
      </c>
      <c r="E403" s="235" t="s">
        <v>24</v>
      </c>
      <c r="F403" s="236" t="s">
        <v>428</v>
      </c>
      <c r="G403" s="233"/>
      <c r="H403" s="235" t="s">
        <v>24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AT403" s="242" t="s">
        <v>155</v>
      </c>
      <c r="AU403" s="242" t="s">
        <v>86</v>
      </c>
      <c r="AV403" s="11" t="s">
        <v>25</v>
      </c>
      <c r="AW403" s="11" t="s">
        <v>40</v>
      </c>
      <c r="AX403" s="11" t="s">
        <v>77</v>
      </c>
      <c r="AY403" s="242" t="s">
        <v>146</v>
      </c>
    </row>
    <row r="404" s="12" customFormat="1">
      <c r="B404" s="243"/>
      <c r="C404" s="244"/>
      <c r="D404" s="234" t="s">
        <v>155</v>
      </c>
      <c r="E404" s="245" t="s">
        <v>24</v>
      </c>
      <c r="F404" s="246" t="s">
        <v>548</v>
      </c>
      <c r="G404" s="244"/>
      <c r="H404" s="247">
        <v>323.59500000000003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AT404" s="253" t="s">
        <v>155</v>
      </c>
      <c r="AU404" s="253" t="s">
        <v>86</v>
      </c>
      <c r="AV404" s="12" t="s">
        <v>86</v>
      </c>
      <c r="AW404" s="12" t="s">
        <v>40</v>
      </c>
      <c r="AX404" s="12" t="s">
        <v>77</v>
      </c>
      <c r="AY404" s="253" t="s">
        <v>146</v>
      </c>
    </row>
    <row r="405" s="12" customFormat="1">
      <c r="B405" s="243"/>
      <c r="C405" s="244"/>
      <c r="D405" s="234" t="s">
        <v>155</v>
      </c>
      <c r="E405" s="245" t="s">
        <v>24</v>
      </c>
      <c r="F405" s="246" t="s">
        <v>549</v>
      </c>
      <c r="G405" s="244"/>
      <c r="H405" s="247">
        <v>120.938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AT405" s="253" t="s">
        <v>155</v>
      </c>
      <c r="AU405" s="253" t="s">
        <v>86</v>
      </c>
      <c r="AV405" s="12" t="s">
        <v>86</v>
      </c>
      <c r="AW405" s="12" t="s">
        <v>40</v>
      </c>
      <c r="AX405" s="12" t="s">
        <v>77</v>
      </c>
      <c r="AY405" s="253" t="s">
        <v>146</v>
      </c>
    </row>
    <row r="406" s="12" customFormat="1">
      <c r="B406" s="243"/>
      <c r="C406" s="244"/>
      <c r="D406" s="234" t="s">
        <v>155</v>
      </c>
      <c r="E406" s="245" t="s">
        <v>24</v>
      </c>
      <c r="F406" s="246" t="s">
        <v>550</v>
      </c>
      <c r="G406" s="244"/>
      <c r="H406" s="247">
        <v>4.9340000000000002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AT406" s="253" t="s">
        <v>155</v>
      </c>
      <c r="AU406" s="253" t="s">
        <v>86</v>
      </c>
      <c r="AV406" s="12" t="s">
        <v>86</v>
      </c>
      <c r="AW406" s="12" t="s">
        <v>40</v>
      </c>
      <c r="AX406" s="12" t="s">
        <v>77</v>
      </c>
      <c r="AY406" s="253" t="s">
        <v>146</v>
      </c>
    </row>
    <row r="407" s="12" customFormat="1">
      <c r="B407" s="243"/>
      <c r="C407" s="244"/>
      <c r="D407" s="234" t="s">
        <v>155</v>
      </c>
      <c r="E407" s="245" t="s">
        <v>24</v>
      </c>
      <c r="F407" s="246" t="s">
        <v>551</v>
      </c>
      <c r="G407" s="244"/>
      <c r="H407" s="247">
        <v>8.9700000000000006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AT407" s="253" t="s">
        <v>155</v>
      </c>
      <c r="AU407" s="253" t="s">
        <v>86</v>
      </c>
      <c r="AV407" s="12" t="s">
        <v>86</v>
      </c>
      <c r="AW407" s="12" t="s">
        <v>40</v>
      </c>
      <c r="AX407" s="12" t="s">
        <v>77</v>
      </c>
      <c r="AY407" s="253" t="s">
        <v>146</v>
      </c>
    </row>
    <row r="408" s="12" customFormat="1">
      <c r="B408" s="243"/>
      <c r="C408" s="244"/>
      <c r="D408" s="234" t="s">
        <v>155</v>
      </c>
      <c r="E408" s="245" t="s">
        <v>24</v>
      </c>
      <c r="F408" s="246" t="s">
        <v>552</v>
      </c>
      <c r="G408" s="244"/>
      <c r="H408" s="247">
        <v>50.255000000000003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AT408" s="253" t="s">
        <v>155</v>
      </c>
      <c r="AU408" s="253" t="s">
        <v>86</v>
      </c>
      <c r="AV408" s="12" t="s">
        <v>86</v>
      </c>
      <c r="AW408" s="12" t="s">
        <v>40</v>
      </c>
      <c r="AX408" s="12" t="s">
        <v>77</v>
      </c>
      <c r="AY408" s="253" t="s">
        <v>146</v>
      </c>
    </row>
    <row r="409" s="12" customFormat="1">
      <c r="B409" s="243"/>
      <c r="C409" s="244"/>
      <c r="D409" s="234" t="s">
        <v>155</v>
      </c>
      <c r="E409" s="245" t="s">
        <v>24</v>
      </c>
      <c r="F409" s="246" t="s">
        <v>553</v>
      </c>
      <c r="G409" s="244"/>
      <c r="H409" s="247">
        <v>2.5270000000000001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AT409" s="253" t="s">
        <v>155</v>
      </c>
      <c r="AU409" s="253" t="s">
        <v>86</v>
      </c>
      <c r="AV409" s="12" t="s">
        <v>86</v>
      </c>
      <c r="AW409" s="12" t="s">
        <v>40</v>
      </c>
      <c r="AX409" s="12" t="s">
        <v>77</v>
      </c>
      <c r="AY409" s="253" t="s">
        <v>146</v>
      </c>
    </row>
    <row r="410" s="11" customFormat="1">
      <c r="B410" s="232"/>
      <c r="C410" s="233"/>
      <c r="D410" s="234" t="s">
        <v>155</v>
      </c>
      <c r="E410" s="235" t="s">
        <v>24</v>
      </c>
      <c r="F410" s="236" t="s">
        <v>415</v>
      </c>
      <c r="G410" s="233"/>
      <c r="H410" s="235" t="s">
        <v>24</v>
      </c>
      <c r="I410" s="237"/>
      <c r="J410" s="233"/>
      <c r="K410" s="233"/>
      <c r="L410" s="238"/>
      <c r="M410" s="239"/>
      <c r="N410" s="240"/>
      <c r="O410" s="240"/>
      <c r="P410" s="240"/>
      <c r="Q410" s="240"/>
      <c r="R410" s="240"/>
      <c r="S410" s="240"/>
      <c r="T410" s="241"/>
      <c r="AT410" s="242" t="s">
        <v>155</v>
      </c>
      <c r="AU410" s="242" t="s">
        <v>86</v>
      </c>
      <c r="AV410" s="11" t="s">
        <v>25</v>
      </c>
      <c r="AW410" s="11" t="s">
        <v>40</v>
      </c>
      <c r="AX410" s="11" t="s">
        <v>77</v>
      </c>
      <c r="AY410" s="242" t="s">
        <v>146</v>
      </c>
    </row>
    <row r="411" s="12" customFormat="1">
      <c r="B411" s="243"/>
      <c r="C411" s="244"/>
      <c r="D411" s="234" t="s">
        <v>155</v>
      </c>
      <c r="E411" s="245" t="s">
        <v>24</v>
      </c>
      <c r="F411" s="246" t="s">
        <v>554</v>
      </c>
      <c r="G411" s="244"/>
      <c r="H411" s="247">
        <v>3.5910000000000002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AT411" s="253" t="s">
        <v>155</v>
      </c>
      <c r="AU411" s="253" t="s">
        <v>86</v>
      </c>
      <c r="AV411" s="12" t="s">
        <v>86</v>
      </c>
      <c r="AW411" s="12" t="s">
        <v>40</v>
      </c>
      <c r="AX411" s="12" t="s">
        <v>77</v>
      </c>
      <c r="AY411" s="253" t="s">
        <v>146</v>
      </c>
    </row>
    <row r="412" s="12" customFormat="1">
      <c r="B412" s="243"/>
      <c r="C412" s="244"/>
      <c r="D412" s="234" t="s">
        <v>155</v>
      </c>
      <c r="E412" s="245" t="s">
        <v>24</v>
      </c>
      <c r="F412" s="246" t="s">
        <v>555</v>
      </c>
      <c r="G412" s="244"/>
      <c r="H412" s="247">
        <v>1.72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AT412" s="253" t="s">
        <v>155</v>
      </c>
      <c r="AU412" s="253" t="s">
        <v>86</v>
      </c>
      <c r="AV412" s="12" t="s">
        <v>86</v>
      </c>
      <c r="AW412" s="12" t="s">
        <v>40</v>
      </c>
      <c r="AX412" s="12" t="s">
        <v>77</v>
      </c>
      <c r="AY412" s="253" t="s">
        <v>146</v>
      </c>
    </row>
    <row r="413" s="12" customFormat="1">
      <c r="B413" s="243"/>
      <c r="C413" s="244"/>
      <c r="D413" s="234" t="s">
        <v>155</v>
      </c>
      <c r="E413" s="245" t="s">
        <v>24</v>
      </c>
      <c r="F413" s="246" t="s">
        <v>556</v>
      </c>
      <c r="G413" s="244"/>
      <c r="H413" s="247">
        <v>3.4790000000000001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AT413" s="253" t="s">
        <v>155</v>
      </c>
      <c r="AU413" s="253" t="s">
        <v>86</v>
      </c>
      <c r="AV413" s="12" t="s">
        <v>86</v>
      </c>
      <c r="AW413" s="12" t="s">
        <v>40</v>
      </c>
      <c r="AX413" s="12" t="s">
        <v>77</v>
      </c>
      <c r="AY413" s="253" t="s">
        <v>146</v>
      </c>
    </row>
    <row r="414" s="12" customFormat="1">
      <c r="B414" s="243"/>
      <c r="C414" s="244"/>
      <c r="D414" s="234" t="s">
        <v>155</v>
      </c>
      <c r="E414" s="245" t="s">
        <v>24</v>
      </c>
      <c r="F414" s="246" t="s">
        <v>557</v>
      </c>
      <c r="G414" s="244"/>
      <c r="H414" s="247">
        <v>18.600000000000001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AT414" s="253" t="s">
        <v>155</v>
      </c>
      <c r="AU414" s="253" t="s">
        <v>86</v>
      </c>
      <c r="AV414" s="12" t="s">
        <v>86</v>
      </c>
      <c r="AW414" s="12" t="s">
        <v>40</v>
      </c>
      <c r="AX414" s="12" t="s">
        <v>77</v>
      </c>
      <c r="AY414" s="253" t="s">
        <v>146</v>
      </c>
    </row>
    <row r="415" s="13" customFormat="1">
      <c r="B415" s="254"/>
      <c r="C415" s="255"/>
      <c r="D415" s="234" t="s">
        <v>155</v>
      </c>
      <c r="E415" s="256" t="s">
        <v>24</v>
      </c>
      <c r="F415" s="257" t="s">
        <v>159</v>
      </c>
      <c r="G415" s="255"/>
      <c r="H415" s="258">
        <v>538.60900000000004</v>
      </c>
      <c r="I415" s="259"/>
      <c r="J415" s="255"/>
      <c r="K415" s="255"/>
      <c r="L415" s="260"/>
      <c r="M415" s="261"/>
      <c r="N415" s="262"/>
      <c r="O415" s="262"/>
      <c r="P415" s="262"/>
      <c r="Q415" s="262"/>
      <c r="R415" s="262"/>
      <c r="S415" s="262"/>
      <c r="T415" s="263"/>
      <c r="AT415" s="264" t="s">
        <v>155</v>
      </c>
      <c r="AU415" s="264" t="s">
        <v>86</v>
      </c>
      <c r="AV415" s="13" t="s">
        <v>153</v>
      </c>
      <c r="AW415" s="13" t="s">
        <v>40</v>
      </c>
      <c r="AX415" s="13" t="s">
        <v>25</v>
      </c>
      <c r="AY415" s="264" t="s">
        <v>146</v>
      </c>
    </row>
    <row r="416" s="1" customFormat="1" ht="16.5" customHeight="1">
      <c r="B416" s="45"/>
      <c r="C416" s="220" t="s">
        <v>558</v>
      </c>
      <c r="D416" s="220" t="s">
        <v>148</v>
      </c>
      <c r="E416" s="221" t="s">
        <v>559</v>
      </c>
      <c r="F416" s="222" t="s">
        <v>560</v>
      </c>
      <c r="G416" s="223" t="s">
        <v>151</v>
      </c>
      <c r="H416" s="224">
        <v>2164.0770000000002</v>
      </c>
      <c r="I416" s="225"/>
      <c r="J416" s="226">
        <f>ROUND(I416*H416,2)</f>
        <v>0</v>
      </c>
      <c r="K416" s="222" t="s">
        <v>152</v>
      </c>
      <c r="L416" s="71"/>
      <c r="M416" s="227" t="s">
        <v>24</v>
      </c>
      <c r="N416" s="228" t="s">
        <v>48</v>
      </c>
      <c r="O416" s="46"/>
      <c r="P416" s="229">
        <f>O416*H416</f>
        <v>0</v>
      </c>
      <c r="Q416" s="229">
        <v>0</v>
      </c>
      <c r="R416" s="229">
        <f>Q416*H416</f>
        <v>0</v>
      </c>
      <c r="S416" s="229">
        <v>0</v>
      </c>
      <c r="T416" s="230">
        <f>S416*H416</f>
        <v>0</v>
      </c>
      <c r="AR416" s="23" t="s">
        <v>153</v>
      </c>
      <c r="AT416" s="23" t="s">
        <v>148</v>
      </c>
      <c r="AU416" s="23" t="s">
        <v>86</v>
      </c>
      <c r="AY416" s="23" t="s">
        <v>146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23" t="s">
        <v>25</v>
      </c>
      <c r="BK416" s="231">
        <f>ROUND(I416*H416,2)</f>
        <v>0</v>
      </c>
      <c r="BL416" s="23" t="s">
        <v>153</v>
      </c>
      <c r="BM416" s="23" t="s">
        <v>561</v>
      </c>
    </row>
    <row r="417" s="12" customFormat="1">
      <c r="B417" s="243"/>
      <c r="C417" s="244"/>
      <c r="D417" s="234" t="s">
        <v>155</v>
      </c>
      <c r="E417" s="245" t="s">
        <v>24</v>
      </c>
      <c r="F417" s="246" t="s">
        <v>562</v>
      </c>
      <c r="G417" s="244"/>
      <c r="H417" s="247">
        <v>472.19999999999999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AT417" s="253" t="s">
        <v>155</v>
      </c>
      <c r="AU417" s="253" t="s">
        <v>86</v>
      </c>
      <c r="AV417" s="12" t="s">
        <v>86</v>
      </c>
      <c r="AW417" s="12" t="s">
        <v>40</v>
      </c>
      <c r="AX417" s="12" t="s">
        <v>77</v>
      </c>
      <c r="AY417" s="253" t="s">
        <v>146</v>
      </c>
    </row>
    <row r="418" s="12" customFormat="1">
      <c r="B418" s="243"/>
      <c r="C418" s="244"/>
      <c r="D418" s="234" t="s">
        <v>155</v>
      </c>
      <c r="E418" s="245" t="s">
        <v>24</v>
      </c>
      <c r="F418" s="246" t="s">
        <v>563</v>
      </c>
      <c r="G418" s="244"/>
      <c r="H418" s="247">
        <v>1632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AT418" s="253" t="s">
        <v>155</v>
      </c>
      <c r="AU418" s="253" t="s">
        <v>86</v>
      </c>
      <c r="AV418" s="12" t="s">
        <v>86</v>
      </c>
      <c r="AW418" s="12" t="s">
        <v>40</v>
      </c>
      <c r="AX418" s="12" t="s">
        <v>77</v>
      </c>
      <c r="AY418" s="253" t="s">
        <v>146</v>
      </c>
    </row>
    <row r="419" s="11" customFormat="1">
      <c r="B419" s="232"/>
      <c r="C419" s="233"/>
      <c r="D419" s="234" t="s">
        <v>155</v>
      </c>
      <c r="E419" s="235" t="s">
        <v>24</v>
      </c>
      <c r="F419" s="236" t="s">
        <v>564</v>
      </c>
      <c r="G419" s="233"/>
      <c r="H419" s="235" t="s">
        <v>24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AT419" s="242" t="s">
        <v>155</v>
      </c>
      <c r="AU419" s="242" t="s">
        <v>86</v>
      </c>
      <c r="AV419" s="11" t="s">
        <v>25</v>
      </c>
      <c r="AW419" s="11" t="s">
        <v>40</v>
      </c>
      <c r="AX419" s="11" t="s">
        <v>77</v>
      </c>
      <c r="AY419" s="242" t="s">
        <v>146</v>
      </c>
    </row>
    <row r="420" s="12" customFormat="1">
      <c r="B420" s="243"/>
      <c r="C420" s="244"/>
      <c r="D420" s="234" t="s">
        <v>155</v>
      </c>
      <c r="E420" s="245" t="s">
        <v>24</v>
      </c>
      <c r="F420" s="246" t="s">
        <v>565</v>
      </c>
      <c r="G420" s="244"/>
      <c r="H420" s="247">
        <v>11.48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AT420" s="253" t="s">
        <v>155</v>
      </c>
      <c r="AU420" s="253" t="s">
        <v>86</v>
      </c>
      <c r="AV420" s="12" t="s">
        <v>86</v>
      </c>
      <c r="AW420" s="12" t="s">
        <v>40</v>
      </c>
      <c r="AX420" s="12" t="s">
        <v>77</v>
      </c>
      <c r="AY420" s="253" t="s">
        <v>146</v>
      </c>
    </row>
    <row r="421" s="11" customFormat="1">
      <c r="B421" s="232"/>
      <c r="C421" s="233"/>
      <c r="D421" s="234" t="s">
        <v>155</v>
      </c>
      <c r="E421" s="235" t="s">
        <v>24</v>
      </c>
      <c r="F421" s="236" t="s">
        <v>566</v>
      </c>
      <c r="G421" s="233"/>
      <c r="H421" s="235" t="s">
        <v>24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AT421" s="242" t="s">
        <v>155</v>
      </c>
      <c r="AU421" s="242" t="s">
        <v>86</v>
      </c>
      <c r="AV421" s="11" t="s">
        <v>25</v>
      </c>
      <c r="AW421" s="11" t="s">
        <v>40</v>
      </c>
      <c r="AX421" s="11" t="s">
        <v>77</v>
      </c>
      <c r="AY421" s="242" t="s">
        <v>146</v>
      </c>
    </row>
    <row r="422" s="12" customFormat="1">
      <c r="B422" s="243"/>
      <c r="C422" s="244"/>
      <c r="D422" s="234" t="s">
        <v>155</v>
      </c>
      <c r="E422" s="245" t="s">
        <v>24</v>
      </c>
      <c r="F422" s="246" t="s">
        <v>567</v>
      </c>
      <c r="G422" s="244"/>
      <c r="H422" s="247">
        <v>13.792999999999999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AT422" s="253" t="s">
        <v>155</v>
      </c>
      <c r="AU422" s="253" t="s">
        <v>86</v>
      </c>
      <c r="AV422" s="12" t="s">
        <v>86</v>
      </c>
      <c r="AW422" s="12" t="s">
        <v>40</v>
      </c>
      <c r="AX422" s="12" t="s">
        <v>77</v>
      </c>
      <c r="AY422" s="253" t="s">
        <v>146</v>
      </c>
    </row>
    <row r="423" s="11" customFormat="1">
      <c r="B423" s="232"/>
      <c r="C423" s="233"/>
      <c r="D423" s="234" t="s">
        <v>155</v>
      </c>
      <c r="E423" s="235" t="s">
        <v>24</v>
      </c>
      <c r="F423" s="236" t="s">
        <v>568</v>
      </c>
      <c r="G423" s="233"/>
      <c r="H423" s="235" t="s">
        <v>24</v>
      </c>
      <c r="I423" s="237"/>
      <c r="J423" s="233"/>
      <c r="K423" s="233"/>
      <c r="L423" s="238"/>
      <c r="M423" s="239"/>
      <c r="N423" s="240"/>
      <c r="O423" s="240"/>
      <c r="P423" s="240"/>
      <c r="Q423" s="240"/>
      <c r="R423" s="240"/>
      <c r="S423" s="240"/>
      <c r="T423" s="241"/>
      <c r="AT423" s="242" t="s">
        <v>155</v>
      </c>
      <c r="AU423" s="242" t="s">
        <v>86</v>
      </c>
      <c r="AV423" s="11" t="s">
        <v>25</v>
      </c>
      <c r="AW423" s="11" t="s">
        <v>40</v>
      </c>
      <c r="AX423" s="11" t="s">
        <v>77</v>
      </c>
      <c r="AY423" s="242" t="s">
        <v>146</v>
      </c>
    </row>
    <row r="424" s="12" customFormat="1">
      <c r="B424" s="243"/>
      <c r="C424" s="244"/>
      <c r="D424" s="234" t="s">
        <v>155</v>
      </c>
      <c r="E424" s="245" t="s">
        <v>24</v>
      </c>
      <c r="F424" s="246" t="s">
        <v>569</v>
      </c>
      <c r="G424" s="244"/>
      <c r="H424" s="247">
        <v>34.603999999999999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AT424" s="253" t="s">
        <v>155</v>
      </c>
      <c r="AU424" s="253" t="s">
        <v>86</v>
      </c>
      <c r="AV424" s="12" t="s">
        <v>86</v>
      </c>
      <c r="AW424" s="12" t="s">
        <v>40</v>
      </c>
      <c r="AX424" s="12" t="s">
        <v>77</v>
      </c>
      <c r="AY424" s="253" t="s">
        <v>146</v>
      </c>
    </row>
    <row r="425" s="13" customFormat="1">
      <c r="B425" s="254"/>
      <c r="C425" s="255"/>
      <c r="D425" s="234" t="s">
        <v>155</v>
      </c>
      <c r="E425" s="256" t="s">
        <v>24</v>
      </c>
      <c r="F425" s="257" t="s">
        <v>159</v>
      </c>
      <c r="G425" s="255"/>
      <c r="H425" s="258">
        <v>2164.0770000000002</v>
      </c>
      <c r="I425" s="259"/>
      <c r="J425" s="255"/>
      <c r="K425" s="255"/>
      <c r="L425" s="260"/>
      <c r="M425" s="261"/>
      <c r="N425" s="262"/>
      <c r="O425" s="262"/>
      <c r="P425" s="262"/>
      <c r="Q425" s="262"/>
      <c r="R425" s="262"/>
      <c r="S425" s="262"/>
      <c r="T425" s="263"/>
      <c r="AT425" s="264" t="s">
        <v>155</v>
      </c>
      <c r="AU425" s="264" t="s">
        <v>86</v>
      </c>
      <c r="AV425" s="13" t="s">
        <v>153</v>
      </c>
      <c r="AW425" s="13" t="s">
        <v>40</v>
      </c>
      <c r="AX425" s="13" t="s">
        <v>25</v>
      </c>
      <c r="AY425" s="264" t="s">
        <v>146</v>
      </c>
    </row>
    <row r="426" s="1" customFormat="1" ht="25.5" customHeight="1">
      <c r="B426" s="45"/>
      <c r="C426" s="220" t="s">
        <v>570</v>
      </c>
      <c r="D426" s="220" t="s">
        <v>148</v>
      </c>
      <c r="E426" s="221" t="s">
        <v>571</v>
      </c>
      <c r="F426" s="222" t="s">
        <v>572</v>
      </c>
      <c r="G426" s="223" t="s">
        <v>177</v>
      </c>
      <c r="H426" s="224">
        <v>411.19999999999999</v>
      </c>
      <c r="I426" s="225"/>
      <c r="J426" s="226">
        <f>ROUND(I426*H426,2)</f>
        <v>0</v>
      </c>
      <c r="K426" s="222" t="s">
        <v>152</v>
      </c>
      <c r="L426" s="71"/>
      <c r="M426" s="227" t="s">
        <v>24</v>
      </c>
      <c r="N426" s="228" t="s">
        <v>48</v>
      </c>
      <c r="O426" s="46"/>
      <c r="P426" s="229">
        <f>O426*H426</f>
        <v>0</v>
      </c>
      <c r="Q426" s="229">
        <v>0</v>
      </c>
      <c r="R426" s="229">
        <f>Q426*H426</f>
        <v>0</v>
      </c>
      <c r="S426" s="229">
        <v>0</v>
      </c>
      <c r="T426" s="230">
        <f>S426*H426</f>
        <v>0</v>
      </c>
      <c r="AR426" s="23" t="s">
        <v>153</v>
      </c>
      <c r="AT426" s="23" t="s">
        <v>148</v>
      </c>
      <c r="AU426" s="23" t="s">
        <v>86</v>
      </c>
      <c r="AY426" s="23" t="s">
        <v>146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23" t="s">
        <v>25</v>
      </c>
      <c r="BK426" s="231">
        <f>ROUND(I426*H426,2)</f>
        <v>0</v>
      </c>
      <c r="BL426" s="23" t="s">
        <v>153</v>
      </c>
      <c r="BM426" s="23" t="s">
        <v>573</v>
      </c>
    </row>
    <row r="427" s="12" customFormat="1">
      <c r="B427" s="243"/>
      <c r="C427" s="244"/>
      <c r="D427" s="234" t="s">
        <v>155</v>
      </c>
      <c r="E427" s="245" t="s">
        <v>24</v>
      </c>
      <c r="F427" s="246" t="s">
        <v>574</v>
      </c>
      <c r="G427" s="244"/>
      <c r="H427" s="247">
        <v>180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AT427" s="253" t="s">
        <v>155</v>
      </c>
      <c r="AU427" s="253" t="s">
        <v>86</v>
      </c>
      <c r="AV427" s="12" t="s">
        <v>86</v>
      </c>
      <c r="AW427" s="12" t="s">
        <v>40</v>
      </c>
      <c r="AX427" s="12" t="s">
        <v>77</v>
      </c>
      <c r="AY427" s="253" t="s">
        <v>146</v>
      </c>
    </row>
    <row r="428" s="12" customFormat="1">
      <c r="B428" s="243"/>
      <c r="C428" s="244"/>
      <c r="D428" s="234" t="s">
        <v>155</v>
      </c>
      <c r="E428" s="245" t="s">
        <v>24</v>
      </c>
      <c r="F428" s="246" t="s">
        <v>575</v>
      </c>
      <c r="G428" s="244"/>
      <c r="H428" s="247">
        <v>152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AT428" s="253" t="s">
        <v>155</v>
      </c>
      <c r="AU428" s="253" t="s">
        <v>86</v>
      </c>
      <c r="AV428" s="12" t="s">
        <v>86</v>
      </c>
      <c r="AW428" s="12" t="s">
        <v>40</v>
      </c>
      <c r="AX428" s="12" t="s">
        <v>77</v>
      </c>
      <c r="AY428" s="253" t="s">
        <v>146</v>
      </c>
    </row>
    <row r="429" s="12" customFormat="1">
      <c r="B429" s="243"/>
      <c r="C429" s="244"/>
      <c r="D429" s="234" t="s">
        <v>155</v>
      </c>
      <c r="E429" s="245" t="s">
        <v>24</v>
      </c>
      <c r="F429" s="246" t="s">
        <v>576</v>
      </c>
      <c r="G429" s="244"/>
      <c r="H429" s="247">
        <v>37.200000000000003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AT429" s="253" t="s">
        <v>155</v>
      </c>
      <c r="AU429" s="253" t="s">
        <v>86</v>
      </c>
      <c r="AV429" s="12" t="s">
        <v>86</v>
      </c>
      <c r="AW429" s="12" t="s">
        <v>40</v>
      </c>
      <c r="AX429" s="12" t="s">
        <v>77</v>
      </c>
      <c r="AY429" s="253" t="s">
        <v>146</v>
      </c>
    </row>
    <row r="430" s="12" customFormat="1">
      <c r="B430" s="243"/>
      <c r="C430" s="244"/>
      <c r="D430" s="234" t="s">
        <v>155</v>
      </c>
      <c r="E430" s="245" t="s">
        <v>24</v>
      </c>
      <c r="F430" s="246" t="s">
        <v>577</v>
      </c>
      <c r="G430" s="244"/>
      <c r="H430" s="247">
        <v>26.399999999999999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AT430" s="253" t="s">
        <v>155</v>
      </c>
      <c r="AU430" s="253" t="s">
        <v>86</v>
      </c>
      <c r="AV430" s="12" t="s">
        <v>86</v>
      </c>
      <c r="AW430" s="12" t="s">
        <v>40</v>
      </c>
      <c r="AX430" s="12" t="s">
        <v>77</v>
      </c>
      <c r="AY430" s="253" t="s">
        <v>146</v>
      </c>
    </row>
    <row r="431" s="12" customFormat="1">
      <c r="B431" s="243"/>
      <c r="C431" s="244"/>
      <c r="D431" s="234" t="s">
        <v>155</v>
      </c>
      <c r="E431" s="245" t="s">
        <v>24</v>
      </c>
      <c r="F431" s="246" t="s">
        <v>578</v>
      </c>
      <c r="G431" s="244"/>
      <c r="H431" s="247">
        <v>7.7999999999999998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AT431" s="253" t="s">
        <v>155</v>
      </c>
      <c r="AU431" s="253" t="s">
        <v>86</v>
      </c>
      <c r="AV431" s="12" t="s">
        <v>86</v>
      </c>
      <c r="AW431" s="12" t="s">
        <v>40</v>
      </c>
      <c r="AX431" s="12" t="s">
        <v>77</v>
      </c>
      <c r="AY431" s="253" t="s">
        <v>146</v>
      </c>
    </row>
    <row r="432" s="12" customFormat="1">
      <c r="B432" s="243"/>
      <c r="C432" s="244"/>
      <c r="D432" s="234" t="s">
        <v>155</v>
      </c>
      <c r="E432" s="245" t="s">
        <v>24</v>
      </c>
      <c r="F432" s="246" t="s">
        <v>579</v>
      </c>
      <c r="G432" s="244"/>
      <c r="H432" s="247">
        <v>7.7999999999999998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AT432" s="253" t="s">
        <v>155</v>
      </c>
      <c r="AU432" s="253" t="s">
        <v>86</v>
      </c>
      <c r="AV432" s="12" t="s">
        <v>86</v>
      </c>
      <c r="AW432" s="12" t="s">
        <v>40</v>
      </c>
      <c r="AX432" s="12" t="s">
        <v>77</v>
      </c>
      <c r="AY432" s="253" t="s">
        <v>146</v>
      </c>
    </row>
    <row r="433" s="13" customFormat="1">
      <c r="B433" s="254"/>
      <c r="C433" s="255"/>
      <c r="D433" s="234" t="s">
        <v>155</v>
      </c>
      <c r="E433" s="256" t="s">
        <v>24</v>
      </c>
      <c r="F433" s="257" t="s">
        <v>159</v>
      </c>
      <c r="G433" s="255"/>
      <c r="H433" s="258">
        <v>411.19999999999999</v>
      </c>
      <c r="I433" s="259"/>
      <c r="J433" s="255"/>
      <c r="K433" s="255"/>
      <c r="L433" s="260"/>
      <c r="M433" s="261"/>
      <c r="N433" s="262"/>
      <c r="O433" s="262"/>
      <c r="P433" s="262"/>
      <c r="Q433" s="262"/>
      <c r="R433" s="262"/>
      <c r="S433" s="262"/>
      <c r="T433" s="263"/>
      <c r="AT433" s="264" t="s">
        <v>155</v>
      </c>
      <c r="AU433" s="264" t="s">
        <v>86</v>
      </c>
      <c r="AV433" s="13" t="s">
        <v>153</v>
      </c>
      <c r="AW433" s="13" t="s">
        <v>40</v>
      </c>
      <c r="AX433" s="13" t="s">
        <v>25</v>
      </c>
      <c r="AY433" s="264" t="s">
        <v>146</v>
      </c>
    </row>
    <row r="434" s="1" customFormat="1" ht="16.5" customHeight="1">
      <c r="B434" s="45"/>
      <c r="C434" s="220" t="s">
        <v>580</v>
      </c>
      <c r="D434" s="220" t="s">
        <v>148</v>
      </c>
      <c r="E434" s="221" t="s">
        <v>581</v>
      </c>
      <c r="F434" s="222" t="s">
        <v>582</v>
      </c>
      <c r="G434" s="223" t="s">
        <v>151</v>
      </c>
      <c r="H434" s="224">
        <v>34.603999999999999</v>
      </c>
      <c r="I434" s="225"/>
      <c r="J434" s="226">
        <f>ROUND(I434*H434,2)</f>
        <v>0</v>
      </c>
      <c r="K434" s="222" t="s">
        <v>152</v>
      </c>
      <c r="L434" s="71"/>
      <c r="M434" s="227" t="s">
        <v>24</v>
      </c>
      <c r="N434" s="228" t="s">
        <v>48</v>
      </c>
      <c r="O434" s="46"/>
      <c r="P434" s="229">
        <f>O434*H434</f>
        <v>0</v>
      </c>
      <c r="Q434" s="229">
        <v>0</v>
      </c>
      <c r="R434" s="229">
        <f>Q434*H434</f>
        <v>0</v>
      </c>
      <c r="S434" s="229">
        <v>0</v>
      </c>
      <c r="T434" s="230">
        <f>S434*H434</f>
        <v>0</v>
      </c>
      <c r="AR434" s="23" t="s">
        <v>153</v>
      </c>
      <c r="AT434" s="23" t="s">
        <v>148</v>
      </c>
      <c r="AU434" s="23" t="s">
        <v>86</v>
      </c>
      <c r="AY434" s="23" t="s">
        <v>146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23" t="s">
        <v>25</v>
      </c>
      <c r="BK434" s="231">
        <f>ROUND(I434*H434,2)</f>
        <v>0</v>
      </c>
      <c r="BL434" s="23" t="s">
        <v>153</v>
      </c>
      <c r="BM434" s="23" t="s">
        <v>583</v>
      </c>
    </row>
    <row r="435" s="11" customFormat="1">
      <c r="B435" s="232"/>
      <c r="C435" s="233"/>
      <c r="D435" s="234" t="s">
        <v>155</v>
      </c>
      <c r="E435" s="235" t="s">
        <v>24</v>
      </c>
      <c r="F435" s="236" t="s">
        <v>568</v>
      </c>
      <c r="G435" s="233"/>
      <c r="H435" s="235" t="s">
        <v>24</v>
      </c>
      <c r="I435" s="237"/>
      <c r="J435" s="233"/>
      <c r="K435" s="233"/>
      <c r="L435" s="238"/>
      <c r="M435" s="239"/>
      <c r="N435" s="240"/>
      <c r="O435" s="240"/>
      <c r="P435" s="240"/>
      <c r="Q435" s="240"/>
      <c r="R435" s="240"/>
      <c r="S435" s="240"/>
      <c r="T435" s="241"/>
      <c r="AT435" s="242" t="s">
        <v>155</v>
      </c>
      <c r="AU435" s="242" t="s">
        <v>86</v>
      </c>
      <c r="AV435" s="11" t="s">
        <v>25</v>
      </c>
      <c r="AW435" s="11" t="s">
        <v>40</v>
      </c>
      <c r="AX435" s="11" t="s">
        <v>77</v>
      </c>
      <c r="AY435" s="242" t="s">
        <v>146</v>
      </c>
    </row>
    <row r="436" s="12" customFormat="1">
      <c r="B436" s="243"/>
      <c r="C436" s="244"/>
      <c r="D436" s="234" t="s">
        <v>155</v>
      </c>
      <c r="E436" s="245" t="s">
        <v>24</v>
      </c>
      <c r="F436" s="246" t="s">
        <v>569</v>
      </c>
      <c r="G436" s="244"/>
      <c r="H436" s="247">
        <v>34.603999999999999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AT436" s="253" t="s">
        <v>155</v>
      </c>
      <c r="AU436" s="253" t="s">
        <v>86</v>
      </c>
      <c r="AV436" s="12" t="s">
        <v>86</v>
      </c>
      <c r="AW436" s="12" t="s">
        <v>40</v>
      </c>
      <c r="AX436" s="12" t="s">
        <v>77</v>
      </c>
      <c r="AY436" s="253" t="s">
        <v>146</v>
      </c>
    </row>
    <row r="437" s="13" customFormat="1">
      <c r="B437" s="254"/>
      <c r="C437" s="255"/>
      <c r="D437" s="234" t="s">
        <v>155</v>
      </c>
      <c r="E437" s="256" t="s">
        <v>24</v>
      </c>
      <c r="F437" s="257" t="s">
        <v>159</v>
      </c>
      <c r="G437" s="255"/>
      <c r="H437" s="258">
        <v>34.603999999999999</v>
      </c>
      <c r="I437" s="259"/>
      <c r="J437" s="255"/>
      <c r="K437" s="255"/>
      <c r="L437" s="260"/>
      <c r="M437" s="261"/>
      <c r="N437" s="262"/>
      <c r="O437" s="262"/>
      <c r="P437" s="262"/>
      <c r="Q437" s="262"/>
      <c r="R437" s="262"/>
      <c r="S437" s="262"/>
      <c r="T437" s="263"/>
      <c r="AT437" s="264" t="s">
        <v>155</v>
      </c>
      <c r="AU437" s="264" t="s">
        <v>86</v>
      </c>
      <c r="AV437" s="13" t="s">
        <v>153</v>
      </c>
      <c r="AW437" s="13" t="s">
        <v>40</v>
      </c>
      <c r="AX437" s="13" t="s">
        <v>25</v>
      </c>
      <c r="AY437" s="264" t="s">
        <v>146</v>
      </c>
    </row>
    <row r="438" s="10" customFormat="1" ht="29.88" customHeight="1">
      <c r="B438" s="204"/>
      <c r="C438" s="205"/>
      <c r="D438" s="206" t="s">
        <v>76</v>
      </c>
      <c r="E438" s="218" t="s">
        <v>203</v>
      </c>
      <c r="F438" s="218" t="s">
        <v>584</v>
      </c>
      <c r="G438" s="205"/>
      <c r="H438" s="205"/>
      <c r="I438" s="208"/>
      <c r="J438" s="219">
        <f>BK438</f>
        <v>0</v>
      </c>
      <c r="K438" s="205"/>
      <c r="L438" s="210"/>
      <c r="M438" s="211"/>
      <c r="N438" s="212"/>
      <c r="O438" s="212"/>
      <c r="P438" s="213">
        <f>SUM(P439:P505)</f>
        <v>0</v>
      </c>
      <c r="Q438" s="212"/>
      <c r="R438" s="213">
        <f>SUM(R439:R505)</f>
        <v>18.953149</v>
      </c>
      <c r="S438" s="212"/>
      <c r="T438" s="214">
        <f>SUM(T439:T505)</f>
        <v>9.1614299999999993</v>
      </c>
      <c r="AR438" s="215" t="s">
        <v>25</v>
      </c>
      <c r="AT438" s="216" t="s">
        <v>76</v>
      </c>
      <c r="AU438" s="216" t="s">
        <v>25</v>
      </c>
      <c r="AY438" s="215" t="s">
        <v>146</v>
      </c>
      <c r="BK438" s="217">
        <f>SUM(BK439:BK505)</f>
        <v>0</v>
      </c>
    </row>
    <row r="439" s="1" customFormat="1" ht="25.5" customHeight="1">
      <c r="B439" s="45"/>
      <c r="C439" s="220" t="s">
        <v>585</v>
      </c>
      <c r="D439" s="220" t="s">
        <v>148</v>
      </c>
      <c r="E439" s="221" t="s">
        <v>586</v>
      </c>
      <c r="F439" s="222" t="s">
        <v>587</v>
      </c>
      <c r="G439" s="223" t="s">
        <v>177</v>
      </c>
      <c r="H439" s="224">
        <v>135</v>
      </c>
      <c r="I439" s="225"/>
      <c r="J439" s="226">
        <f>ROUND(I439*H439,2)</f>
        <v>0</v>
      </c>
      <c r="K439" s="222" t="s">
        <v>152</v>
      </c>
      <c r="L439" s="71"/>
      <c r="M439" s="227" t="s">
        <v>24</v>
      </c>
      <c r="N439" s="228" t="s">
        <v>48</v>
      </c>
      <c r="O439" s="46"/>
      <c r="P439" s="229">
        <f>O439*H439</f>
        <v>0</v>
      </c>
      <c r="Q439" s="229">
        <v>0.1295</v>
      </c>
      <c r="R439" s="229">
        <f>Q439*H439</f>
        <v>17.482500000000002</v>
      </c>
      <c r="S439" s="229">
        <v>0</v>
      </c>
      <c r="T439" s="230">
        <f>S439*H439</f>
        <v>0</v>
      </c>
      <c r="AR439" s="23" t="s">
        <v>153</v>
      </c>
      <c r="AT439" s="23" t="s">
        <v>148</v>
      </c>
      <c r="AU439" s="23" t="s">
        <v>86</v>
      </c>
      <c r="AY439" s="23" t="s">
        <v>146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23" t="s">
        <v>25</v>
      </c>
      <c r="BK439" s="231">
        <f>ROUND(I439*H439,2)</f>
        <v>0</v>
      </c>
      <c r="BL439" s="23" t="s">
        <v>153</v>
      </c>
      <c r="BM439" s="23" t="s">
        <v>588</v>
      </c>
    </row>
    <row r="440" s="11" customFormat="1">
      <c r="B440" s="232"/>
      <c r="C440" s="233"/>
      <c r="D440" s="234" t="s">
        <v>155</v>
      </c>
      <c r="E440" s="235" t="s">
        <v>24</v>
      </c>
      <c r="F440" s="236" t="s">
        <v>589</v>
      </c>
      <c r="G440" s="233"/>
      <c r="H440" s="235" t="s">
        <v>24</v>
      </c>
      <c r="I440" s="237"/>
      <c r="J440" s="233"/>
      <c r="K440" s="233"/>
      <c r="L440" s="238"/>
      <c r="M440" s="239"/>
      <c r="N440" s="240"/>
      <c r="O440" s="240"/>
      <c r="P440" s="240"/>
      <c r="Q440" s="240"/>
      <c r="R440" s="240"/>
      <c r="S440" s="240"/>
      <c r="T440" s="241"/>
      <c r="AT440" s="242" t="s">
        <v>155</v>
      </c>
      <c r="AU440" s="242" t="s">
        <v>86</v>
      </c>
      <c r="AV440" s="11" t="s">
        <v>25</v>
      </c>
      <c r="AW440" s="11" t="s">
        <v>40</v>
      </c>
      <c r="AX440" s="11" t="s">
        <v>77</v>
      </c>
      <c r="AY440" s="242" t="s">
        <v>146</v>
      </c>
    </row>
    <row r="441" s="12" customFormat="1">
      <c r="B441" s="243"/>
      <c r="C441" s="244"/>
      <c r="D441" s="234" t="s">
        <v>155</v>
      </c>
      <c r="E441" s="245" t="s">
        <v>24</v>
      </c>
      <c r="F441" s="246" t="s">
        <v>590</v>
      </c>
      <c r="G441" s="244"/>
      <c r="H441" s="247">
        <v>59.200000000000003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AT441" s="253" t="s">
        <v>155</v>
      </c>
      <c r="AU441" s="253" t="s">
        <v>86</v>
      </c>
      <c r="AV441" s="12" t="s">
        <v>86</v>
      </c>
      <c r="AW441" s="12" t="s">
        <v>40</v>
      </c>
      <c r="AX441" s="12" t="s">
        <v>77</v>
      </c>
      <c r="AY441" s="253" t="s">
        <v>146</v>
      </c>
    </row>
    <row r="442" s="11" customFormat="1">
      <c r="B442" s="232"/>
      <c r="C442" s="233"/>
      <c r="D442" s="234" t="s">
        <v>155</v>
      </c>
      <c r="E442" s="235" t="s">
        <v>24</v>
      </c>
      <c r="F442" s="236" t="s">
        <v>591</v>
      </c>
      <c r="G442" s="233"/>
      <c r="H442" s="235" t="s">
        <v>24</v>
      </c>
      <c r="I442" s="237"/>
      <c r="J442" s="233"/>
      <c r="K442" s="233"/>
      <c r="L442" s="238"/>
      <c r="M442" s="239"/>
      <c r="N442" s="240"/>
      <c r="O442" s="240"/>
      <c r="P442" s="240"/>
      <c r="Q442" s="240"/>
      <c r="R442" s="240"/>
      <c r="S442" s="240"/>
      <c r="T442" s="241"/>
      <c r="AT442" s="242" t="s">
        <v>155</v>
      </c>
      <c r="AU442" s="242" t="s">
        <v>86</v>
      </c>
      <c r="AV442" s="11" t="s">
        <v>25</v>
      </c>
      <c r="AW442" s="11" t="s">
        <v>40</v>
      </c>
      <c r="AX442" s="11" t="s">
        <v>77</v>
      </c>
      <c r="AY442" s="242" t="s">
        <v>146</v>
      </c>
    </row>
    <row r="443" s="12" customFormat="1">
      <c r="B443" s="243"/>
      <c r="C443" s="244"/>
      <c r="D443" s="234" t="s">
        <v>155</v>
      </c>
      <c r="E443" s="245" t="s">
        <v>24</v>
      </c>
      <c r="F443" s="246" t="s">
        <v>180</v>
      </c>
      <c r="G443" s="244"/>
      <c r="H443" s="247">
        <v>56.799999999999997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AT443" s="253" t="s">
        <v>155</v>
      </c>
      <c r="AU443" s="253" t="s">
        <v>86</v>
      </c>
      <c r="AV443" s="12" t="s">
        <v>86</v>
      </c>
      <c r="AW443" s="12" t="s">
        <v>40</v>
      </c>
      <c r="AX443" s="12" t="s">
        <v>77</v>
      </c>
      <c r="AY443" s="253" t="s">
        <v>146</v>
      </c>
    </row>
    <row r="444" s="12" customFormat="1">
      <c r="B444" s="243"/>
      <c r="C444" s="244"/>
      <c r="D444" s="234" t="s">
        <v>155</v>
      </c>
      <c r="E444" s="245" t="s">
        <v>24</v>
      </c>
      <c r="F444" s="246" t="s">
        <v>181</v>
      </c>
      <c r="G444" s="244"/>
      <c r="H444" s="247">
        <v>19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AT444" s="253" t="s">
        <v>155</v>
      </c>
      <c r="AU444" s="253" t="s">
        <v>86</v>
      </c>
      <c r="AV444" s="12" t="s">
        <v>86</v>
      </c>
      <c r="AW444" s="12" t="s">
        <v>40</v>
      </c>
      <c r="AX444" s="12" t="s">
        <v>77</v>
      </c>
      <c r="AY444" s="253" t="s">
        <v>146</v>
      </c>
    </row>
    <row r="445" s="13" customFormat="1">
      <c r="B445" s="254"/>
      <c r="C445" s="255"/>
      <c r="D445" s="234" t="s">
        <v>155</v>
      </c>
      <c r="E445" s="256" t="s">
        <v>24</v>
      </c>
      <c r="F445" s="257" t="s">
        <v>159</v>
      </c>
      <c r="G445" s="255"/>
      <c r="H445" s="258">
        <v>135</v>
      </c>
      <c r="I445" s="259"/>
      <c r="J445" s="255"/>
      <c r="K445" s="255"/>
      <c r="L445" s="260"/>
      <c r="M445" s="261"/>
      <c r="N445" s="262"/>
      <c r="O445" s="262"/>
      <c r="P445" s="262"/>
      <c r="Q445" s="262"/>
      <c r="R445" s="262"/>
      <c r="S445" s="262"/>
      <c r="T445" s="263"/>
      <c r="AT445" s="264" t="s">
        <v>155</v>
      </c>
      <c r="AU445" s="264" t="s">
        <v>86</v>
      </c>
      <c r="AV445" s="13" t="s">
        <v>153</v>
      </c>
      <c r="AW445" s="13" t="s">
        <v>40</v>
      </c>
      <c r="AX445" s="13" t="s">
        <v>25</v>
      </c>
      <c r="AY445" s="264" t="s">
        <v>146</v>
      </c>
    </row>
    <row r="446" s="1" customFormat="1" ht="16.5" customHeight="1">
      <c r="B446" s="45"/>
      <c r="C446" s="265" t="s">
        <v>592</v>
      </c>
      <c r="D446" s="265" t="s">
        <v>263</v>
      </c>
      <c r="E446" s="266" t="s">
        <v>593</v>
      </c>
      <c r="F446" s="267" t="s">
        <v>594</v>
      </c>
      <c r="G446" s="268" t="s">
        <v>322</v>
      </c>
      <c r="H446" s="269">
        <v>133.53999999999999</v>
      </c>
      <c r="I446" s="270"/>
      <c r="J446" s="271">
        <f>ROUND(I446*H446,2)</f>
        <v>0</v>
      </c>
      <c r="K446" s="267" t="s">
        <v>152</v>
      </c>
      <c r="L446" s="272"/>
      <c r="M446" s="273" t="s">
        <v>24</v>
      </c>
      <c r="N446" s="274" t="s">
        <v>48</v>
      </c>
      <c r="O446" s="46"/>
      <c r="P446" s="229">
        <f>O446*H446</f>
        <v>0</v>
      </c>
      <c r="Q446" s="229">
        <v>0.010999999999999999</v>
      </c>
      <c r="R446" s="229">
        <f>Q446*H446</f>
        <v>1.4689399999999999</v>
      </c>
      <c r="S446" s="229">
        <v>0</v>
      </c>
      <c r="T446" s="230">
        <f>S446*H446</f>
        <v>0</v>
      </c>
      <c r="AR446" s="23" t="s">
        <v>198</v>
      </c>
      <c r="AT446" s="23" t="s">
        <v>263</v>
      </c>
      <c r="AU446" s="23" t="s">
        <v>86</v>
      </c>
      <c r="AY446" s="23" t="s">
        <v>146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23" t="s">
        <v>25</v>
      </c>
      <c r="BK446" s="231">
        <f>ROUND(I446*H446,2)</f>
        <v>0</v>
      </c>
      <c r="BL446" s="23" t="s">
        <v>153</v>
      </c>
      <c r="BM446" s="23" t="s">
        <v>595</v>
      </c>
    </row>
    <row r="447" s="11" customFormat="1">
      <c r="B447" s="232"/>
      <c r="C447" s="233"/>
      <c r="D447" s="234" t="s">
        <v>155</v>
      </c>
      <c r="E447" s="235" t="s">
        <v>24</v>
      </c>
      <c r="F447" s="236" t="s">
        <v>596</v>
      </c>
      <c r="G447" s="233"/>
      <c r="H447" s="235" t="s">
        <v>24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AT447" s="242" t="s">
        <v>155</v>
      </c>
      <c r="AU447" s="242" t="s">
        <v>86</v>
      </c>
      <c r="AV447" s="11" t="s">
        <v>25</v>
      </c>
      <c r="AW447" s="11" t="s">
        <v>40</v>
      </c>
      <c r="AX447" s="11" t="s">
        <v>77</v>
      </c>
      <c r="AY447" s="242" t="s">
        <v>146</v>
      </c>
    </row>
    <row r="448" s="12" customFormat="1">
      <c r="B448" s="243"/>
      <c r="C448" s="244"/>
      <c r="D448" s="234" t="s">
        <v>155</v>
      </c>
      <c r="E448" s="245" t="s">
        <v>24</v>
      </c>
      <c r="F448" s="246" t="s">
        <v>597</v>
      </c>
      <c r="G448" s="244"/>
      <c r="H448" s="247">
        <v>11.34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AT448" s="253" t="s">
        <v>155</v>
      </c>
      <c r="AU448" s="253" t="s">
        <v>86</v>
      </c>
      <c r="AV448" s="12" t="s">
        <v>86</v>
      </c>
      <c r="AW448" s="12" t="s">
        <v>40</v>
      </c>
      <c r="AX448" s="12" t="s">
        <v>77</v>
      </c>
      <c r="AY448" s="253" t="s">
        <v>146</v>
      </c>
    </row>
    <row r="449" s="12" customFormat="1">
      <c r="B449" s="243"/>
      <c r="C449" s="244"/>
      <c r="D449" s="234" t="s">
        <v>155</v>
      </c>
      <c r="E449" s="245" t="s">
        <v>24</v>
      </c>
      <c r="F449" s="246" t="s">
        <v>598</v>
      </c>
      <c r="G449" s="244"/>
      <c r="H449" s="247">
        <v>3.7999999999999998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AT449" s="253" t="s">
        <v>155</v>
      </c>
      <c r="AU449" s="253" t="s">
        <v>86</v>
      </c>
      <c r="AV449" s="12" t="s">
        <v>86</v>
      </c>
      <c r="AW449" s="12" t="s">
        <v>40</v>
      </c>
      <c r="AX449" s="12" t="s">
        <v>77</v>
      </c>
      <c r="AY449" s="253" t="s">
        <v>146</v>
      </c>
    </row>
    <row r="450" s="11" customFormat="1">
      <c r="B450" s="232"/>
      <c r="C450" s="233"/>
      <c r="D450" s="234" t="s">
        <v>155</v>
      </c>
      <c r="E450" s="235" t="s">
        <v>24</v>
      </c>
      <c r="F450" s="236" t="s">
        <v>599</v>
      </c>
      <c r="G450" s="233"/>
      <c r="H450" s="235" t="s">
        <v>24</v>
      </c>
      <c r="I450" s="237"/>
      <c r="J450" s="233"/>
      <c r="K450" s="233"/>
      <c r="L450" s="238"/>
      <c r="M450" s="239"/>
      <c r="N450" s="240"/>
      <c r="O450" s="240"/>
      <c r="P450" s="240"/>
      <c r="Q450" s="240"/>
      <c r="R450" s="240"/>
      <c r="S450" s="240"/>
      <c r="T450" s="241"/>
      <c r="AT450" s="242" t="s">
        <v>155</v>
      </c>
      <c r="AU450" s="242" t="s">
        <v>86</v>
      </c>
      <c r="AV450" s="11" t="s">
        <v>25</v>
      </c>
      <c r="AW450" s="11" t="s">
        <v>40</v>
      </c>
      <c r="AX450" s="11" t="s">
        <v>77</v>
      </c>
      <c r="AY450" s="242" t="s">
        <v>146</v>
      </c>
    </row>
    <row r="451" s="12" customFormat="1">
      <c r="B451" s="243"/>
      <c r="C451" s="244"/>
      <c r="D451" s="234" t="s">
        <v>155</v>
      </c>
      <c r="E451" s="245" t="s">
        <v>24</v>
      </c>
      <c r="F451" s="246" t="s">
        <v>600</v>
      </c>
      <c r="G451" s="244"/>
      <c r="H451" s="247">
        <v>118.40000000000001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AT451" s="253" t="s">
        <v>155</v>
      </c>
      <c r="AU451" s="253" t="s">
        <v>86</v>
      </c>
      <c r="AV451" s="12" t="s">
        <v>86</v>
      </c>
      <c r="AW451" s="12" t="s">
        <v>40</v>
      </c>
      <c r="AX451" s="12" t="s">
        <v>77</v>
      </c>
      <c r="AY451" s="253" t="s">
        <v>146</v>
      </c>
    </row>
    <row r="452" s="13" customFormat="1">
      <c r="B452" s="254"/>
      <c r="C452" s="255"/>
      <c r="D452" s="234" t="s">
        <v>155</v>
      </c>
      <c r="E452" s="256" t="s">
        <v>24</v>
      </c>
      <c r="F452" s="257" t="s">
        <v>159</v>
      </c>
      <c r="G452" s="255"/>
      <c r="H452" s="258">
        <v>133.53999999999999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AT452" s="264" t="s">
        <v>155</v>
      </c>
      <c r="AU452" s="264" t="s">
        <v>86</v>
      </c>
      <c r="AV452" s="13" t="s">
        <v>153</v>
      </c>
      <c r="AW452" s="13" t="s">
        <v>40</v>
      </c>
      <c r="AX452" s="13" t="s">
        <v>25</v>
      </c>
      <c r="AY452" s="264" t="s">
        <v>146</v>
      </c>
    </row>
    <row r="453" s="1" customFormat="1" ht="25.5" customHeight="1">
      <c r="B453" s="45"/>
      <c r="C453" s="220" t="s">
        <v>601</v>
      </c>
      <c r="D453" s="220" t="s">
        <v>148</v>
      </c>
      <c r="E453" s="221" t="s">
        <v>602</v>
      </c>
      <c r="F453" s="222" t="s">
        <v>603</v>
      </c>
      <c r="G453" s="223" t="s">
        <v>151</v>
      </c>
      <c r="H453" s="224">
        <v>2284.2399999999998</v>
      </c>
      <c r="I453" s="225"/>
      <c r="J453" s="226">
        <f>ROUND(I453*H453,2)</f>
        <v>0</v>
      </c>
      <c r="K453" s="222" t="s">
        <v>152</v>
      </c>
      <c r="L453" s="71"/>
      <c r="M453" s="227" t="s">
        <v>24</v>
      </c>
      <c r="N453" s="228" t="s">
        <v>48</v>
      </c>
      <c r="O453" s="46"/>
      <c r="P453" s="229">
        <f>O453*H453</f>
        <v>0</v>
      </c>
      <c r="Q453" s="229">
        <v>0</v>
      </c>
      <c r="R453" s="229">
        <f>Q453*H453</f>
        <v>0</v>
      </c>
      <c r="S453" s="229">
        <v>0</v>
      </c>
      <c r="T453" s="230">
        <f>S453*H453</f>
        <v>0</v>
      </c>
      <c r="AR453" s="23" t="s">
        <v>153</v>
      </c>
      <c r="AT453" s="23" t="s">
        <v>148</v>
      </c>
      <c r="AU453" s="23" t="s">
        <v>86</v>
      </c>
      <c r="AY453" s="23" t="s">
        <v>146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23" t="s">
        <v>25</v>
      </c>
      <c r="BK453" s="231">
        <f>ROUND(I453*H453,2)</f>
        <v>0</v>
      </c>
      <c r="BL453" s="23" t="s">
        <v>153</v>
      </c>
      <c r="BM453" s="23" t="s">
        <v>604</v>
      </c>
    </row>
    <row r="454" s="12" customFormat="1">
      <c r="B454" s="243"/>
      <c r="C454" s="244"/>
      <c r="D454" s="234" t="s">
        <v>155</v>
      </c>
      <c r="E454" s="245" t="s">
        <v>24</v>
      </c>
      <c r="F454" s="246" t="s">
        <v>605</v>
      </c>
      <c r="G454" s="244"/>
      <c r="H454" s="247">
        <v>875.27999999999997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AT454" s="253" t="s">
        <v>155</v>
      </c>
      <c r="AU454" s="253" t="s">
        <v>86</v>
      </c>
      <c r="AV454" s="12" t="s">
        <v>86</v>
      </c>
      <c r="AW454" s="12" t="s">
        <v>40</v>
      </c>
      <c r="AX454" s="12" t="s">
        <v>77</v>
      </c>
      <c r="AY454" s="253" t="s">
        <v>146</v>
      </c>
    </row>
    <row r="455" s="12" customFormat="1">
      <c r="B455" s="243"/>
      <c r="C455" s="244"/>
      <c r="D455" s="234" t="s">
        <v>155</v>
      </c>
      <c r="E455" s="245" t="s">
        <v>24</v>
      </c>
      <c r="F455" s="246" t="s">
        <v>606</v>
      </c>
      <c r="G455" s="244"/>
      <c r="H455" s="247">
        <v>869.39999999999998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AT455" s="253" t="s">
        <v>155</v>
      </c>
      <c r="AU455" s="253" t="s">
        <v>86</v>
      </c>
      <c r="AV455" s="12" t="s">
        <v>86</v>
      </c>
      <c r="AW455" s="12" t="s">
        <v>40</v>
      </c>
      <c r="AX455" s="12" t="s">
        <v>77</v>
      </c>
      <c r="AY455" s="253" t="s">
        <v>146</v>
      </c>
    </row>
    <row r="456" s="12" customFormat="1">
      <c r="B456" s="243"/>
      <c r="C456" s="244"/>
      <c r="D456" s="234" t="s">
        <v>155</v>
      </c>
      <c r="E456" s="245" t="s">
        <v>24</v>
      </c>
      <c r="F456" s="246" t="s">
        <v>607</v>
      </c>
      <c r="G456" s="244"/>
      <c r="H456" s="247">
        <v>269.77999999999997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AT456" s="253" t="s">
        <v>155</v>
      </c>
      <c r="AU456" s="253" t="s">
        <v>86</v>
      </c>
      <c r="AV456" s="12" t="s">
        <v>86</v>
      </c>
      <c r="AW456" s="12" t="s">
        <v>40</v>
      </c>
      <c r="AX456" s="12" t="s">
        <v>77</v>
      </c>
      <c r="AY456" s="253" t="s">
        <v>146</v>
      </c>
    </row>
    <row r="457" s="12" customFormat="1">
      <c r="B457" s="243"/>
      <c r="C457" s="244"/>
      <c r="D457" s="234" t="s">
        <v>155</v>
      </c>
      <c r="E457" s="245" t="s">
        <v>24</v>
      </c>
      <c r="F457" s="246" t="s">
        <v>608</v>
      </c>
      <c r="G457" s="244"/>
      <c r="H457" s="247">
        <v>269.77999999999997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AT457" s="253" t="s">
        <v>155</v>
      </c>
      <c r="AU457" s="253" t="s">
        <v>86</v>
      </c>
      <c r="AV457" s="12" t="s">
        <v>86</v>
      </c>
      <c r="AW457" s="12" t="s">
        <v>40</v>
      </c>
      <c r="AX457" s="12" t="s">
        <v>77</v>
      </c>
      <c r="AY457" s="253" t="s">
        <v>146</v>
      </c>
    </row>
    <row r="458" s="13" customFormat="1">
      <c r="B458" s="254"/>
      <c r="C458" s="255"/>
      <c r="D458" s="234" t="s">
        <v>155</v>
      </c>
      <c r="E458" s="256" t="s">
        <v>24</v>
      </c>
      <c r="F458" s="257" t="s">
        <v>159</v>
      </c>
      <c r="G458" s="255"/>
      <c r="H458" s="258">
        <v>2284.2399999999998</v>
      </c>
      <c r="I458" s="259"/>
      <c r="J458" s="255"/>
      <c r="K458" s="255"/>
      <c r="L458" s="260"/>
      <c r="M458" s="261"/>
      <c r="N458" s="262"/>
      <c r="O458" s="262"/>
      <c r="P458" s="262"/>
      <c r="Q458" s="262"/>
      <c r="R458" s="262"/>
      <c r="S458" s="262"/>
      <c r="T458" s="263"/>
      <c r="AT458" s="264" t="s">
        <v>155</v>
      </c>
      <c r="AU458" s="264" t="s">
        <v>86</v>
      </c>
      <c r="AV458" s="13" t="s">
        <v>153</v>
      </c>
      <c r="AW458" s="13" t="s">
        <v>40</v>
      </c>
      <c r="AX458" s="13" t="s">
        <v>25</v>
      </c>
      <c r="AY458" s="264" t="s">
        <v>146</v>
      </c>
    </row>
    <row r="459" s="1" customFormat="1" ht="25.5" customHeight="1">
      <c r="B459" s="45"/>
      <c r="C459" s="220" t="s">
        <v>609</v>
      </c>
      <c r="D459" s="220" t="s">
        <v>148</v>
      </c>
      <c r="E459" s="221" t="s">
        <v>610</v>
      </c>
      <c r="F459" s="222" t="s">
        <v>611</v>
      </c>
      <c r="G459" s="223" t="s">
        <v>151</v>
      </c>
      <c r="H459" s="224">
        <v>137054.39999999999</v>
      </c>
      <c r="I459" s="225"/>
      <c r="J459" s="226">
        <f>ROUND(I459*H459,2)</f>
        <v>0</v>
      </c>
      <c r="K459" s="222" t="s">
        <v>152</v>
      </c>
      <c r="L459" s="71"/>
      <c r="M459" s="227" t="s">
        <v>24</v>
      </c>
      <c r="N459" s="228" t="s">
        <v>48</v>
      </c>
      <c r="O459" s="46"/>
      <c r="P459" s="229">
        <f>O459*H459</f>
        <v>0</v>
      </c>
      <c r="Q459" s="229">
        <v>0</v>
      </c>
      <c r="R459" s="229">
        <f>Q459*H459</f>
        <v>0</v>
      </c>
      <c r="S459" s="229">
        <v>0</v>
      </c>
      <c r="T459" s="230">
        <f>S459*H459</f>
        <v>0</v>
      </c>
      <c r="AR459" s="23" t="s">
        <v>153</v>
      </c>
      <c r="AT459" s="23" t="s">
        <v>148</v>
      </c>
      <c r="AU459" s="23" t="s">
        <v>86</v>
      </c>
      <c r="AY459" s="23" t="s">
        <v>146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23" t="s">
        <v>25</v>
      </c>
      <c r="BK459" s="231">
        <f>ROUND(I459*H459,2)</f>
        <v>0</v>
      </c>
      <c r="BL459" s="23" t="s">
        <v>153</v>
      </c>
      <c r="BM459" s="23" t="s">
        <v>612</v>
      </c>
    </row>
    <row r="460" s="11" customFormat="1">
      <c r="B460" s="232"/>
      <c r="C460" s="233"/>
      <c r="D460" s="234" t="s">
        <v>155</v>
      </c>
      <c r="E460" s="235" t="s">
        <v>24</v>
      </c>
      <c r="F460" s="236" t="s">
        <v>613</v>
      </c>
      <c r="G460" s="233"/>
      <c r="H460" s="235" t="s">
        <v>24</v>
      </c>
      <c r="I460" s="237"/>
      <c r="J460" s="233"/>
      <c r="K460" s="233"/>
      <c r="L460" s="238"/>
      <c r="M460" s="239"/>
      <c r="N460" s="240"/>
      <c r="O460" s="240"/>
      <c r="P460" s="240"/>
      <c r="Q460" s="240"/>
      <c r="R460" s="240"/>
      <c r="S460" s="240"/>
      <c r="T460" s="241"/>
      <c r="AT460" s="242" t="s">
        <v>155</v>
      </c>
      <c r="AU460" s="242" t="s">
        <v>86</v>
      </c>
      <c r="AV460" s="11" t="s">
        <v>25</v>
      </c>
      <c r="AW460" s="11" t="s">
        <v>40</v>
      </c>
      <c r="AX460" s="11" t="s">
        <v>77</v>
      </c>
      <c r="AY460" s="242" t="s">
        <v>146</v>
      </c>
    </row>
    <row r="461" s="12" customFormat="1">
      <c r="B461" s="243"/>
      <c r="C461" s="244"/>
      <c r="D461" s="234" t="s">
        <v>155</v>
      </c>
      <c r="E461" s="245" t="s">
        <v>24</v>
      </c>
      <c r="F461" s="246" t="s">
        <v>614</v>
      </c>
      <c r="G461" s="244"/>
      <c r="H461" s="247">
        <v>137054.39999999999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AT461" s="253" t="s">
        <v>155</v>
      </c>
      <c r="AU461" s="253" t="s">
        <v>86</v>
      </c>
      <c r="AV461" s="12" t="s">
        <v>86</v>
      </c>
      <c r="AW461" s="12" t="s">
        <v>40</v>
      </c>
      <c r="AX461" s="12" t="s">
        <v>77</v>
      </c>
      <c r="AY461" s="253" t="s">
        <v>146</v>
      </c>
    </row>
    <row r="462" s="13" customFormat="1">
      <c r="B462" s="254"/>
      <c r="C462" s="255"/>
      <c r="D462" s="234" t="s">
        <v>155</v>
      </c>
      <c r="E462" s="256" t="s">
        <v>24</v>
      </c>
      <c r="F462" s="257" t="s">
        <v>159</v>
      </c>
      <c r="G462" s="255"/>
      <c r="H462" s="258">
        <v>137054.39999999999</v>
      </c>
      <c r="I462" s="259"/>
      <c r="J462" s="255"/>
      <c r="K462" s="255"/>
      <c r="L462" s="260"/>
      <c r="M462" s="261"/>
      <c r="N462" s="262"/>
      <c r="O462" s="262"/>
      <c r="P462" s="262"/>
      <c r="Q462" s="262"/>
      <c r="R462" s="262"/>
      <c r="S462" s="262"/>
      <c r="T462" s="263"/>
      <c r="AT462" s="264" t="s">
        <v>155</v>
      </c>
      <c r="AU462" s="264" t="s">
        <v>86</v>
      </c>
      <c r="AV462" s="13" t="s">
        <v>153</v>
      </c>
      <c r="AW462" s="13" t="s">
        <v>40</v>
      </c>
      <c r="AX462" s="13" t="s">
        <v>25</v>
      </c>
      <c r="AY462" s="264" t="s">
        <v>146</v>
      </c>
    </row>
    <row r="463" s="1" customFormat="1" ht="25.5" customHeight="1">
      <c r="B463" s="45"/>
      <c r="C463" s="220" t="s">
        <v>615</v>
      </c>
      <c r="D463" s="220" t="s">
        <v>148</v>
      </c>
      <c r="E463" s="221" t="s">
        <v>616</v>
      </c>
      <c r="F463" s="222" t="s">
        <v>617</v>
      </c>
      <c r="G463" s="223" t="s">
        <v>151</v>
      </c>
      <c r="H463" s="224">
        <v>2284.2399999999998</v>
      </c>
      <c r="I463" s="225"/>
      <c r="J463" s="226">
        <f>ROUND(I463*H463,2)</f>
        <v>0</v>
      </c>
      <c r="K463" s="222" t="s">
        <v>152</v>
      </c>
      <c r="L463" s="71"/>
      <c r="M463" s="227" t="s">
        <v>24</v>
      </c>
      <c r="N463" s="228" t="s">
        <v>48</v>
      </c>
      <c r="O463" s="46"/>
      <c r="P463" s="229">
        <f>O463*H463</f>
        <v>0</v>
      </c>
      <c r="Q463" s="229">
        <v>0</v>
      </c>
      <c r="R463" s="229">
        <f>Q463*H463</f>
        <v>0</v>
      </c>
      <c r="S463" s="229">
        <v>0</v>
      </c>
      <c r="T463" s="230">
        <f>S463*H463</f>
        <v>0</v>
      </c>
      <c r="AR463" s="23" t="s">
        <v>153</v>
      </c>
      <c r="AT463" s="23" t="s">
        <v>148</v>
      </c>
      <c r="AU463" s="23" t="s">
        <v>86</v>
      </c>
      <c r="AY463" s="23" t="s">
        <v>146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23" t="s">
        <v>25</v>
      </c>
      <c r="BK463" s="231">
        <f>ROUND(I463*H463,2)</f>
        <v>0</v>
      </c>
      <c r="BL463" s="23" t="s">
        <v>153</v>
      </c>
      <c r="BM463" s="23" t="s">
        <v>618</v>
      </c>
    </row>
    <row r="464" s="1" customFormat="1" ht="16.5" customHeight="1">
      <c r="B464" s="45"/>
      <c r="C464" s="220" t="s">
        <v>619</v>
      </c>
      <c r="D464" s="220" t="s">
        <v>148</v>
      </c>
      <c r="E464" s="221" t="s">
        <v>620</v>
      </c>
      <c r="F464" s="222" t="s">
        <v>621</v>
      </c>
      <c r="G464" s="223" t="s">
        <v>151</v>
      </c>
      <c r="H464" s="224">
        <v>2284.2399999999998</v>
      </c>
      <c r="I464" s="225"/>
      <c r="J464" s="226">
        <f>ROUND(I464*H464,2)</f>
        <v>0</v>
      </c>
      <c r="K464" s="222" t="s">
        <v>152</v>
      </c>
      <c r="L464" s="71"/>
      <c r="M464" s="227" t="s">
        <v>24</v>
      </c>
      <c r="N464" s="228" t="s">
        <v>48</v>
      </c>
      <c r="O464" s="46"/>
      <c r="P464" s="229">
        <f>O464*H464</f>
        <v>0</v>
      </c>
      <c r="Q464" s="229">
        <v>0</v>
      </c>
      <c r="R464" s="229">
        <f>Q464*H464</f>
        <v>0</v>
      </c>
      <c r="S464" s="229">
        <v>0</v>
      </c>
      <c r="T464" s="230">
        <f>S464*H464</f>
        <v>0</v>
      </c>
      <c r="AR464" s="23" t="s">
        <v>153</v>
      </c>
      <c r="AT464" s="23" t="s">
        <v>148</v>
      </c>
      <c r="AU464" s="23" t="s">
        <v>86</v>
      </c>
      <c r="AY464" s="23" t="s">
        <v>146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23" t="s">
        <v>25</v>
      </c>
      <c r="BK464" s="231">
        <f>ROUND(I464*H464,2)</f>
        <v>0</v>
      </c>
      <c r="BL464" s="23" t="s">
        <v>153</v>
      </c>
      <c r="BM464" s="23" t="s">
        <v>622</v>
      </c>
    </row>
    <row r="465" s="1" customFormat="1" ht="16.5" customHeight="1">
      <c r="B465" s="45"/>
      <c r="C465" s="220" t="s">
        <v>623</v>
      </c>
      <c r="D465" s="220" t="s">
        <v>148</v>
      </c>
      <c r="E465" s="221" t="s">
        <v>624</v>
      </c>
      <c r="F465" s="222" t="s">
        <v>625</v>
      </c>
      <c r="G465" s="223" t="s">
        <v>151</v>
      </c>
      <c r="H465" s="224">
        <v>137054.39999999999</v>
      </c>
      <c r="I465" s="225"/>
      <c r="J465" s="226">
        <f>ROUND(I465*H465,2)</f>
        <v>0</v>
      </c>
      <c r="K465" s="222" t="s">
        <v>152</v>
      </c>
      <c r="L465" s="71"/>
      <c r="M465" s="227" t="s">
        <v>24</v>
      </c>
      <c r="N465" s="228" t="s">
        <v>48</v>
      </c>
      <c r="O465" s="46"/>
      <c r="P465" s="229">
        <f>O465*H465</f>
        <v>0</v>
      </c>
      <c r="Q465" s="229">
        <v>0</v>
      </c>
      <c r="R465" s="229">
        <f>Q465*H465</f>
        <v>0</v>
      </c>
      <c r="S465" s="229">
        <v>0</v>
      </c>
      <c r="T465" s="230">
        <f>S465*H465</f>
        <v>0</v>
      </c>
      <c r="AR465" s="23" t="s">
        <v>153</v>
      </c>
      <c r="AT465" s="23" t="s">
        <v>148</v>
      </c>
      <c r="AU465" s="23" t="s">
        <v>86</v>
      </c>
      <c r="AY465" s="23" t="s">
        <v>146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23" t="s">
        <v>25</v>
      </c>
      <c r="BK465" s="231">
        <f>ROUND(I465*H465,2)</f>
        <v>0</v>
      </c>
      <c r="BL465" s="23" t="s">
        <v>153</v>
      </c>
      <c r="BM465" s="23" t="s">
        <v>626</v>
      </c>
    </row>
    <row r="466" s="12" customFormat="1">
      <c r="B466" s="243"/>
      <c r="C466" s="244"/>
      <c r="D466" s="234" t="s">
        <v>155</v>
      </c>
      <c r="E466" s="245" t="s">
        <v>24</v>
      </c>
      <c r="F466" s="246" t="s">
        <v>627</v>
      </c>
      <c r="G466" s="244"/>
      <c r="H466" s="247">
        <v>137054.39999999999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AT466" s="253" t="s">
        <v>155</v>
      </c>
      <c r="AU466" s="253" t="s">
        <v>86</v>
      </c>
      <c r="AV466" s="12" t="s">
        <v>86</v>
      </c>
      <c r="AW466" s="12" t="s">
        <v>40</v>
      </c>
      <c r="AX466" s="12" t="s">
        <v>25</v>
      </c>
      <c r="AY466" s="253" t="s">
        <v>146</v>
      </c>
    </row>
    <row r="467" s="1" customFormat="1" ht="16.5" customHeight="1">
      <c r="B467" s="45"/>
      <c r="C467" s="220" t="s">
        <v>628</v>
      </c>
      <c r="D467" s="220" t="s">
        <v>148</v>
      </c>
      <c r="E467" s="221" t="s">
        <v>629</v>
      </c>
      <c r="F467" s="222" t="s">
        <v>630</v>
      </c>
      <c r="G467" s="223" t="s">
        <v>151</v>
      </c>
      <c r="H467" s="224">
        <v>2284.2399999999998</v>
      </c>
      <c r="I467" s="225"/>
      <c r="J467" s="226">
        <f>ROUND(I467*H467,2)</f>
        <v>0</v>
      </c>
      <c r="K467" s="222" t="s">
        <v>152</v>
      </c>
      <c r="L467" s="71"/>
      <c r="M467" s="227" t="s">
        <v>24</v>
      </c>
      <c r="N467" s="228" t="s">
        <v>48</v>
      </c>
      <c r="O467" s="46"/>
      <c r="P467" s="229">
        <f>O467*H467</f>
        <v>0</v>
      </c>
      <c r="Q467" s="229">
        <v>0</v>
      </c>
      <c r="R467" s="229">
        <f>Q467*H467</f>
        <v>0</v>
      </c>
      <c r="S467" s="229">
        <v>0</v>
      </c>
      <c r="T467" s="230">
        <f>S467*H467</f>
        <v>0</v>
      </c>
      <c r="AR467" s="23" t="s">
        <v>153</v>
      </c>
      <c r="AT467" s="23" t="s">
        <v>148</v>
      </c>
      <c r="AU467" s="23" t="s">
        <v>86</v>
      </c>
      <c r="AY467" s="23" t="s">
        <v>146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23" t="s">
        <v>25</v>
      </c>
      <c r="BK467" s="231">
        <f>ROUND(I467*H467,2)</f>
        <v>0</v>
      </c>
      <c r="BL467" s="23" t="s">
        <v>153</v>
      </c>
      <c r="BM467" s="23" t="s">
        <v>631</v>
      </c>
    </row>
    <row r="468" s="1" customFormat="1" ht="25.5" customHeight="1">
      <c r="B468" s="45"/>
      <c r="C468" s="220" t="s">
        <v>632</v>
      </c>
      <c r="D468" s="220" t="s">
        <v>148</v>
      </c>
      <c r="E468" s="221" t="s">
        <v>633</v>
      </c>
      <c r="F468" s="222" t="s">
        <v>634</v>
      </c>
      <c r="G468" s="223" t="s">
        <v>151</v>
      </c>
      <c r="H468" s="224">
        <v>9.3000000000000007</v>
      </c>
      <c r="I468" s="225"/>
      <c r="J468" s="226">
        <f>ROUND(I468*H468,2)</f>
        <v>0</v>
      </c>
      <c r="K468" s="222" t="s">
        <v>152</v>
      </c>
      <c r="L468" s="71"/>
      <c r="M468" s="227" t="s">
        <v>24</v>
      </c>
      <c r="N468" s="228" t="s">
        <v>48</v>
      </c>
      <c r="O468" s="46"/>
      <c r="P468" s="229">
        <f>O468*H468</f>
        <v>0</v>
      </c>
      <c r="Q468" s="229">
        <v>0.00012999999999999999</v>
      </c>
      <c r="R468" s="229">
        <f>Q468*H468</f>
        <v>0.001209</v>
      </c>
      <c r="S468" s="229">
        <v>0</v>
      </c>
      <c r="T468" s="230">
        <f>S468*H468</f>
        <v>0</v>
      </c>
      <c r="AR468" s="23" t="s">
        <v>153</v>
      </c>
      <c r="AT468" s="23" t="s">
        <v>148</v>
      </c>
      <c r="AU468" s="23" t="s">
        <v>86</v>
      </c>
      <c r="AY468" s="23" t="s">
        <v>146</v>
      </c>
      <c r="BE468" s="231">
        <f>IF(N468="základní",J468,0)</f>
        <v>0</v>
      </c>
      <c r="BF468" s="231">
        <f>IF(N468="snížená",J468,0)</f>
        <v>0</v>
      </c>
      <c r="BG468" s="231">
        <f>IF(N468="zákl. přenesená",J468,0)</f>
        <v>0</v>
      </c>
      <c r="BH468" s="231">
        <f>IF(N468="sníž. přenesená",J468,0)</f>
        <v>0</v>
      </c>
      <c r="BI468" s="231">
        <f>IF(N468="nulová",J468,0)</f>
        <v>0</v>
      </c>
      <c r="BJ468" s="23" t="s">
        <v>25</v>
      </c>
      <c r="BK468" s="231">
        <f>ROUND(I468*H468,2)</f>
        <v>0</v>
      </c>
      <c r="BL468" s="23" t="s">
        <v>153</v>
      </c>
      <c r="BM468" s="23" t="s">
        <v>635</v>
      </c>
    </row>
    <row r="469" s="11" customFormat="1">
      <c r="B469" s="232"/>
      <c r="C469" s="233"/>
      <c r="D469" s="234" t="s">
        <v>155</v>
      </c>
      <c r="E469" s="235" t="s">
        <v>24</v>
      </c>
      <c r="F469" s="236" t="s">
        <v>636</v>
      </c>
      <c r="G469" s="233"/>
      <c r="H469" s="235" t="s">
        <v>24</v>
      </c>
      <c r="I469" s="237"/>
      <c r="J469" s="233"/>
      <c r="K469" s="233"/>
      <c r="L469" s="238"/>
      <c r="M469" s="239"/>
      <c r="N469" s="240"/>
      <c r="O469" s="240"/>
      <c r="P469" s="240"/>
      <c r="Q469" s="240"/>
      <c r="R469" s="240"/>
      <c r="S469" s="240"/>
      <c r="T469" s="241"/>
      <c r="AT469" s="242" t="s">
        <v>155</v>
      </c>
      <c r="AU469" s="242" t="s">
        <v>86</v>
      </c>
      <c r="AV469" s="11" t="s">
        <v>25</v>
      </c>
      <c r="AW469" s="11" t="s">
        <v>40</v>
      </c>
      <c r="AX469" s="11" t="s">
        <v>77</v>
      </c>
      <c r="AY469" s="242" t="s">
        <v>146</v>
      </c>
    </row>
    <row r="470" s="12" customFormat="1">
      <c r="B470" s="243"/>
      <c r="C470" s="244"/>
      <c r="D470" s="234" t="s">
        <v>155</v>
      </c>
      <c r="E470" s="245" t="s">
        <v>24</v>
      </c>
      <c r="F470" s="246" t="s">
        <v>637</v>
      </c>
      <c r="G470" s="244"/>
      <c r="H470" s="247">
        <v>9.3000000000000007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AT470" s="253" t="s">
        <v>155</v>
      </c>
      <c r="AU470" s="253" t="s">
        <v>86</v>
      </c>
      <c r="AV470" s="12" t="s">
        <v>86</v>
      </c>
      <c r="AW470" s="12" t="s">
        <v>40</v>
      </c>
      <c r="AX470" s="12" t="s">
        <v>77</v>
      </c>
      <c r="AY470" s="253" t="s">
        <v>146</v>
      </c>
    </row>
    <row r="471" s="13" customFormat="1">
      <c r="B471" s="254"/>
      <c r="C471" s="255"/>
      <c r="D471" s="234" t="s">
        <v>155</v>
      </c>
      <c r="E471" s="256" t="s">
        <v>24</v>
      </c>
      <c r="F471" s="257" t="s">
        <v>159</v>
      </c>
      <c r="G471" s="255"/>
      <c r="H471" s="258">
        <v>9.3000000000000007</v>
      </c>
      <c r="I471" s="259"/>
      <c r="J471" s="255"/>
      <c r="K471" s="255"/>
      <c r="L471" s="260"/>
      <c r="M471" s="261"/>
      <c r="N471" s="262"/>
      <c r="O471" s="262"/>
      <c r="P471" s="262"/>
      <c r="Q471" s="262"/>
      <c r="R471" s="262"/>
      <c r="S471" s="262"/>
      <c r="T471" s="263"/>
      <c r="AT471" s="264" t="s">
        <v>155</v>
      </c>
      <c r="AU471" s="264" t="s">
        <v>86</v>
      </c>
      <c r="AV471" s="13" t="s">
        <v>153</v>
      </c>
      <c r="AW471" s="13" t="s">
        <v>40</v>
      </c>
      <c r="AX471" s="13" t="s">
        <v>25</v>
      </c>
      <c r="AY471" s="264" t="s">
        <v>146</v>
      </c>
    </row>
    <row r="472" s="1" customFormat="1" ht="16.5" customHeight="1">
      <c r="B472" s="45"/>
      <c r="C472" s="220" t="s">
        <v>638</v>
      </c>
      <c r="D472" s="220" t="s">
        <v>148</v>
      </c>
      <c r="E472" s="221" t="s">
        <v>639</v>
      </c>
      <c r="F472" s="222" t="s">
        <v>640</v>
      </c>
      <c r="G472" s="223" t="s">
        <v>151</v>
      </c>
      <c r="H472" s="224">
        <v>858</v>
      </c>
      <c r="I472" s="225"/>
      <c r="J472" s="226">
        <f>ROUND(I472*H472,2)</f>
        <v>0</v>
      </c>
      <c r="K472" s="222" t="s">
        <v>24</v>
      </c>
      <c r="L472" s="71"/>
      <c r="M472" s="227" t="s">
        <v>24</v>
      </c>
      <c r="N472" s="228" t="s">
        <v>48</v>
      </c>
      <c r="O472" s="46"/>
      <c r="P472" s="229">
        <f>O472*H472</f>
        <v>0</v>
      </c>
      <c r="Q472" s="229">
        <v>0</v>
      </c>
      <c r="R472" s="229">
        <f>Q472*H472</f>
        <v>0</v>
      </c>
      <c r="S472" s="229">
        <v>0</v>
      </c>
      <c r="T472" s="230">
        <f>S472*H472</f>
        <v>0</v>
      </c>
      <c r="AR472" s="23" t="s">
        <v>153</v>
      </c>
      <c r="AT472" s="23" t="s">
        <v>148</v>
      </c>
      <c r="AU472" s="23" t="s">
        <v>86</v>
      </c>
      <c r="AY472" s="23" t="s">
        <v>146</v>
      </c>
      <c r="BE472" s="231">
        <f>IF(N472="základní",J472,0)</f>
        <v>0</v>
      </c>
      <c r="BF472" s="231">
        <f>IF(N472="snížená",J472,0)</f>
        <v>0</v>
      </c>
      <c r="BG472" s="231">
        <f>IF(N472="zákl. přenesená",J472,0)</f>
        <v>0</v>
      </c>
      <c r="BH472" s="231">
        <f>IF(N472="sníž. přenesená",J472,0)</f>
        <v>0</v>
      </c>
      <c r="BI472" s="231">
        <f>IF(N472="nulová",J472,0)</f>
        <v>0</v>
      </c>
      <c r="BJ472" s="23" t="s">
        <v>25</v>
      </c>
      <c r="BK472" s="231">
        <f>ROUND(I472*H472,2)</f>
        <v>0</v>
      </c>
      <c r="BL472" s="23" t="s">
        <v>153</v>
      </c>
      <c r="BM472" s="23" t="s">
        <v>641</v>
      </c>
    </row>
    <row r="473" s="11" customFormat="1">
      <c r="B473" s="232"/>
      <c r="C473" s="233"/>
      <c r="D473" s="234" t="s">
        <v>155</v>
      </c>
      <c r="E473" s="235" t="s">
        <v>24</v>
      </c>
      <c r="F473" s="236" t="s">
        <v>642</v>
      </c>
      <c r="G473" s="233"/>
      <c r="H473" s="235" t="s">
        <v>24</v>
      </c>
      <c r="I473" s="237"/>
      <c r="J473" s="233"/>
      <c r="K473" s="233"/>
      <c r="L473" s="238"/>
      <c r="M473" s="239"/>
      <c r="N473" s="240"/>
      <c r="O473" s="240"/>
      <c r="P473" s="240"/>
      <c r="Q473" s="240"/>
      <c r="R473" s="240"/>
      <c r="S473" s="240"/>
      <c r="T473" s="241"/>
      <c r="AT473" s="242" t="s">
        <v>155</v>
      </c>
      <c r="AU473" s="242" t="s">
        <v>86</v>
      </c>
      <c r="AV473" s="11" t="s">
        <v>25</v>
      </c>
      <c r="AW473" s="11" t="s">
        <v>40</v>
      </c>
      <c r="AX473" s="11" t="s">
        <v>77</v>
      </c>
      <c r="AY473" s="242" t="s">
        <v>146</v>
      </c>
    </row>
    <row r="474" s="12" customFormat="1">
      <c r="B474" s="243"/>
      <c r="C474" s="244"/>
      <c r="D474" s="234" t="s">
        <v>155</v>
      </c>
      <c r="E474" s="245" t="s">
        <v>24</v>
      </c>
      <c r="F474" s="246" t="s">
        <v>643</v>
      </c>
      <c r="G474" s="244"/>
      <c r="H474" s="247">
        <v>858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AT474" s="253" t="s">
        <v>155</v>
      </c>
      <c r="AU474" s="253" t="s">
        <v>86</v>
      </c>
      <c r="AV474" s="12" t="s">
        <v>86</v>
      </c>
      <c r="AW474" s="12" t="s">
        <v>40</v>
      </c>
      <c r="AX474" s="12" t="s">
        <v>77</v>
      </c>
      <c r="AY474" s="253" t="s">
        <v>146</v>
      </c>
    </row>
    <row r="475" s="13" customFormat="1">
      <c r="B475" s="254"/>
      <c r="C475" s="255"/>
      <c r="D475" s="234" t="s">
        <v>155</v>
      </c>
      <c r="E475" s="256" t="s">
        <v>24</v>
      </c>
      <c r="F475" s="257" t="s">
        <v>159</v>
      </c>
      <c r="G475" s="255"/>
      <c r="H475" s="258">
        <v>858</v>
      </c>
      <c r="I475" s="259"/>
      <c r="J475" s="255"/>
      <c r="K475" s="255"/>
      <c r="L475" s="260"/>
      <c r="M475" s="261"/>
      <c r="N475" s="262"/>
      <c r="O475" s="262"/>
      <c r="P475" s="262"/>
      <c r="Q475" s="262"/>
      <c r="R475" s="262"/>
      <c r="S475" s="262"/>
      <c r="T475" s="263"/>
      <c r="AT475" s="264" t="s">
        <v>155</v>
      </c>
      <c r="AU475" s="264" t="s">
        <v>86</v>
      </c>
      <c r="AV475" s="13" t="s">
        <v>153</v>
      </c>
      <c r="AW475" s="13" t="s">
        <v>40</v>
      </c>
      <c r="AX475" s="13" t="s">
        <v>25</v>
      </c>
      <c r="AY475" s="264" t="s">
        <v>146</v>
      </c>
    </row>
    <row r="476" s="1" customFormat="1" ht="16.5" customHeight="1">
      <c r="B476" s="45"/>
      <c r="C476" s="220" t="s">
        <v>644</v>
      </c>
      <c r="D476" s="220" t="s">
        <v>148</v>
      </c>
      <c r="E476" s="221" t="s">
        <v>645</v>
      </c>
      <c r="F476" s="222" t="s">
        <v>646</v>
      </c>
      <c r="G476" s="223" t="s">
        <v>151</v>
      </c>
      <c r="H476" s="224">
        <v>50</v>
      </c>
      <c r="I476" s="225"/>
      <c r="J476" s="226">
        <f>ROUND(I476*H476,2)</f>
        <v>0</v>
      </c>
      <c r="K476" s="222" t="s">
        <v>152</v>
      </c>
      <c r="L476" s="71"/>
      <c r="M476" s="227" t="s">
        <v>24</v>
      </c>
      <c r="N476" s="228" t="s">
        <v>48</v>
      </c>
      <c r="O476" s="46"/>
      <c r="P476" s="229">
        <f>O476*H476</f>
        <v>0</v>
      </c>
      <c r="Q476" s="229">
        <v>0</v>
      </c>
      <c r="R476" s="229">
        <f>Q476*H476</f>
        <v>0</v>
      </c>
      <c r="S476" s="229">
        <v>0</v>
      </c>
      <c r="T476" s="230">
        <f>S476*H476</f>
        <v>0</v>
      </c>
      <c r="AR476" s="23" t="s">
        <v>153</v>
      </c>
      <c r="AT476" s="23" t="s">
        <v>148</v>
      </c>
      <c r="AU476" s="23" t="s">
        <v>86</v>
      </c>
      <c r="AY476" s="23" t="s">
        <v>146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23" t="s">
        <v>25</v>
      </c>
      <c r="BK476" s="231">
        <f>ROUND(I476*H476,2)</f>
        <v>0</v>
      </c>
      <c r="BL476" s="23" t="s">
        <v>153</v>
      </c>
      <c r="BM476" s="23" t="s">
        <v>647</v>
      </c>
    </row>
    <row r="477" s="11" customFormat="1">
      <c r="B477" s="232"/>
      <c r="C477" s="233"/>
      <c r="D477" s="234" t="s">
        <v>155</v>
      </c>
      <c r="E477" s="235" t="s">
        <v>24</v>
      </c>
      <c r="F477" s="236" t="s">
        <v>648</v>
      </c>
      <c r="G477" s="233"/>
      <c r="H477" s="235" t="s">
        <v>24</v>
      </c>
      <c r="I477" s="237"/>
      <c r="J477" s="233"/>
      <c r="K477" s="233"/>
      <c r="L477" s="238"/>
      <c r="M477" s="239"/>
      <c r="N477" s="240"/>
      <c r="O477" s="240"/>
      <c r="P477" s="240"/>
      <c r="Q477" s="240"/>
      <c r="R477" s="240"/>
      <c r="S477" s="240"/>
      <c r="T477" s="241"/>
      <c r="AT477" s="242" t="s">
        <v>155</v>
      </c>
      <c r="AU477" s="242" t="s">
        <v>86</v>
      </c>
      <c r="AV477" s="11" t="s">
        <v>25</v>
      </c>
      <c r="AW477" s="11" t="s">
        <v>40</v>
      </c>
      <c r="AX477" s="11" t="s">
        <v>77</v>
      </c>
      <c r="AY477" s="242" t="s">
        <v>146</v>
      </c>
    </row>
    <row r="478" s="12" customFormat="1">
      <c r="B478" s="243"/>
      <c r="C478" s="244"/>
      <c r="D478" s="234" t="s">
        <v>155</v>
      </c>
      <c r="E478" s="245" t="s">
        <v>24</v>
      </c>
      <c r="F478" s="246" t="s">
        <v>649</v>
      </c>
      <c r="G478" s="244"/>
      <c r="H478" s="247">
        <v>50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AT478" s="253" t="s">
        <v>155</v>
      </c>
      <c r="AU478" s="253" t="s">
        <v>86</v>
      </c>
      <c r="AV478" s="12" t="s">
        <v>86</v>
      </c>
      <c r="AW478" s="12" t="s">
        <v>40</v>
      </c>
      <c r="AX478" s="12" t="s">
        <v>77</v>
      </c>
      <c r="AY478" s="253" t="s">
        <v>146</v>
      </c>
    </row>
    <row r="479" s="13" customFormat="1">
      <c r="B479" s="254"/>
      <c r="C479" s="255"/>
      <c r="D479" s="234" t="s">
        <v>155</v>
      </c>
      <c r="E479" s="256" t="s">
        <v>24</v>
      </c>
      <c r="F479" s="257" t="s">
        <v>159</v>
      </c>
      <c r="G479" s="255"/>
      <c r="H479" s="258">
        <v>50</v>
      </c>
      <c r="I479" s="259"/>
      <c r="J479" s="255"/>
      <c r="K479" s="255"/>
      <c r="L479" s="260"/>
      <c r="M479" s="261"/>
      <c r="N479" s="262"/>
      <c r="O479" s="262"/>
      <c r="P479" s="262"/>
      <c r="Q479" s="262"/>
      <c r="R479" s="262"/>
      <c r="S479" s="262"/>
      <c r="T479" s="263"/>
      <c r="AT479" s="264" t="s">
        <v>155</v>
      </c>
      <c r="AU479" s="264" t="s">
        <v>86</v>
      </c>
      <c r="AV479" s="13" t="s">
        <v>153</v>
      </c>
      <c r="AW479" s="13" t="s">
        <v>40</v>
      </c>
      <c r="AX479" s="13" t="s">
        <v>25</v>
      </c>
      <c r="AY479" s="264" t="s">
        <v>146</v>
      </c>
    </row>
    <row r="480" s="1" customFormat="1" ht="16.5" customHeight="1">
      <c r="B480" s="45"/>
      <c r="C480" s="220" t="s">
        <v>650</v>
      </c>
      <c r="D480" s="220" t="s">
        <v>148</v>
      </c>
      <c r="E480" s="221" t="s">
        <v>651</v>
      </c>
      <c r="F480" s="222" t="s">
        <v>652</v>
      </c>
      <c r="G480" s="223" t="s">
        <v>151</v>
      </c>
      <c r="H480" s="224">
        <v>50</v>
      </c>
      <c r="I480" s="225"/>
      <c r="J480" s="226">
        <f>ROUND(I480*H480,2)</f>
        <v>0</v>
      </c>
      <c r="K480" s="222" t="s">
        <v>152</v>
      </c>
      <c r="L480" s="71"/>
      <c r="M480" s="227" t="s">
        <v>24</v>
      </c>
      <c r="N480" s="228" t="s">
        <v>48</v>
      </c>
      <c r="O480" s="46"/>
      <c r="P480" s="229">
        <f>O480*H480</f>
        <v>0</v>
      </c>
      <c r="Q480" s="229">
        <v>1.0000000000000001E-05</v>
      </c>
      <c r="R480" s="229">
        <f>Q480*H480</f>
        <v>0.00050000000000000001</v>
      </c>
      <c r="S480" s="229">
        <v>0</v>
      </c>
      <c r="T480" s="230">
        <f>S480*H480</f>
        <v>0</v>
      </c>
      <c r="AR480" s="23" t="s">
        <v>153</v>
      </c>
      <c r="AT480" s="23" t="s">
        <v>148</v>
      </c>
      <c r="AU480" s="23" t="s">
        <v>86</v>
      </c>
      <c r="AY480" s="23" t="s">
        <v>146</v>
      </c>
      <c r="BE480" s="231">
        <f>IF(N480="základní",J480,0)</f>
        <v>0</v>
      </c>
      <c r="BF480" s="231">
        <f>IF(N480="snížená",J480,0)</f>
        <v>0</v>
      </c>
      <c r="BG480" s="231">
        <f>IF(N480="zákl. přenesená",J480,0)</f>
        <v>0</v>
      </c>
      <c r="BH480" s="231">
        <f>IF(N480="sníž. přenesená",J480,0)</f>
        <v>0</v>
      </c>
      <c r="BI480" s="231">
        <f>IF(N480="nulová",J480,0)</f>
        <v>0</v>
      </c>
      <c r="BJ480" s="23" t="s">
        <v>25</v>
      </c>
      <c r="BK480" s="231">
        <f>ROUND(I480*H480,2)</f>
        <v>0</v>
      </c>
      <c r="BL480" s="23" t="s">
        <v>153</v>
      </c>
      <c r="BM480" s="23" t="s">
        <v>653</v>
      </c>
    </row>
    <row r="481" s="1" customFormat="1" ht="16.5" customHeight="1">
      <c r="B481" s="45"/>
      <c r="C481" s="220" t="s">
        <v>654</v>
      </c>
      <c r="D481" s="220" t="s">
        <v>148</v>
      </c>
      <c r="E481" s="221" t="s">
        <v>655</v>
      </c>
      <c r="F481" s="222" t="s">
        <v>656</v>
      </c>
      <c r="G481" s="223" t="s">
        <v>177</v>
      </c>
      <c r="H481" s="224">
        <v>155.33500000000001</v>
      </c>
      <c r="I481" s="225"/>
      <c r="J481" s="226">
        <f>ROUND(I481*H481,2)</f>
        <v>0</v>
      </c>
      <c r="K481" s="222" t="s">
        <v>152</v>
      </c>
      <c r="L481" s="71"/>
      <c r="M481" s="227" t="s">
        <v>24</v>
      </c>
      <c r="N481" s="228" t="s">
        <v>48</v>
      </c>
      <c r="O481" s="46"/>
      <c r="P481" s="229">
        <f>O481*H481</f>
        <v>0</v>
      </c>
      <c r="Q481" s="229">
        <v>0</v>
      </c>
      <c r="R481" s="229">
        <f>Q481*H481</f>
        <v>0</v>
      </c>
      <c r="S481" s="229">
        <v>0.058000000000000003</v>
      </c>
      <c r="T481" s="230">
        <f>S481*H481</f>
        <v>9.00943</v>
      </c>
      <c r="AR481" s="23" t="s">
        <v>153</v>
      </c>
      <c r="AT481" s="23" t="s">
        <v>148</v>
      </c>
      <c r="AU481" s="23" t="s">
        <v>86</v>
      </c>
      <c r="AY481" s="23" t="s">
        <v>146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23" t="s">
        <v>25</v>
      </c>
      <c r="BK481" s="231">
        <f>ROUND(I481*H481,2)</f>
        <v>0</v>
      </c>
      <c r="BL481" s="23" t="s">
        <v>153</v>
      </c>
      <c r="BM481" s="23" t="s">
        <v>657</v>
      </c>
    </row>
    <row r="482" s="12" customFormat="1">
      <c r="B482" s="243"/>
      <c r="C482" s="244"/>
      <c r="D482" s="234" t="s">
        <v>155</v>
      </c>
      <c r="E482" s="245" t="s">
        <v>24</v>
      </c>
      <c r="F482" s="246" t="s">
        <v>658</v>
      </c>
      <c r="G482" s="244"/>
      <c r="H482" s="247">
        <v>57.700000000000003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AT482" s="253" t="s">
        <v>155</v>
      </c>
      <c r="AU482" s="253" t="s">
        <v>86</v>
      </c>
      <c r="AV482" s="12" t="s">
        <v>86</v>
      </c>
      <c r="AW482" s="12" t="s">
        <v>40</v>
      </c>
      <c r="AX482" s="12" t="s">
        <v>77</v>
      </c>
      <c r="AY482" s="253" t="s">
        <v>146</v>
      </c>
    </row>
    <row r="483" s="12" customFormat="1">
      <c r="B483" s="243"/>
      <c r="C483" s="244"/>
      <c r="D483" s="234" t="s">
        <v>155</v>
      </c>
      <c r="E483" s="245" t="s">
        <v>24</v>
      </c>
      <c r="F483" s="246" t="s">
        <v>659</v>
      </c>
      <c r="G483" s="244"/>
      <c r="H483" s="247">
        <v>59.450000000000003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AT483" s="253" t="s">
        <v>155</v>
      </c>
      <c r="AU483" s="253" t="s">
        <v>86</v>
      </c>
      <c r="AV483" s="12" t="s">
        <v>86</v>
      </c>
      <c r="AW483" s="12" t="s">
        <v>40</v>
      </c>
      <c r="AX483" s="12" t="s">
        <v>77</v>
      </c>
      <c r="AY483" s="253" t="s">
        <v>146</v>
      </c>
    </row>
    <row r="484" s="12" customFormat="1">
      <c r="B484" s="243"/>
      <c r="C484" s="244"/>
      <c r="D484" s="234" t="s">
        <v>155</v>
      </c>
      <c r="E484" s="245" t="s">
        <v>24</v>
      </c>
      <c r="F484" s="246" t="s">
        <v>660</v>
      </c>
      <c r="G484" s="244"/>
      <c r="H484" s="247">
        <v>19.140000000000001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AT484" s="253" t="s">
        <v>155</v>
      </c>
      <c r="AU484" s="253" t="s">
        <v>86</v>
      </c>
      <c r="AV484" s="12" t="s">
        <v>86</v>
      </c>
      <c r="AW484" s="12" t="s">
        <v>40</v>
      </c>
      <c r="AX484" s="12" t="s">
        <v>77</v>
      </c>
      <c r="AY484" s="253" t="s">
        <v>146</v>
      </c>
    </row>
    <row r="485" s="12" customFormat="1">
      <c r="B485" s="243"/>
      <c r="C485" s="244"/>
      <c r="D485" s="234" t="s">
        <v>155</v>
      </c>
      <c r="E485" s="245" t="s">
        <v>24</v>
      </c>
      <c r="F485" s="246" t="s">
        <v>661</v>
      </c>
      <c r="G485" s="244"/>
      <c r="H485" s="247">
        <v>19.045000000000002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AT485" s="253" t="s">
        <v>155</v>
      </c>
      <c r="AU485" s="253" t="s">
        <v>86</v>
      </c>
      <c r="AV485" s="12" t="s">
        <v>86</v>
      </c>
      <c r="AW485" s="12" t="s">
        <v>40</v>
      </c>
      <c r="AX485" s="12" t="s">
        <v>77</v>
      </c>
      <c r="AY485" s="253" t="s">
        <v>146</v>
      </c>
    </row>
    <row r="486" s="13" customFormat="1">
      <c r="B486" s="254"/>
      <c r="C486" s="255"/>
      <c r="D486" s="234" t="s">
        <v>155</v>
      </c>
      <c r="E486" s="256" t="s">
        <v>24</v>
      </c>
      <c r="F486" s="257" t="s">
        <v>159</v>
      </c>
      <c r="G486" s="255"/>
      <c r="H486" s="258">
        <v>155.33500000000001</v>
      </c>
      <c r="I486" s="259"/>
      <c r="J486" s="255"/>
      <c r="K486" s="255"/>
      <c r="L486" s="260"/>
      <c r="M486" s="261"/>
      <c r="N486" s="262"/>
      <c r="O486" s="262"/>
      <c r="P486" s="262"/>
      <c r="Q486" s="262"/>
      <c r="R486" s="262"/>
      <c r="S486" s="262"/>
      <c r="T486" s="263"/>
      <c r="AT486" s="264" t="s">
        <v>155</v>
      </c>
      <c r="AU486" s="264" t="s">
        <v>86</v>
      </c>
      <c r="AV486" s="13" t="s">
        <v>153</v>
      </c>
      <c r="AW486" s="13" t="s">
        <v>40</v>
      </c>
      <c r="AX486" s="13" t="s">
        <v>25</v>
      </c>
      <c r="AY486" s="264" t="s">
        <v>146</v>
      </c>
    </row>
    <row r="487" s="1" customFormat="1" ht="16.5" customHeight="1">
      <c r="B487" s="45"/>
      <c r="C487" s="220" t="s">
        <v>662</v>
      </c>
      <c r="D487" s="220" t="s">
        <v>148</v>
      </c>
      <c r="E487" s="221" t="s">
        <v>663</v>
      </c>
      <c r="F487" s="222" t="s">
        <v>664</v>
      </c>
      <c r="G487" s="223" t="s">
        <v>151</v>
      </c>
      <c r="H487" s="224">
        <v>2</v>
      </c>
      <c r="I487" s="225"/>
      <c r="J487" s="226">
        <f>ROUND(I487*H487,2)</f>
        <v>0</v>
      </c>
      <c r="K487" s="222" t="s">
        <v>152</v>
      </c>
      <c r="L487" s="71"/>
      <c r="M487" s="227" t="s">
        <v>24</v>
      </c>
      <c r="N487" s="228" t="s">
        <v>48</v>
      </c>
      <c r="O487" s="46"/>
      <c r="P487" s="229">
        <f>O487*H487</f>
        <v>0</v>
      </c>
      <c r="Q487" s="229">
        <v>0</v>
      </c>
      <c r="R487" s="229">
        <f>Q487*H487</f>
        <v>0</v>
      </c>
      <c r="S487" s="229">
        <v>0.075999999999999998</v>
      </c>
      <c r="T487" s="230">
        <f>S487*H487</f>
        <v>0.152</v>
      </c>
      <c r="AR487" s="23" t="s">
        <v>153</v>
      </c>
      <c r="AT487" s="23" t="s">
        <v>148</v>
      </c>
      <c r="AU487" s="23" t="s">
        <v>86</v>
      </c>
      <c r="AY487" s="23" t="s">
        <v>146</v>
      </c>
      <c r="BE487" s="231">
        <f>IF(N487="základní",J487,0)</f>
        <v>0</v>
      </c>
      <c r="BF487" s="231">
        <f>IF(N487="snížená",J487,0)</f>
        <v>0</v>
      </c>
      <c r="BG487" s="231">
        <f>IF(N487="zákl. přenesená",J487,0)</f>
        <v>0</v>
      </c>
      <c r="BH487" s="231">
        <f>IF(N487="sníž. přenesená",J487,0)</f>
        <v>0</v>
      </c>
      <c r="BI487" s="231">
        <f>IF(N487="nulová",J487,0)</f>
        <v>0</v>
      </c>
      <c r="BJ487" s="23" t="s">
        <v>25</v>
      </c>
      <c r="BK487" s="231">
        <f>ROUND(I487*H487,2)</f>
        <v>0</v>
      </c>
      <c r="BL487" s="23" t="s">
        <v>153</v>
      </c>
      <c r="BM487" s="23" t="s">
        <v>665</v>
      </c>
    </row>
    <row r="488" s="11" customFormat="1">
      <c r="B488" s="232"/>
      <c r="C488" s="233"/>
      <c r="D488" s="234" t="s">
        <v>155</v>
      </c>
      <c r="E488" s="235" t="s">
        <v>24</v>
      </c>
      <c r="F488" s="236" t="s">
        <v>666</v>
      </c>
      <c r="G488" s="233"/>
      <c r="H488" s="235" t="s">
        <v>24</v>
      </c>
      <c r="I488" s="237"/>
      <c r="J488" s="233"/>
      <c r="K488" s="233"/>
      <c r="L488" s="238"/>
      <c r="M488" s="239"/>
      <c r="N488" s="240"/>
      <c r="O488" s="240"/>
      <c r="P488" s="240"/>
      <c r="Q488" s="240"/>
      <c r="R488" s="240"/>
      <c r="S488" s="240"/>
      <c r="T488" s="241"/>
      <c r="AT488" s="242" t="s">
        <v>155</v>
      </c>
      <c r="AU488" s="242" t="s">
        <v>86</v>
      </c>
      <c r="AV488" s="11" t="s">
        <v>25</v>
      </c>
      <c r="AW488" s="11" t="s">
        <v>40</v>
      </c>
      <c r="AX488" s="11" t="s">
        <v>77</v>
      </c>
      <c r="AY488" s="242" t="s">
        <v>146</v>
      </c>
    </row>
    <row r="489" s="12" customFormat="1">
      <c r="B489" s="243"/>
      <c r="C489" s="244"/>
      <c r="D489" s="234" t="s">
        <v>155</v>
      </c>
      <c r="E489" s="245" t="s">
        <v>24</v>
      </c>
      <c r="F489" s="246" t="s">
        <v>667</v>
      </c>
      <c r="G489" s="244"/>
      <c r="H489" s="247">
        <v>2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AT489" s="253" t="s">
        <v>155</v>
      </c>
      <c r="AU489" s="253" t="s">
        <v>86</v>
      </c>
      <c r="AV489" s="12" t="s">
        <v>86</v>
      </c>
      <c r="AW489" s="12" t="s">
        <v>40</v>
      </c>
      <c r="AX489" s="12" t="s">
        <v>77</v>
      </c>
      <c r="AY489" s="253" t="s">
        <v>146</v>
      </c>
    </row>
    <row r="490" s="13" customFormat="1">
      <c r="B490" s="254"/>
      <c r="C490" s="255"/>
      <c r="D490" s="234" t="s">
        <v>155</v>
      </c>
      <c r="E490" s="256" t="s">
        <v>24</v>
      </c>
      <c r="F490" s="257" t="s">
        <v>159</v>
      </c>
      <c r="G490" s="255"/>
      <c r="H490" s="258">
        <v>2</v>
      </c>
      <c r="I490" s="259"/>
      <c r="J490" s="255"/>
      <c r="K490" s="255"/>
      <c r="L490" s="260"/>
      <c r="M490" s="261"/>
      <c r="N490" s="262"/>
      <c r="O490" s="262"/>
      <c r="P490" s="262"/>
      <c r="Q490" s="262"/>
      <c r="R490" s="262"/>
      <c r="S490" s="262"/>
      <c r="T490" s="263"/>
      <c r="AT490" s="264" t="s">
        <v>155</v>
      </c>
      <c r="AU490" s="264" t="s">
        <v>86</v>
      </c>
      <c r="AV490" s="13" t="s">
        <v>153</v>
      </c>
      <c r="AW490" s="13" t="s">
        <v>40</v>
      </c>
      <c r="AX490" s="13" t="s">
        <v>25</v>
      </c>
      <c r="AY490" s="264" t="s">
        <v>146</v>
      </c>
    </row>
    <row r="491" s="1" customFormat="1" ht="16.5" customHeight="1">
      <c r="B491" s="45"/>
      <c r="C491" s="220" t="s">
        <v>668</v>
      </c>
      <c r="D491" s="220" t="s">
        <v>148</v>
      </c>
      <c r="E491" s="221" t="s">
        <v>669</v>
      </c>
      <c r="F491" s="222" t="s">
        <v>670</v>
      </c>
      <c r="G491" s="223" t="s">
        <v>177</v>
      </c>
      <c r="H491" s="224">
        <v>68.219999999999999</v>
      </c>
      <c r="I491" s="225"/>
      <c r="J491" s="226">
        <f>ROUND(I491*H491,2)</f>
        <v>0</v>
      </c>
      <c r="K491" s="222" t="s">
        <v>152</v>
      </c>
      <c r="L491" s="71"/>
      <c r="M491" s="227" t="s">
        <v>24</v>
      </c>
      <c r="N491" s="228" t="s">
        <v>48</v>
      </c>
      <c r="O491" s="46"/>
      <c r="P491" s="229">
        <f>O491*H491</f>
        <v>0</v>
      </c>
      <c r="Q491" s="229">
        <v>0</v>
      </c>
      <c r="R491" s="229">
        <f>Q491*H491</f>
        <v>0</v>
      </c>
      <c r="S491" s="229">
        <v>0</v>
      </c>
      <c r="T491" s="230">
        <f>S491*H491</f>
        <v>0</v>
      </c>
      <c r="AR491" s="23" t="s">
        <v>153</v>
      </c>
      <c r="AT491" s="23" t="s">
        <v>148</v>
      </c>
      <c r="AU491" s="23" t="s">
        <v>86</v>
      </c>
      <c r="AY491" s="23" t="s">
        <v>146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23" t="s">
        <v>25</v>
      </c>
      <c r="BK491" s="231">
        <f>ROUND(I491*H491,2)</f>
        <v>0</v>
      </c>
      <c r="BL491" s="23" t="s">
        <v>153</v>
      </c>
      <c r="BM491" s="23" t="s">
        <v>671</v>
      </c>
    </row>
    <row r="492" s="11" customFormat="1">
      <c r="B492" s="232"/>
      <c r="C492" s="233"/>
      <c r="D492" s="234" t="s">
        <v>155</v>
      </c>
      <c r="E492" s="235" t="s">
        <v>24</v>
      </c>
      <c r="F492" s="236" t="s">
        <v>179</v>
      </c>
      <c r="G492" s="233"/>
      <c r="H492" s="235" t="s">
        <v>24</v>
      </c>
      <c r="I492" s="237"/>
      <c r="J492" s="233"/>
      <c r="K492" s="233"/>
      <c r="L492" s="238"/>
      <c r="M492" s="239"/>
      <c r="N492" s="240"/>
      <c r="O492" s="240"/>
      <c r="P492" s="240"/>
      <c r="Q492" s="240"/>
      <c r="R492" s="240"/>
      <c r="S492" s="240"/>
      <c r="T492" s="241"/>
      <c r="AT492" s="242" t="s">
        <v>155</v>
      </c>
      <c r="AU492" s="242" t="s">
        <v>86</v>
      </c>
      <c r="AV492" s="11" t="s">
        <v>25</v>
      </c>
      <c r="AW492" s="11" t="s">
        <v>40</v>
      </c>
      <c r="AX492" s="11" t="s">
        <v>77</v>
      </c>
      <c r="AY492" s="242" t="s">
        <v>146</v>
      </c>
    </row>
    <row r="493" s="12" customFormat="1">
      <c r="B493" s="243"/>
      <c r="C493" s="244"/>
      <c r="D493" s="234" t="s">
        <v>155</v>
      </c>
      <c r="E493" s="245" t="s">
        <v>24</v>
      </c>
      <c r="F493" s="246" t="s">
        <v>672</v>
      </c>
      <c r="G493" s="244"/>
      <c r="H493" s="247">
        <v>51.119999999999997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AT493" s="253" t="s">
        <v>155</v>
      </c>
      <c r="AU493" s="253" t="s">
        <v>86</v>
      </c>
      <c r="AV493" s="12" t="s">
        <v>86</v>
      </c>
      <c r="AW493" s="12" t="s">
        <v>40</v>
      </c>
      <c r="AX493" s="12" t="s">
        <v>77</v>
      </c>
      <c r="AY493" s="253" t="s">
        <v>146</v>
      </c>
    </row>
    <row r="494" s="12" customFormat="1">
      <c r="B494" s="243"/>
      <c r="C494" s="244"/>
      <c r="D494" s="234" t="s">
        <v>155</v>
      </c>
      <c r="E494" s="245" t="s">
        <v>24</v>
      </c>
      <c r="F494" s="246" t="s">
        <v>673</v>
      </c>
      <c r="G494" s="244"/>
      <c r="H494" s="247">
        <v>17.100000000000001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AT494" s="253" t="s">
        <v>155</v>
      </c>
      <c r="AU494" s="253" t="s">
        <v>86</v>
      </c>
      <c r="AV494" s="12" t="s">
        <v>86</v>
      </c>
      <c r="AW494" s="12" t="s">
        <v>40</v>
      </c>
      <c r="AX494" s="12" t="s">
        <v>77</v>
      </c>
      <c r="AY494" s="253" t="s">
        <v>146</v>
      </c>
    </row>
    <row r="495" s="13" customFormat="1">
      <c r="B495" s="254"/>
      <c r="C495" s="255"/>
      <c r="D495" s="234" t="s">
        <v>155</v>
      </c>
      <c r="E495" s="256" t="s">
        <v>24</v>
      </c>
      <c r="F495" s="257" t="s">
        <v>159</v>
      </c>
      <c r="G495" s="255"/>
      <c r="H495" s="258">
        <v>68.219999999999999</v>
      </c>
      <c r="I495" s="259"/>
      <c r="J495" s="255"/>
      <c r="K495" s="255"/>
      <c r="L495" s="260"/>
      <c r="M495" s="261"/>
      <c r="N495" s="262"/>
      <c r="O495" s="262"/>
      <c r="P495" s="262"/>
      <c r="Q495" s="262"/>
      <c r="R495" s="262"/>
      <c r="S495" s="262"/>
      <c r="T495" s="263"/>
      <c r="AT495" s="264" t="s">
        <v>155</v>
      </c>
      <c r="AU495" s="264" t="s">
        <v>86</v>
      </c>
      <c r="AV495" s="13" t="s">
        <v>153</v>
      </c>
      <c r="AW495" s="13" t="s">
        <v>40</v>
      </c>
      <c r="AX495" s="13" t="s">
        <v>25</v>
      </c>
      <c r="AY495" s="264" t="s">
        <v>146</v>
      </c>
    </row>
    <row r="496" s="1" customFormat="1" ht="25.5" customHeight="1">
      <c r="B496" s="45"/>
      <c r="C496" s="220" t="s">
        <v>674</v>
      </c>
      <c r="D496" s="220" t="s">
        <v>148</v>
      </c>
      <c r="E496" s="221" t="s">
        <v>675</v>
      </c>
      <c r="F496" s="222" t="s">
        <v>676</v>
      </c>
      <c r="G496" s="223" t="s">
        <v>151</v>
      </c>
      <c r="H496" s="224">
        <v>34.493000000000002</v>
      </c>
      <c r="I496" s="225"/>
      <c r="J496" s="226">
        <f>ROUND(I496*H496,2)</f>
        <v>0</v>
      </c>
      <c r="K496" s="222" t="s">
        <v>152</v>
      </c>
      <c r="L496" s="71"/>
      <c r="M496" s="227" t="s">
        <v>24</v>
      </c>
      <c r="N496" s="228" t="s">
        <v>48</v>
      </c>
      <c r="O496" s="46"/>
      <c r="P496" s="229">
        <f>O496*H496</f>
        <v>0</v>
      </c>
      <c r="Q496" s="229">
        <v>0</v>
      </c>
      <c r="R496" s="229">
        <f>Q496*H496</f>
        <v>0</v>
      </c>
      <c r="S496" s="229">
        <v>0</v>
      </c>
      <c r="T496" s="230">
        <f>S496*H496</f>
        <v>0</v>
      </c>
      <c r="AR496" s="23" t="s">
        <v>153</v>
      </c>
      <c r="AT496" s="23" t="s">
        <v>148</v>
      </c>
      <c r="AU496" s="23" t="s">
        <v>86</v>
      </c>
      <c r="AY496" s="23" t="s">
        <v>146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23" t="s">
        <v>25</v>
      </c>
      <c r="BK496" s="231">
        <f>ROUND(I496*H496,2)</f>
        <v>0</v>
      </c>
      <c r="BL496" s="23" t="s">
        <v>153</v>
      </c>
      <c r="BM496" s="23" t="s">
        <v>677</v>
      </c>
    </row>
    <row r="497" s="11" customFormat="1">
      <c r="B497" s="232"/>
      <c r="C497" s="233"/>
      <c r="D497" s="234" t="s">
        <v>155</v>
      </c>
      <c r="E497" s="235" t="s">
        <v>24</v>
      </c>
      <c r="F497" s="236" t="s">
        <v>156</v>
      </c>
      <c r="G497" s="233"/>
      <c r="H497" s="235" t="s">
        <v>24</v>
      </c>
      <c r="I497" s="237"/>
      <c r="J497" s="233"/>
      <c r="K497" s="233"/>
      <c r="L497" s="238"/>
      <c r="M497" s="239"/>
      <c r="N497" s="240"/>
      <c r="O497" s="240"/>
      <c r="P497" s="240"/>
      <c r="Q497" s="240"/>
      <c r="R497" s="240"/>
      <c r="S497" s="240"/>
      <c r="T497" s="241"/>
      <c r="AT497" s="242" t="s">
        <v>155</v>
      </c>
      <c r="AU497" s="242" t="s">
        <v>86</v>
      </c>
      <c r="AV497" s="11" t="s">
        <v>25</v>
      </c>
      <c r="AW497" s="11" t="s">
        <v>40</v>
      </c>
      <c r="AX497" s="11" t="s">
        <v>77</v>
      </c>
      <c r="AY497" s="242" t="s">
        <v>146</v>
      </c>
    </row>
    <row r="498" s="12" customFormat="1">
      <c r="B498" s="243"/>
      <c r="C498" s="244"/>
      <c r="D498" s="234" t="s">
        <v>155</v>
      </c>
      <c r="E498" s="245" t="s">
        <v>24</v>
      </c>
      <c r="F498" s="246" t="s">
        <v>678</v>
      </c>
      <c r="G498" s="244"/>
      <c r="H498" s="247">
        <v>8.9779999999999998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AT498" s="253" t="s">
        <v>155</v>
      </c>
      <c r="AU498" s="253" t="s">
        <v>86</v>
      </c>
      <c r="AV498" s="12" t="s">
        <v>86</v>
      </c>
      <c r="AW498" s="12" t="s">
        <v>40</v>
      </c>
      <c r="AX498" s="12" t="s">
        <v>77</v>
      </c>
      <c r="AY498" s="253" t="s">
        <v>146</v>
      </c>
    </row>
    <row r="499" s="12" customFormat="1">
      <c r="B499" s="243"/>
      <c r="C499" s="244"/>
      <c r="D499" s="234" t="s">
        <v>155</v>
      </c>
      <c r="E499" s="245" t="s">
        <v>24</v>
      </c>
      <c r="F499" s="246" t="s">
        <v>679</v>
      </c>
      <c r="G499" s="244"/>
      <c r="H499" s="247">
        <v>25.515000000000001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AT499" s="253" t="s">
        <v>155</v>
      </c>
      <c r="AU499" s="253" t="s">
        <v>86</v>
      </c>
      <c r="AV499" s="12" t="s">
        <v>86</v>
      </c>
      <c r="AW499" s="12" t="s">
        <v>40</v>
      </c>
      <c r="AX499" s="12" t="s">
        <v>77</v>
      </c>
      <c r="AY499" s="253" t="s">
        <v>146</v>
      </c>
    </row>
    <row r="500" s="13" customFormat="1">
      <c r="B500" s="254"/>
      <c r="C500" s="255"/>
      <c r="D500" s="234" t="s">
        <v>155</v>
      </c>
      <c r="E500" s="256" t="s">
        <v>24</v>
      </c>
      <c r="F500" s="257" t="s">
        <v>159</v>
      </c>
      <c r="G500" s="255"/>
      <c r="H500" s="258">
        <v>34.493000000000002</v>
      </c>
      <c r="I500" s="259"/>
      <c r="J500" s="255"/>
      <c r="K500" s="255"/>
      <c r="L500" s="260"/>
      <c r="M500" s="261"/>
      <c r="N500" s="262"/>
      <c r="O500" s="262"/>
      <c r="P500" s="262"/>
      <c r="Q500" s="262"/>
      <c r="R500" s="262"/>
      <c r="S500" s="262"/>
      <c r="T500" s="263"/>
      <c r="AT500" s="264" t="s">
        <v>155</v>
      </c>
      <c r="AU500" s="264" t="s">
        <v>86</v>
      </c>
      <c r="AV500" s="13" t="s">
        <v>153</v>
      </c>
      <c r="AW500" s="13" t="s">
        <v>40</v>
      </c>
      <c r="AX500" s="13" t="s">
        <v>25</v>
      </c>
      <c r="AY500" s="264" t="s">
        <v>146</v>
      </c>
    </row>
    <row r="501" s="1" customFormat="1" ht="25.5" customHeight="1">
      <c r="B501" s="45"/>
      <c r="C501" s="220" t="s">
        <v>680</v>
      </c>
      <c r="D501" s="220" t="s">
        <v>148</v>
      </c>
      <c r="E501" s="221" t="s">
        <v>681</v>
      </c>
      <c r="F501" s="222" t="s">
        <v>682</v>
      </c>
      <c r="G501" s="223" t="s">
        <v>151</v>
      </c>
      <c r="H501" s="224">
        <v>16.263000000000002</v>
      </c>
      <c r="I501" s="225"/>
      <c r="J501" s="226">
        <f>ROUND(I501*H501,2)</f>
        <v>0</v>
      </c>
      <c r="K501" s="222" t="s">
        <v>152</v>
      </c>
      <c r="L501" s="71"/>
      <c r="M501" s="227" t="s">
        <v>24</v>
      </c>
      <c r="N501" s="228" t="s">
        <v>48</v>
      </c>
      <c r="O501" s="46"/>
      <c r="P501" s="229">
        <f>O501*H501</f>
        <v>0</v>
      </c>
      <c r="Q501" s="229">
        <v>0</v>
      </c>
      <c r="R501" s="229">
        <f>Q501*H501</f>
        <v>0</v>
      </c>
      <c r="S501" s="229">
        <v>0</v>
      </c>
      <c r="T501" s="230">
        <f>S501*H501</f>
        <v>0</v>
      </c>
      <c r="AR501" s="23" t="s">
        <v>153</v>
      </c>
      <c r="AT501" s="23" t="s">
        <v>148</v>
      </c>
      <c r="AU501" s="23" t="s">
        <v>86</v>
      </c>
      <c r="AY501" s="23" t="s">
        <v>146</v>
      </c>
      <c r="BE501" s="231">
        <f>IF(N501="základní",J501,0)</f>
        <v>0</v>
      </c>
      <c r="BF501" s="231">
        <f>IF(N501="snížená",J501,0)</f>
        <v>0</v>
      </c>
      <c r="BG501" s="231">
        <f>IF(N501="zákl. přenesená",J501,0)</f>
        <v>0</v>
      </c>
      <c r="BH501" s="231">
        <f>IF(N501="sníž. přenesená",J501,0)</f>
        <v>0</v>
      </c>
      <c r="BI501" s="231">
        <f>IF(N501="nulová",J501,0)</f>
        <v>0</v>
      </c>
      <c r="BJ501" s="23" t="s">
        <v>25</v>
      </c>
      <c r="BK501" s="231">
        <f>ROUND(I501*H501,2)</f>
        <v>0</v>
      </c>
      <c r="BL501" s="23" t="s">
        <v>153</v>
      </c>
      <c r="BM501" s="23" t="s">
        <v>683</v>
      </c>
    </row>
    <row r="502" s="11" customFormat="1">
      <c r="B502" s="232"/>
      <c r="C502" s="233"/>
      <c r="D502" s="234" t="s">
        <v>155</v>
      </c>
      <c r="E502" s="235" t="s">
        <v>24</v>
      </c>
      <c r="F502" s="236" t="s">
        <v>156</v>
      </c>
      <c r="G502" s="233"/>
      <c r="H502" s="235" t="s">
        <v>24</v>
      </c>
      <c r="I502" s="237"/>
      <c r="J502" s="233"/>
      <c r="K502" s="233"/>
      <c r="L502" s="238"/>
      <c r="M502" s="239"/>
      <c r="N502" s="240"/>
      <c r="O502" s="240"/>
      <c r="P502" s="240"/>
      <c r="Q502" s="240"/>
      <c r="R502" s="240"/>
      <c r="S502" s="240"/>
      <c r="T502" s="241"/>
      <c r="AT502" s="242" t="s">
        <v>155</v>
      </c>
      <c r="AU502" s="242" t="s">
        <v>86</v>
      </c>
      <c r="AV502" s="11" t="s">
        <v>25</v>
      </c>
      <c r="AW502" s="11" t="s">
        <v>40</v>
      </c>
      <c r="AX502" s="11" t="s">
        <v>77</v>
      </c>
      <c r="AY502" s="242" t="s">
        <v>146</v>
      </c>
    </row>
    <row r="503" s="12" customFormat="1">
      <c r="B503" s="243"/>
      <c r="C503" s="244"/>
      <c r="D503" s="234" t="s">
        <v>155</v>
      </c>
      <c r="E503" s="245" t="s">
        <v>24</v>
      </c>
      <c r="F503" s="246" t="s">
        <v>684</v>
      </c>
      <c r="G503" s="244"/>
      <c r="H503" s="247">
        <v>10.714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AT503" s="253" t="s">
        <v>155</v>
      </c>
      <c r="AU503" s="253" t="s">
        <v>86</v>
      </c>
      <c r="AV503" s="12" t="s">
        <v>86</v>
      </c>
      <c r="AW503" s="12" t="s">
        <v>40</v>
      </c>
      <c r="AX503" s="12" t="s">
        <v>77</v>
      </c>
      <c r="AY503" s="253" t="s">
        <v>146</v>
      </c>
    </row>
    <row r="504" s="12" customFormat="1">
      <c r="B504" s="243"/>
      <c r="C504" s="244"/>
      <c r="D504" s="234" t="s">
        <v>155</v>
      </c>
      <c r="E504" s="245" t="s">
        <v>24</v>
      </c>
      <c r="F504" s="246" t="s">
        <v>685</v>
      </c>
      <c r="G504" s="244"/>
      <c r="H504" s="247">
        <v>5.5490000000000004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AT504" s="253" t="s">
        <v>155</v>
      </c>
      <c r="AU504" s="253" t="s">
        <v>86</v>
      </c>
      <c r="AV504" s="12" t="s">
        <v>86</v>
      </c>
      <c r="AW504" s="12" t="s">
        <v>40</v>
      </c>
      <c r="AX504" s="12" t="s">
        <v>77</v>
      </c>
      <c r="AY504" s="253" t="s">
        <v>146</v>
      </c>
    </row>
    <row r="505" s="13" customFormat="1">
      <c r="B505" s="254"/>
      <c r="C505" s="255"/>
      <c r="D505" s="234" t="s">
        <v>155</v>
      </c>
      <c r="E505" s="256" t="s">
        <v>24</v>
      </c>
      <c r="F505" s="257" t="s">
        <v>159</v>
      </c>
      <c r="G505" s="255"/>
      <c r="H505" s="258">
        <v>16.263000000000002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AT505" s="264" t="s">
        <v>155</v>
      </c>
      <c r="AU505" s="264" t="s">
        <v>86</v>
      </c>
      <c r="AV505" s="13" t="s">
        <v>153</v>
      </c>
      <c r="AW505" s="13" t="s">
        <v>40</v>
      </c>
      <c r="AX505" s="13" t="s">
        <v>25</v>
      </c>
      <c r="AY505" s="264" t="s">
        <v>146</v>
      </c>
    </row>
    <row r="506" s="10" customFormat="1" ht="29.88" customHeight="1">
      <c r="B506" s="204"/>
      <c r="C506" s="205"/>
      <c r="D506" s="206" t="s">
        <v>76</v>
      </c>
      <c r="E506" s="218" t="s">
        <v>686</v>
      </c>
      <c r="F506" s="218" t="s">
        <v>687</v>
      </c>
      <c r="G506" s="205"/>
      <c r="H506" s="205"/>
      <c r="I506" s="208"/>
      <c r="J506" s="219">
        <f>BK506</f>
        <v>0</v>
      </c>
      <c r="K506" s="205"/>
      <c r="L506" s="210"/>
      <c r="M506" s="211"/>
      <c r="N506" s="212"/>
      <c r="O506" s="212"/>
      <c r="P506" s="213">
        <f>SUM(P507:P522)</f>
        <v>0</v>
      </c>
      <c r="Q506" s="212"/>
      <c r="R506" s="213">
        <f>SUM(R507:R522)</f>
        <v>0</v>
      </c>
      <c r="S506" s="212"/>
      <c r="T506" s="214">
        <f>SUM(T507:T522)</f>
        <v>0</v>
      </c>
      <c r="AR506" s="215" t="s">
        <v>25</v>
      </c>
      <c r="AT506" s="216" t="s">
        <v>76</v>
      </c>
      <c r="AU506" s="216" t="s">
        <v>25</v>
      </c>
      <c r="AY506" s="215" t="s">
        <v>146</v>
      </c>
      <c r="BK506" s="217">
        <f>SUM(BK507:BK522)</f>
        <v>0</v>
      </c>
    </row>
    <row r="507" s="1" customFormat="1" ht="25.5" customHeight="1">
      <c r="B507" s="45"/>
      <c r="C507" s="220" t="s">
        <v>688</v>
      </c>
      <c r="D507" s="220" t="s">
        <v>148</v>
      </c>
      <c r="E507" s="221" t="s">
        <v>689</v>
      </c>
      <c r="F507" s="222" t="s">
        <v>690</v>
      </c>
      <c r="G507" s="223" t="s">
        <v>241</v>
      </c>
      <c r="H507" s="224">
        <v>20.831</v>
      </c>
      <c r="I507" s="225"/>
      <c r="J507" s="226">
        <f>ROUND(I507*H507,2)</f>
        <v>0</v>
      </c>
      <c r="K507" s="222" t="s">
        <v>152</v>
      </c>
      <c r="L507" s="71"/>
      <c r="M507" s="227" t="s">
        <v>24</v>
      </c>
      <c r="N507" s="228" t="s">
        <v>48</v>
      </c>
      <c r="O507" s="46"/>
      <c r="P507" s="229">
        <f>O507*H507</f>
        <v>0</v>
      </c>
      <c r="Q507" s="229">
        <v>0</v>
      </c>
      <c r="R507" s="229">
        <f>Q507*H507</f>
        <v>0</v>
      </c>
      <c r="S507" s="229">
        <v>0</v>
      </c>
      <c r="T507" s="230">
        <f>S507*H507</f>
        <v>0</v>
      </c>
      <c r="AR507" s="23" t="s">
        <v>153</v>
      </c>
      <c r="AT507" s="23" t="s">
        <v>148</v>
      </c>
      <c r="AU507" s="23" t="s">
        <v>86</v>
      </c>
      <c r="AY507" s="23" t="s">
        <v>146</v>
      </c>
      <c r="BE507" s="231">
        <f>IF(N507="základní",J507,0)</f>
        <v>0</v>
      </c>
      <c r="BF507" s="231">
        <f>IF(N507="snížená",J507,0)</f>
        <v>0</v>
      </c>
      <c r="BG507" s="231">
        <f>IF(N507="zákl. přenesená",J507,0)</f>
        <v>0</v>
      </c>
      <c r="BH507" s="231">
        <f>IF(N507="sníž. přenesená",J507,0)</f>
        <v>0</v>
      </c>
      <c r="BI507" s="231">
        <f>IF(N507="nulová",J507,0)</f>
        <v>0</v>
      </c>
      <c r="BJ507" s="23" t="s">
        <v>25</v>
      </c>
      <c r="BK507" s="231">
        <f>ROUND(I507*H507,2)</f>
        <v>0</v>
      </c>
      <c r="BL507" s="23" t="s">
        <v>153</v>
      </c>
      <c r="BM507" s="23" t="s">
        <v>691</v>
      </c>
    </row>
    <row r="508" s="1" customFormat="1" ht="25.5" customHeight="1">
      <c r="B508" s="45"/>
      <c r="C508" s="220" t="s">
        <v>692</v>
      </c>
      <c r="D508" s="220" t="s">
        <v>148</v>
      </c>
      <c r="E508" s="221" t="s">
        <v>693</v>
      </c>
      <c r="F508" s="222" t="s">
        <v>694</v>
      </c>
      <c r="G508" s="223" t="s">
        <v>241</v>
      </c>
      <c r="H508" s="224">
        <v>104.155</v>
      </c>
      <c r="I508" s="225"/>
      <c r="J508" s="226">
        <f>ROUND(I508*H508,2)</f>
        <v>0</v>
      </c>
      <c r="K508" s="222" t="s">
        <v>152</v>
      </c>
      <c r="L508" s="71"/>
      <c r="M508" s="227" t="s">
        <v>24</v>
      </c>
      <c r="N508" s="228" t="s">
        <v>48</v>
      </c>
      <c r="O508" s="46"/>
      <c r="P508" s="229">
        <f>O508*H508</f>
        <v>0</v>
      </c>
      <c r="Q508" s="229">
        <v>0</v>
      </c>
      <c r="R508" s="229">
        <f>Q508*H508</f>
        <v>0</v>
      </c>
      <c r="S508" s="229">
        <v>0</v>
      </c>
      <c r="T508" s="230">
        <f>S508*H508</f>
        <v>0</v>
      </c>
      <c r="AR508" s="23" t="s">
        <v>153</v>
      </c>
      <c r="AT508" s="23" t="s">
        <v>148</v>
      </c>
      <c r="AU508" s="23" t="s">
        <v>86</v>
      </c>
      <c r="AY508" s="23" t="s">
        <v>146</v>
      </c>
      <c r="BE508" s="231">
        <f>IF(N508="základní",J508,0)</f>
        <v>0</v>
      </c>
      <c r="BF508" s="231">
        <f>IF(N508="snížená",J508,0)</f>
        <v>0</v>
      </c>
      <c r="BG508" s="231">
        <f>IF(N508="zákl. přenesená",J508,0)</f>
        <v>0</v>
      </c>
      <c r="BH508" s="231">
        <f>IF(N508="sníž. přenesená",J508,0)</f>
        <v>0</v>
      </c>
      <c r="BI508" s="231">
        <f>IF(N508="nulová",J508,0)</f>
        <v>0</v>
      </c>
      <c r="BJ508" s="23" t="s">
        <v>25</v>
      </c>
      <c r="BK508" s="231">
        <f>ROUND(I508*H508,2)</f>
        <v>0</v>
      </c>
      <c r="BL508" s="23" t="s">
        <v>153</v>
      </c>
      <c r="BM508" s="23" t="s">
        <v>695</v>
      </c>
    </row>
    <row r="509" s="12" customFormat="1">
      <c r="B509" s="243"/>
      <c r="C509" s="244"/>
      <c r="D509" s="234" t="s">
        <v>155</v>
      </c>
      <c r="E509" s="244"/>
      <c r="F509" s="246" t="s">
        <v>696</v>
      </c>
      <c r="G509" s="244"/>
      <c r="H509" s="247">
        <v>104.155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AT509" s="253" t="s">
        <v>155</v>
      </c>
      <c r="AU509" s="253" t="s">
        <v>86</v>
      </c>
      <c r="AV509" s="12" t="s">
        <v>86</v>
      </c>
      <c r="AW509" s="12" t="s">
        <v>6</v>
      </c>
      <c r="AX509" s="12" t="s">
        <v>25</v>
      </c>
      <c r="AY509" s="253" t="s">
        <v>146</v>
      </c>
    </row>
    <row r="510" s="1" customFormat="1" ht="25.5" customHeight="1">
      <c r="B510" s="45"/>
      <c r="C510" s="220" t="s">
        <v>697</v>
      </c>
      <c r="D510" s="220" t="s">
        <v>148</v>
      </c>
      <c r="E510" s="221" t="s">
        <v>698</v>
      </c>
      <c r="F510" s="222" t="s">
        <v>699</v>
      </c>
      <c r="G510" s="223" t="s">
        <v>241</v>
      </c>
      <c r="H510" s="224">
        <v>20.831</v>
      </c>
      <c r="I510" s="225"/>
      <c r="J510" s="226">
        <f>ROUND(I510*H510,2)</f>
        <v>0</v>
      </c>
      <c r="K510" s="222" t="s">
        <v>152</v>
      </c>
      <c r="L510" s="71"/>
      <c r="M510" s="227" t="s">
        <v>24</v>
      </c>
      <c r="N510" s="228" t="s">
        <v>48</v>
      </c>
      <c r="O510" s="46"/>
      <c r="P510" s="229">
        <f>O510*H510</f>
        <v>0</v>
      </c>
      <c r="Q510" s="229">
        <v>0</v>
      </c>
      <c r="R510" s="229">
        <f>Q510*H510</f>
        <v>0</v>
      </c>
      <c r="S510" s="229">
        <v>0</v>
      </c>
      <c r="T510" s="230">
        <f>S510*H510</f>
        <v>0</v>
      </c>
      <c r="AR510" s="23" t="s">
        <v>153</v>
      </c>
      <c r="AT510" s="23" t="s">
        <v>148</v>
      </c>
      <c r="AU510" s="23" t="s">
        <v>86</v>
      </c>
      <c r="AY510" s="23" t="s">
        <v>146</v>
      </c>
      <c r="BE510" s="231">
        <f>IF(N510="základní",J510,0)</f>
        <v>0</v>
      </c>
      <c r="BF510" s="231">
        <f>IF(N510="snížená",J510,0)</f>
        <v>0</v>
      </c>
      <c r="BG510" s="231">
        <f>IF(N510="zákl. přenesená",J510,0)</f>
        <v>0</v>
      </c>
      <c r="BH510" s="231">
        <f>IF(N510="sníž. přenesená",J510,0)</f>
        <v>0</v>
      </c>
      <c r="BI510" s="231">
        <f>IF(N510="nulová",J510,0)</f>
        <v>0</v>
      </c>
      <c r="BJ510" s="23" t="s">
        <v>25</v>
      </c>
      <c r="BK510" s="231">
        <f>ROUND(I510*H510,2)</f>
        <v>0</v>
      </c>
      <c r="BL510" s="23" t="s">
        <v>153</v>
      </c>
      <c r="BM510" s="23" t="s">
        <v>700</v>
      </c>
    </row>
    <row r="511" s="1" customFormat="1" ht="25.5" customHeight="1">
      <c r="B511" s="45"/>
      <c r="C511" s="220" t="s">
        <v>701</v>
      </c>
      <c r="D511" s="220" t="s">
        <v>148</v>
      </c>
      <c r="E511" s="221" t="s">
        <v>702</v>
      </c>
      <c r="F511" s="222" t="s">
        <v>703</v>
      </c>
      <c r="G511" s="223" t="s">
        <v>241</v>
      </c>
      <c r="H511" s="224">
        <v>291.63400000000001</v>
      </c>
      <c r="I511" s="225"/>
      <c r="J511" s="226">
        <f>ROUND(I511*H511,2)</f>
        <v>0</v>
      </c>
      <c r="K511" s="222" t="s">
        <v>152</v>
      </c>
      <c r="L511" s="71"/>
      <c r="M511" s="227" t="s">
        <v>24</v>
      </c>
      <c r="N511" s="228" t="s">
        <v>48</v>
      </c>
      <c r="O511" s="46"/>
      <c r="P511" s="229">
        <f>O511*H511</f>
        <v>0</v>
      </c>
      <c r="Q511" s="229">
        <v>0</v>
      </c>
      <c r="R511" s="229">
        <f>Q511*H511</f>
        <v>0</v>
      </c>
      <c r="S511" s="229">
        <v>0</v>
      </c>
      <c r="T511" s="230">
        <f>S511*H511</f>
        <v>0</v>
      </c>
      <c r="AR511" s="23" t="s">
        <v>153</v>
      </c>
      <c r="AT511" s="23" t="s">
        <v>148</v>
      </c>
      <c r="AU511" s="23" t="s">
        <v>86</v>
      </c>
      <c r="AY511" s="23" t="s">
        <v>146</v>
      </c>
      <c r="BE511" s="231">
        <f>IF(N511="základní",J511,0)</f>
        <v>0</v>
      </c>
      <c r="BF511" s="231">
        <f>IF(N511="snížená",J511,0)</f>
        <v>0</v>
      </c>
      <c r="BG511" s="231">
        <f>IF(N511="zákl. přenesená",J511,0)</f>
        <v>0</v>
      </c>
      <c r="BH511" s="231">
        <f>IF(N511="sníž. přenesená",J511,0)</f>
        <v>0</v>
      </c>
      <c r="BI511" s="231">
        <f>IF(N511="nulová",J511,0)</f>
        <v>0</v>
      </c>
      <c r="BJ511" s="23" t="s">
        <v>25</v>
      </c>
      <c r="BK511" s="231">
        <f>ROUND(I511*H511,2)</f>
        <v>0</v>
      </c>
      <c r="BL511" s="23" t="s">
        <v>153</v>
      </c>
      <c r="BM511" s="23" t="s">
        <v>704</v>
      </c>
    </row>
    <row r="512" s="12" customFormat="1">
      <c r="B512" s="243"/>
      <c r="C512" s="244"/>
      <c r="D512" s="234" t="s">
        <v>155</v>
      </c>
      <c r="E512" s="244"/>
      <c r="F512" s="246" t="s">
        <v>705</v>
      </c>
      <c r="G512" s="244"/>
      <c r="H512" s="247">
        <v>291.63400000000001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AT512" s="253" t="s">
        <v>155</v>
      </c>
      <c r="AU512" s="253" t="s">
        <v>86</v>
      </c>
      <c r="AV512" s="12" t="s">
        <v>86</v>
      </c>
      <c r="AW512" s="12" t="s">
        <v>6</v>
      </c>
      <c r="AX512" s="12" t="s">
        <v>25</v>
      </c>
      <c r="AY512" s="253" t="s">
        <v>146</v>
      </c>
    </row>
    <row r="513" s="1" customFormat="1" ht="16.5" customHeight="1">
      <c r="B513" s="45"/>
      <c r="C513" s="220" t="s">
        <v>706</v>
      </c>
      <c r="D513" s="220" t="s">
        <v>148</v>
      </c>
      <c r="E513" s="221" t="s">
        <v>707</v>
      </c>
      <c r="F513" s="222" t="s">
        <v>708</v>
      </c>
      <c r="G513" s="223" t="s">
        <v>241</v>
      </c>
      <c r="H513" s="224">
        <v>17.699000000000002</v>
      </c>
      <c r="I513" s="225"/>
      <c r="J513" s="226">
        <f>ROUND(I513*H513,2)</f>
        <v>0</v>
      </c>
      <c r="K513" s="222" t="s">
        <v>152</v>
      </c>
      <c r="L513" s="71"/>
      <c r="M513" s="227" t="s">
        <v>24</v>
      </c>
      <c r="N513" s="228" t="s">
        <v>48</v>
      </c>
      <c r="O513" s="46"/>
      <c r="P513" s="229">
        <f>O513*H513</f>
        <v>0</v>
      </c>
      <c r="Q513" s="229">
        <v>0</v>
      </c>
      <c r="R513" s="229">
        <f>Q513*H513</f>
        <v>0</v>
      </c>
      <c r="S513" s="229">
        <v>0</v>
      </c>
      <c r="T513" s="230">
        <f>S513*H513</f>
        <v>0</v>
      </c>
      <c r="AR513" s="23" t="s">
        <v>153</v>
      </c>
      <c r="AT513" s="23" t="s">
        <v>148</v>
      </c>
      <c r="AU513" s="23" t="s">
        <v>86</v>
      </c>
      <c r="AY513" s="23" t="s">
        <v>146</v>
      </c>
      <c r="BE513" s="231">
        <f>IF(N513="základní",J513,0)</f>
        <v>0</v>
      </c>
      <c r="BF513" s="231">
        <f>IF(N513="snížená",J513,0)</f>
        <v>0</v>
      </c>
      <c r="BG513" s="231">
        <f>IF(N513="zákl. přenesená",J513,0)</f>
        <v>0</v>
      </c>
      <c r="BH513" s="231">
        <f>IF(N513="sníž. přenesená",J513,0)</f>
        <v>0</v>
      </c>
      <c r="BI513" s="231">
        <f>IF(N513="nulová",J513,0)</f>
        <v>0</v>
      </c>
      <c r="BJ513" s="23" t="s">
        <v>25</v>
      </c>
      <c r="BK513" s="231">
        <f>ROUND(I513*H513,2)</f>
        <v>0</v>
      </c>
      <c r="BL513" s="23" t="s">
        <v>153</v>
      </c>
      <c r="BM513" s="23" t="s">
        <v>709</v>
      </c>
    </row>
    <row r="514" s="12" customFormat="1">
      <c r="B514" s="243"/>
      <c r="C514" s="244"/>
      <c r="D514" s="234" t="s">
        <v>155</v>
      </c>
      <c r="E514" s="245" t="s">
        <v>24</v>
      </c>
      <c r="F514" s="246" t="s">
        <v>710</v>
      </c>
      <c r="G514" s="244"/>
      <c r="H514" s="247">
        <v>17.699000000000002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AT514" s="253" t="s">
        <v>155</v>
      </c>
      <c r="AU514" s="253" t="s">
        <v>86</v>
      </c>
      <c r="AV514" s="12" t="s">
        <v>86</v>
      </c>
      <c r="AW514" s="12" t="s">
        <v>40</v>
      </c>
      <c r="AX514" s="12" t="s">
        <v>77</v>
      </c>
      <c r="AY514" s="253" t="s">
        <v>146</v>
      </c>
    </row>
    <row r="515" s="13" customFormat="1">
      <c r="B515" s="254"/>
      <c r="C515" s="255"/>
      <c r="D515" s="234" t="s">
        <v>155</v>
      </c>
      <c r="E515" s="256" t="s">
        <v>24</v>
      </c>
      <c r="F515" s="257" t="s">
        <v>159</v>
      </c>
      <c r="G515" s="255"/>
      <c r="H515" s="258">
        <v>17.699000000000002</v>
      </c>
      <c r="I515" s="259"/>
      <c r="J515" s="255"/>
      <c r="K515" s="255"/>
      <c r="L515" s="260"/>
      <c r="M515" s="261"/>
      <c r="N515" s="262"/>
      <c r="O515" s="262"/>
      <c r="P515" s="262"/>
      <c r="Q515" s="262"/>
      <c r="R515" s="262"/>
      <c r="S515" s="262"/>
      <c r="T515" s="263"/>
      <c r="AT515" s="264" t="s">
        <v>155</v>
      </c>
      <c r="AU515" s="264" t="s">
        <v>86</v>
      </c>
      <c r="AV515" s="13" t="s">
        <v>153</v>
      </c>
      <c r="AW515" s="13" t="s">
        <v>40</v>
      </c>
      <c r="AX515" s="13" t="s">
        <v>25</v>
      </c>
      <c r="AY515" s="264" t="s">
        <v>146</v>
      </c>
    </row>
    <row r="516" s="1" customFormat="1" ht="25.5" customHeight="1">
      <c r="B516" s="45"/>
      <c r="C516" s="220" t="s">
        <v>711</v>
      </c>
      <c r="D516" s="220" t="s">
        <v>148</v>
      </c>
      <c r="E516" s="221" t="s">
        <v>712</v>
      </c>
      <c r="F516" s="222" t="s">
        <v>713</v>
      </c>
      <c r="G516" s="223" t="s">
        <v>241</v>
      </c>
      <c r="H516" s="224">
        <v>0.39100000000000001</v>
      </c>
      <c r="I516" s="225"/>
      <c r="J516" s="226">
        <f>ROUND(I516*H516,2)</f>
        <v>0</v>
      </c>
      <c r="K516" s="222" t="s">
        <v>152</v>
      </c>
      <c r="L516" s="71"/>
      <c r="M516" s="227" t="s">
        <v>24</v>
      </c>
      <c r="N516" s="228" t="s">
        <v>48</v>
      </c>
      <c r="O516" s="46"/>
      <c r="P516" s="229">
        <f>O516*H516</f>
        <v>0</v>
      </c>
      <c r="Q516" s="229">
        <v>0</v>
      </c>
      <c r="R516" s="229">
        <f>Q516*H516</f>
        <v>0</v>
      </c>
      <c r="S516" s="229">
        <v>0</v>
      </c>
      <c r="T516" s="230">
        <f>S516*H516</f>
        <v>0</v>
      </c>
      <c r="AR516" s="23" t="s">
        <v>153</v>
      </c>
      <c r="AT516" s="23" t="s">
        <v>148</v>
      </c>
      <c r="AU516" s="23" t="s">
        <v>86</v>
      </c>
      <c r="AY516" s="23" t="s">
        <v>146</v>
      </c>
      <c r="BE516" s="231">
        <f>IF(N516="základní",J516,0)</f>
        <v>0</v>
      </c>
      <c r="BF516" s="231">
        <f>IF(N516="snížená",J516,0)</f>
        <v>0</v>
      </c>
      <c r="BG516" s="231">
        <f>IF(N516="zákl. přenesená",J516,0)</f>
        <v>0</v>
      </c>
      <c r="BH516" s="231">
        <f>IF(N516="sníž. přenesená",J516,0)</f>
        <v>0</v>
      </c>
      <c r="BI516" s="231">
        <f>IF(N516="nulová",J516,0)</f>
        <v>0</v>
      </c>
      <c r="BJ516" s="23" t="s">
        <v>25</v>
      </c>
      <c r="BK516" s="231">
        <f>ROUND(I516*H516,2)</f>
        <v>0</v>
      </c>
      <c r="BL516" s="23" t="s">
        <v>153</v>
      </c>
      <c r="BM516" s="23" t="s">
        <v>714</v>
      </c>
    </row>
    <row r="517" s="12" customFormat="1">
      <c r="B517" s="243"/>
      <c r="C517" s="244"/>
      <c r="D517" s="234" t="s">
        <v>155</v>
      </c>
      <c r="E517" s="245" t="s">
        <v>24</v>
      </c>
      <c r="F517" s="246" t="s">
        <v>715</v>
      </c>
      <c r="G517" s="244"/>
      <c r="H517" s="247">
        <v>0.39100000000000001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AT517" s="253" t="s">
        <v>155</v>
      </c>
      <c r="AU517" s="253" t="s">
        <v>86</v>
      </c>
      <c r="AV517" s="12" t="s">
        <v>86</v>
      </c>
      <c r="AW517" s="12" t="s">
        <v>40</v>
      </c>
      <c r="AX517" s="12" t="s">
        <v>77</v>
      </c>
      <c r="AY517" s="253" t="s">
        <v>146</v>
      </c>
    </row>
    <row r="518" s="13" customFormat="1">
      <c r="B518" s="254"/>
      <c r="C518" s="255"/>
      <c r="D518" s="234" t="s">
        <v>155</v>
      </c>
      <c r="E518" s="256" t="s">
        <v>24</v>
      </c>
      <c r="F518" s="257" t="s">
        <v>159</v>
      </c>
      <c r="G518" s="255"/>
      <c r="H518" s="258">
        <v>0.39100000000000001</v>
      </c>
      <c r="I518" s="259"/>
      <c r="J518" s="255"/>
      <c r="K518" s="255"/>
      <c r="L518" s="260"/>
      <c r="M518" s="261"/>
      <c r="N518" s="262"/>
      <c r="O518" s="262"/>
      <c r="P518" s="262"/>
      <c r="Q518" s="262"/>
      <c r="R518" s="262"/>
      <c r="S518" s="262"/>
      <c r="T518" s="263"/>
      <c r="AT518" s="264" t="s">
        <v>155</v>
      </c>
      <c r="AU518" s="264" t="s">
        <v>86</v>
      </c>
      <c r="AV518" s="13" t="s">
        <v>153</v>
      </c>
      <c r="AW518" s="13" t="s">
        <v>40</v>
      </c>
      <c r="AX518" s="13" t="s">
        <v>25</v>
      </c>
      <c r="AY518" s="264" t="s">
        <v>146</v>
      </c>
    </row>
    <row r="519" s="1" customFormat="1" ht="16.5" customHeight="1">
      <c r="B519" s="45"/>
      <c r="C519" s="220" t="s">
        <v>716</v>
      </c>
      <c r="D519" s="220" t="s">
        <v>148</v>
      </c>
      <c r="E519" s="221" t="s">
        <v>717</v>
      </c>
      <c r="F519" s="222" t="s">
        <v>718</v>
      </c>
      <c r="G519" s="223" t="s">
        <v>241</v>
      </c>
      <c r="H519" s="224">
        <v>2.1709999999999998</v>
      </c>
      <c r="I519" s="225"/>
      <c r="J519" s="226">
        <f>ROUND(I519*H519,2)</f>
        <v>0</v>
      </c>
      <c r="K519" s="222" t="s">
        <v>152</v>
      </c>
      <c r="L519" s="71"/>
      <c r="M519" s="227" t="s">
        <v>24</v>
      </c>
      <c r="N519" s="228" t="s">
        <v>48</v>
      </c>
      <c r="O519" s="46"/>
      <c r="P519" s="229">
        <f>O519*H519</f>
        <v>0</v>
      </c>
      <c r="Q519" s="229">
        <v>0</v>
      </c>
      <c r="R519" s="229">
        <f>Q519*H519</f>
        <v>0</v>
      </c>
      <c r="S519" s="229">
        <v>0</v>
      </c>
      <c r="T519" s="230">
        <f>S519*H519</f>
        <v>0</v>
      </c>
      <c r="AR519" s="23" t="s">
        <v>153</v>
      </c>
      <c r="AT519" s="23" t="s">
        <v>148</v>
      </c>
      <c r="AU519" s="23" t="s">
        <v>86</v>
      </c>
      <c r="AY519" s="23" t="s">
        <v>146</v>
      </c>
      <c r="BE519" s="231">
        <f>IF(N519="základní",J519,0)</f>
        <v>0</v>
      </c>
      <c r="BF519" s="231">
        <f>IF(N519="snížená",J519,0)</f>
        <v>0</v>
      </c>
      <c r="BG519" s="231">
        <f>IF(N519="zákl. přenesená",J519,0)</f>
        <v>0</v>
      </c>
      <c r="BH519" s="231">
        <f>IF(N519="sníž. přenesená",J519,0)</f>
        <v>0</v>
      </c>
      <c r="BI519" s="231">
        <f>IF(N519="nulová",J519,0)</f>
        <v>0</v>
      </c>
      <c r="BJ519" s="23" t="s">
        <v>25</v>
      </c>
      <c r="BK519" s="231">
        <f>ROUND(I519*H519,2)</f>
        <v>0</v>
      </c>
      <c r="BL519" s="23" t="s">
        <v>153</v>
      </c>
      <c r="BM519" s="23" t="s">
        <v>719</v>
      </c>
    </row>
    <row r="520" s="12" customFormat="1">
      <c r="B520" s="243"/>
      <c r="C520" s="244"/>
      <c r="D520" s="234" t="s">
        <v>155</v>
      </c>
      <c r="E520" s="245" t="s">
        <v>24</v>
      </c>
      <c r="F520" s="246" t="s">
        <v>720</v>
      </c>
      <c r="G520" s="244"/>
      <c r="H520" s="247">
        <v>2.1709999999999998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AT520" s="253" t="s">
        <v>155</v>
      </c>
      <c r="AU520" s="253" t="s">
        <v>86</v>
      </c>
      <c r="AV520" s="12" t="s">
        <v>86</v>
      </c>
      <c r="AW520" s="12" t="s">
        <v>40</v>
      </c>
      <c r="AX520" s="12" t="s">
        <v>77</v>
      </c>
      <c r="AY520" s="253" t="s">
        <v>146</v>
      </c>
    </row>
    <row r="521" s="13" customFormat="1">
      <c r="B521" s="254"/>
      <c r="C521" s="255"/>
      <c r="D521" s="234" t="s">
        <v>155</v>
      </c>
      <c r="E521" s="256" t="s">
        <v>24</v>
      </c>
      <c r="F521" s="257" t="s">
        <v>159</v>
      </c>
      <c r="G521" s="255"/>
      <c r="H521" s="258">
        <v>2.1709999999999998</v>
      </c>
      <c r="I521" s="259"/>
      <c r="J521" s="255"/>
      <c r="K521" s="255"/>
      <c r="L521" s="260"/>
      <c r="M521" s="261"/>
      <c r="N521" s="262"/>
      <c r="O521" s="262"/>
      <c r="P521" s="262"/>
      <c r="Q521" s="262"/>
      <c r="R521" s="262"/>
      <c r="S521" s="262"/>
      <c r="T521" s="263"/>
      <c r="AT521" s="264" t="s">
        <v>155</v>
      </c>
      <c r="AU521" s="264" t="s">
        <v>86</v>
      </c>
      <c r="AV521" s="13" t="s">
        <v>153</v>
      </c>
      <c r="AW521" s="13" t="s">
        <v>40</v>
      </c>
      <c r="AX521" s="13" t="s">
        <v>25</v>
      </c>
      <c r="AY521" s="264" t="s">
        <v>146</v>
      </c>
    </row>
    <row r="522" s="1" customFormat="1" ht="16.5" customHeight="1">
      <c r="B522" s="45"/>
      <c r="C522" s="220" t="s">
        <v>721</v>
      </c>
      <c r="D522" s="220" t="s">
        <v>148</v>
      </c>
      <c r="E522" s="221" t="s">
        <v>722</v>
      </c>
      <c r="F522" s="222" t="s">
        <v>723</v>
      </c>
      <c r="G522" s="223" t="s">
        <v>241</v>
      </c>
      <c r="H522" s="224">
        <v>0.56999999999999995</v>
      </c>
      <c r="I522" s="225"/>
      <c r="J522" s="226">
        <f>ROUND(I522*H522,2)</f>
        <v>0</v>
      </c>
      <c r="K522" s="222" t="s">
        <v>152</v>
      </c>
      <c r="L522" s="71"/>
      <c r="M522" s="227" t="s">
        <v>24</v>
      </c>
      <c r="N522" s="228" t="s">
        <v>48</v>
      </c>
      <c r="O522" s="46"/>
      <c r="P522" s="229">
        <f>O522*H522</f>
        <v>0</v>
      </c>
      <c r="Q522" s="229">
        <v>0</v>
      </c>
      <c r="R522" s="229">
        <f>Q522*H522</f>
        <v>0</v>
      </c>
      <c r="S522" s="229">
        <v>0</v>
      </c>
      <c r="T522" s="230">
        <f>S522*H522</f>
        <v>0</v>
      </c>
      <c r="AR522" s="23" t="s">
        <v>153</v>
      </c>
      <c r="AT522" s="23" t="s">
        <v>148</v>
      </c>
      <c r="AU522" s="23" t="s">
        <v>86</v>
      </c>
      <c r="AY522" s="23" t="s">
        <v>146</v>
      </c>
      <c r="BE522" s="231">
        <f>IF(N522="základní",J522,0)</f>
        <v>0</v>
      </c>
      <c r="BF522" s="231">
        <f>IF(N522="snížená",J522,0)</f>
        <v>0</v>
      </c>
      <c r="BG522" s="231">
        <f>IF(N522="zákl. přenesená",J522,0)</f>
        <v>0</v>
      </c>
      <c r="BH522" s="231">
        <f>IF(N522="sníž. přenesená",J522,0)</f>
        <v>0</v>
      </c>
      <c r="BI522" s="231">
        <f>IF(N522="nulová",J522,0)</f>
        <v>0</v>
      </c>
      <c r="BJ522" s="23" t="s">
        <v>25</v>
      </c>
      <c r="BK522" s="231">
        <f>ROUND(I522*H522,2)</f>
        <v>0</v>
      </c>
      <c r="BL522" s="23" t="s">
        <v>153</v>
      </c>
      <c r="BM522" s="23" t="s">
        <v>724</v>
      </c>
    </row>
    <row r="523" s="10" customFormat="1" ht="29.88" customHeight="1">
      <c r="B523" s="204"/>
      <c r="C523" s="205"/>
      <c r="D523" s="206" t="s">
        <v>76</v>
      </c>
      <c r="E523" s="218" t="s">
        <v>725</v>
      </c>
      <c r="F523" s="218" t="s">
        <v>726</v>
      </c>
      <c r="G523" s="205"/>
      <c r="H523" s="205"/>
      <c r="I523" s="208"/>
      <c r="J523" s="219">
        <f>BK523</f>
        <v>0</v>
      </c>
      <c r="K523" s="205"/>
      <c r="L523" s="210"/>
      <c r="M523" s="211"/>
      <c r="N523" s="212"/>
      <c r="O523" s="212"/>
      <c r="P523" s="213">
        <f>P524</f>
        <v>0</v>
      </c>
      <c r="Q523" s="212"/>
      <c r="R523" s="213">
        <f>R524</f>
        <v>0</v>
      </c>
      <c r="S523" s="212"/>
      <c r="T523" s="214">
        <f>T524</f>
        <v>0</v>
      </c>
      <c r="AR523" s="215" t="s">
        <v>25</v>
      </c>
      <c r="AT523" s="216" t="s">
        <v>76</v>
      </c>
      <c r="AU523" s="216" t="s">
        <v>25</v>
      </c>
      <c r="AY523" s="215" t="s">
        <v>146</v>
      </c>
      <c r="BK523" s="217">
        <f>BK524</f>
        <v>0</v>
      </c>
    </row>
    <row r="524" s="1" customFormat="1" ht="16.5" customHeight="1">
      <c r="B524" s="45"/>
      <c r="C524" s="220" t="s">
        <v>727</v>
      </c>
      <c r="D524" s="220" t="s">
        <v>148</v>
      </c>
      <c r="E524" s="221" t="s">
        <v>728</v>
      </c>
      <c r="F524" s="222" t="s">
        <v>729</v>
      </c>
      <c r="G524" s="223" t="s">
        <v>241</v>
      </c>
      <c r="H524" s="224">
        <v>132.862</v>
      </c>
      <c r="I524" s="225"/>
      <c r="J524" s="226">
        <f>ROUND(I524*H524,2)</f>
        <v>0</v>
      </c>
      <c r="K524" s="222" t="s">
        <v>152</v>
      </c>
      <c r="L524" s="71"/>
      <c r="M524" s="227" t="s">
        <v>24</v>
      </c>
      <c r="N524" s="228" t="s">
        <v>48</v>
      </c>
      <c r="O524" s="46"/>
      <c r="P524" s="229">
        <f>O524*H524</f>
        <v>0</v>
      </c>
      <c r="Q524" s="229">
        <v>0</v>
      </c>
      <c r="R524" s="229">
        <f>Q524*H524</f>
        <v>0</v>
      </c>
      <c r="S524" s="229">
        <v>0</v>
      </c>
      <c r="T524" s="230">
        <f>S524*H524</f>
        <v>0</v>
      </c>
      <c r="AR524" s="23" t="s">
        <v>153</v>
      </c>
      <c r="AT524" s="23" t="s">
        <v>148</v>
      </c>
      <c r="AU524" s="23" t="s">
        <v>86</v>
      </c>
      <c r="AY524" s="23" t="s">
        <v>146</v>
      </c>
      <c r="BE524" s="231">
        <f>IF(N524="základní",J524,0)</f>
        <v>0</v>
      </c>
      <c r="BF524" s="231">
        <f>IF(N524="snížená",J524,0)</f>
        <v>0</v>
      </c>
      <c r="BG524" s="231">
        <f>IF(N524="zákl. přenesená",J524,0)</f>
        <v>0</v>
      </c>
      <c r="BH524" s="231">
        <f>IF(N524="sníž. přenesená",J524,0)</f>
        <v>0</v>
      </c>
      <c r="BI524" s="231">
        <f>IF(N524="nulová",J524,0)</f>
        <v>0</v>
      </c>
      <c r="BJ524" s="23" t="s">
        <v>25</v>
      </c>
      <c r="BK524" s="231">
        <f>ROUND(I524*H524,2)</f>
        <v>0</v>
      </c>
      <c r="BL524" s="23" t="s">
        <v>153</v>
      </c>
      <c r="BM524" s="23" t="s">
        <v>730</v>
      </c>
    </row>
    <row r="525" s="10" customFormat="1" ht="37.44001" customHeight="1">
      <c r="B525" s="204"/>
      <c r="C525" s="205"/>
      <c r="D525" s="206" t="s">
        <v>76</v>
      </c>
      <c r="E525" s="207" t="s">
        <v>731</v>
      </c>
      <c r="F525" s="207" t="s">
        <v>732</v>
      </c>
      <c r="G525" s="205"/>
      <c r="H525" s="205"/>
      <c r="I525" s="208"/>
      <c r="J525" s="209">
        <f>BK525</f>
        <v>0</v>
      </c>
      <c r="K525" s="205"/>
      <c r="L525" s="210"/>
      <c r="M525" s="211"/>
      <c r="N525" s="212"/>
      <c r="O525" s="212"/>
      <c r="P525" s="213">
        <f>P526+P543+P556+P617+P625+P637+P645+P661+P679+P776+P784+P797+P878+P907</f>
        <v>0</v>
      </c>
      <c r="Q525" s="212"/>
      <c r="R525" s="213">
        <f>R526+R543+R556+R617+R625+R637+R645+R661+R679+R776+R784+R797+R878+R907</f>
        <v>3.2309586200000004</v>
      </c>
      <c r="S525" s="212"/>
      <c r="T525" s="214">
        <f>T526+T543+T556+T617+T625+T637+T645+T661+T679+T776+T784+T797+T878+T907</f>
        <v>2.6365877000000002</v>
      </c>
      <c r="AR525" s="215" t="s">
        <v>86</v>
      </c>
      <c r="AT525" s="216" t="s">
        <v>76</v>
      </c>
      <c r="AU525" s="216" t="s">
        <v>77</v>
      </c>
      <c r="AY525" s="215" t="s">
        <v>146</v>
      </c>
      <c r="BK525" s="217">
        <f>BK526+BK543+BK556+BK617+BK625+BK637+BK645+BK661+BK679+BK776+BK784+BK797+BK878+BK907</f>
        <v>0</v>
      </c>
    </row>
    <row r="526" s="10" customFormat="1" ht="19.92" customHeight="1">
      <c r="B526" s="204"/>
      <c r="C526" s="205"/>
      <c r="D526" s="206" t="s">
        <v>76</v>
      </c>
      <c r="E526" s="218" t="s">
        <v>733</v>
      </c>
      <c r="F526" s="218" t="s">
        <v>734</v>
      </c>
      <c r="G526" s="205"/>
      <c r="H526" s="205"/>
      <c r="I526" s="208"/>
      <c r="J526" s="219">
        <f>BK526</f>
        <v>0</v>
      </c>
      <c r="K526" s="205"/>
      <c r="L526" s="210"/>
      <c r="M526" s="211"/>
      <c r="N526" s="212"/>
      <c r="O526" s="212"/>
      <c r="P526" s="213">
        <f>SUM(P527:P542)</f>
        <v>0</v>
      </c>
      <c r="Q526" s="212"/>
      <c r="R526" s="213">
        <f>SUM(R527:R542)</f>
        <v>0.12949329999999998</v>
      </c>
      <c r="S526" s="212"/>
      <c r="T526" s="214">
        <f>SUM(T527:T542)</f>
        <v>0</v>
      </c>
      <c r="AR526" s="215" t="s">
        <v>86</v>
      </c>
      <c r="AT526" s="216" t="s">
        <v>76</v>
      </c>
      <c r="AU526" s="216" t="s">
        <v>25</v>
      </c>
      <c r="AY526" s="215" t="s">
        <v>146</v>
      </c>
      <c r="BK526" s="217">
        <f>SUM(BK527:BK542)</f>
        <v>0</v>
      </c>
    </row>
    <row r="527" s="1" customFormat="1" ht="25.5" customHeight="1">
      <c r="B527" s="45"/>
      <c r="C527" s="220" t="s">
        <v>735</v>
      </c>
      <c r="D527" s="220" t="s">
        <v>148</v>
      </c>
      <c r="E527" s="221" t="s">
        <v>736</v>
      </c>
      <c r="F527" s="222" t="s">
        <v>737</v>
      </c>
      <c r="G527" s="223" t="s">
        <v>151</v>
      </c>
      <c r="H527" s="224">
        <v>122.39</v>
      </c>
      <c r="I527" s="225"/>
      <c r="J527" s="226">
        <f>ROUND(I527*H527,2)</f>
        <v>0</v>
      </c>
      <c r="K527" s="222" t="s">
        <v>152</v>
      </c>
      <c r="L527" s="71"/>
      <c r="M527" s="227" t="s">
        <v>24</v>
      </c>
      <c r="N527" s="228" t="s">
        <v>48</v>
      </c>
      <c r="O527" s="46"/>
      <c r="P527" s="229">
        <f>O527*H527</f>
        <v>0</v>
      </c>
      <c r="Q527" s="229">
        <v>0.00071000000000000002</v>
      </c>
      <c r="R527" s="229">
        <f>Q527*H527</f>
        <v>0.086896899999999999</v>
      </c>
      <c r="S527" s="229">
        <v>0</v>
      </c>
      <c r="T527" s="230">
        <f>S527*H527</f>
        <v>0</v>
      </c>
      <c r="AR527" s="23" t="s">
        <v>245</v>
      </c>
      <c r="AT527" s="23" t="s">
        <v>148</v>
      </c>
      <c r="AU527" s="23" t="s">
        <v>86</v>
      </c>
      <c r="AY527" s="23" t="s">
        <v>146</v>
      </c>
      <c r="BE527" s="231">
        <f>IF(N527="základní",J527,0)</f>
        <v>0</v>
      </c>
      <c r="BF527" s="231">
        <f>IF(N527="snížená",J527,0)</f>
        <v>0</v>
      </c>
      <c r="BG527" s="231">
        <f>IF(N527="zákl. přenesená",J527,0)</f>
        <v>0</v>
      </c>
      <c r="BH527" s="231">
        <f>IF(N527="sníž. přenesená",J527,0)</f>
        <v>0</v>
      </c>
      <c r="BI527" s="231">
        <f>IF(N527="nulová",J527,0)</f>
        <v>0</v>
      </c>
      <c r="BJ527" s="23" t="s">
        <v>25</v>
      </c>
      <c r="BK527" s="231">
        <f>ROUND(I527*H527,2)</f>
        <v>0</v>
      </c>
      <c r="BL527" s="23" t="s">
        <v>245</v>
      </c>
      <c r="BM527" s="23" t="s">
        <v>738</v>
      </c>
    </row>
    <row r="528" s="11" customFormat="1">
      <c r="B528" s="232"/>
      <c r="C528" s="233"/>
      <c r="D528" s="234" t="s">
        <v>155</v>
      </c>
      <c r="E528" s="235" t="s">
        <v>24</v>
      </c>
      <c r="F528" s="236" t="s">
        <v>739</v>
      </c>
      <c r="G528" s="233"/>
      <c r="H528" s="235" t="s">
        <v>24</v>
      </c>
      <c r="I528" s="237"/>
      <c r="J528" s="233"/>
      <c r="K528" s="233"/>
      <c r="L528" s="238"/>
      <c r="M528" s="239"/>
      <c r="N528" s="240"/>
      <c r="O528" s="240"/>
      <c r="P528" s="240"/>
      <c r="Q528" s="240"/>
      <c r="R528" s="240"/>
      <c r="S528" s="240"/>
      <c r="T528" s="241"/>
      <c r="AT528" s="242" t="s">
        <v>155</v>
      </c>
      <c r="AU528" s="242" t="s">
        <v>86</v>
      </c>
      <c r="AV528" s="11" t="s">
        <v>25</v>
      </c>
      <c r="AW528" s="11" t="s">
        <v>40</v>
      </c>
      <c r="AX528" s="11" t="s">
        <v>77</v>
      </c>
      <c r="AY528" s="242" t="s">
        <v>146</v>
      </c>
    </row>
    <row r="529" s="12" customFormat="1">
      <c r="B529" s="243"/>
      <c r="C529" s="244"/>
      <c r="D529" s="234" t="s">
        <v>155</v>
      </c>
      <c r="E529" s="245" t="s">
        <v>24</v>
      </c>
      <c r="F529" s="246" t="s">
        <v>740</v>
      </c>
      <c r="G529" s="244"/>
      <c r="H529" s="247">
        <v>47.003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AT529" s="253" t="s">
        <v>155</v>
      </c>
      <c r="AU529" s="253" t="s">
        <v>86</v>
      </c>
      <c r="AV529" s="12" t="s">
        <v>86</v>
      </c>
      <c r="AW529" s="12" t="s">
        <v>40</v>
      </c>
      <c r="AX529" s="12" t="s">
        <v>77</v>
      </c>
      <c r="AY529" s="253" t="s">
        <v>146</v>
      </c>
    </row>
    <row r="530" s="12" customFormat="1">
      <c r="B530" s="243"/>
      <c r="C530" s="244"/>
      <c r="D530" s="234" t="s">
        <v>155</v>
      </c>
      <c r="E530" s="245" t="s">
        <v>24</v>
      </c>
      <c r="F530" s="246" t="s">
        <v>741</v>
      </c>
      <c r="G530" s="244"/>
      <c r="H530" s="247">
        <v>46.634999999999998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AT530" s="253" t="s">
        <v>155</v>
      </c>
      <c r="AU530" s="253" t="s">
        <v>86</v>
      </c>
      <c r="AV530" s="12" t="s">
        <v>86</v>
      </c>
      <c r="AW530" s="12" t="s">
        <v>40</v>
      </c>
      <c r="AX530" s="12" t="s">
        <v>77</v>
      </c>
      <c r="AY530" s="253" t="s">
        <v>146</v>
      </c>
    </row>
    <row r="531" s="12" customFormat="1">
      <c r="B531" s="243"/>
      <c r="C531" s="244"/>
      <c r="D531" s="234" t="s">
        <v>155</v>
      </c>
      <c r="E531" s="245" t="s">
        <v>24</v>
      </c>
      <c r="F531" s="246" t="s">
        <v>742</v>
      </c>
      <c r="G531" s="244"/>
      <c r="H531" s="247">
        <v>12.529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AT531" s="253" t="s">
        <v>155</v>
      </c>
      <c r="AU531" s="253" t="s">
        <v>86</v>
      </c>
      <c r="AV531" s="12" t="s">
        <v>86</v>
      </c>
      <c r="AW531" s="12" t="s">
        <v>40</v>
      </c>
      <c r="AX531" s="12" t="s">
        <v>77</v>
      </c>
      <c r="AY531" s="253" t="s">
        <v>146</v>
      </c>
    </row>
    <row r="532" s="12" customFormat="1">
      <c r="B532" s="243"/>
      <c r="C532" s="244"/>
      <c r="D532" s="234" t="s">
        <v>155</v>
      </c>
      <c r="E532" s="245" t="s">
        <v>24</v>
      </c>
      <c r="F532" s="246" t="s">
        <v>743</v>
      </c>
      <c r="G532" s="244"/>
      <c r="H532" s="247">
        <v>16.222999999999999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AT532" s="253" t="s">
        <v>155</v>
      </c>
      <c r="AU532" s="253" t="s">
        <v>86</v>
      </c>
      <c r="AV532" s="12" t="s">
        <v>86</v>
      </c>
      <c r="AW532" s="12" t="s">
        <v>40</v>
      </c>
      <c r="AX532" s="12" t="s">
        <v>77</v>
      </c>
      <c r="AY532" s="253" t="s">
        <v>146</v>
      </c>
    </row>
    <row r="533" s="13" customFormat="1">
      <c r="B533" s="254"/>
      <c r="C533" s="255"/>
      <c r="D533" s="234" t="s">
        <v>155</v>
      </c>
      <c r="E533" s="256" t="s">
        <v>24</v>
      </c>
      <c r="F533" s="257" t="s">
        <v>159</v>
      </c>
      <c r="G533" s="255"/>
      <c r="H533" s="258">
        <v>122.39</v>
      </c>
      <c r="I533" s="259"/>
      <c r="J533" s="255"/>
      <c r="K533" s="255"/>
      <c r="L533" s="260"/>
      <c r="M533" s="261"/>
      <c r="N533" s="262"/>
      <c r="O533" s="262"/>
      <c r="P533" s="262"/>
      <c r="Q533" s="262"/>
      <c r="R533" s="262"/>
      <c r="S533" s="262"/>
      <c r="T533" s="263"/>
      <c r="AT533" s="264" t="s">
        <v>155</v>
      </c>
      <c r="AU533" s="264" t="s">
        <v>86</v>
      </c>
      <c r="AV533" s="13" t="s">
        <v>153</v>
      </c>
      <c r="AW533" s="13" t="s">
        <v>40</v>
      </c>
      <c r="AX533" s="13" t="s">
        <v>25</v>
      </c>
      <c r="AY533" s="264" t="s">
        <v>146</v>
      </c>
    </row>
    <row r="534" s="1" customFormat="1" ht="25.5" customHeight="1">
      <c r="B534" s="45"/>
      <c r="C534" s="220" t="s">
        <v>744</v>
      </c>
      <c r="D534" s="220" t="s">
        <v>148</v>
      </c>
      <c r="E534" s="221" t="s">
        <v>745</v>
      </c>
      <c r="F534" s="222" t="s">
        <v>746</v>
      </c>
      <c r="G534" s="223" t="s">
        <v>177</v>
      </c>
      <c r="H534" s="224">
        <v>152.13</v>
      </c>
      <c r="I534" s="225"/>
      <c r="J534" s="226">
        <f>ROUND(I534*H534,2)</f>
        <v>0</v>
      </c>
      <c r="K534" s="222" t="s">
        <v>152</v>
      </c>
      <c r="L534" s="71"/>
      <c r="M534" s="227" t="s">
        <v>24</v>
      </c>
      <c r="N534" s="228" t="s">
        <v>48</v>
      </c>
      <c r="O534" s="46"/>
      <c r="P534" s="229">
        <f>O534*H534</f>
        <v>0</v>
      </c>
      <c r="Q534" s="229">
        <v>0.00027999999999999998</v>
      </c>
      <c r="R534" s="229">
        <f>Q534*H534</f>
        <v>0.042596399999999993</v>
      </c>
      <c r="S534" s="229">
        <v>0</v>
      </c>
      <c r="T534" s="230">
        <f>S534*H534</f>
        <v>0</v>
      </c>
      <c r="AR534" s="23" t="s">
        <v>245</v>
      </c>
      <c r="AT534" s="23" t="s">
        <v>148</v>
      </c>
      <c r="AU534" s="23" t="s">
        <v>86</v>
      </c>
      <c r="AY534" s="23" t="s">
        <v>146</v>
      </c>
      <c r="BE534" s="231">
        <f>IF(N534="základní",J534,0)</f>
        <v>0</v>
      </c>
      <c r="BF534" s="231">
        <f>IF(N534="snížená",J534,0)</f>
        <v>0</v>
      </c>
      <c r="BG534" s="231">
        <f>IF(N534="zákl. přenesená",J534,0)</f>
        <v>0</v>
      </c>
      <c r="BH534" s="231">
        <f>IF(N534="sníž. přenesená",J534,0)</f>
        <v>0</v>
      </c>
      <c r="BI534" s="231">
        <f>IF(N534="nulová",J534,0)</f>
        <v>0</v>
      </c>
      <c r="BJ534" s="23" t="s">
        <v>25</v>
      </c>
      <c r="BK534" s="231">
        <f>ROUND(I534*H534,2)</f>
        <v>0</v>
      </c>
      <c r="BL534" s="23" t="s">
        <v>245</v>
      </c>
      <c r="BM534" s="23" t="s">
        <v>747</v>
      </c>
    </row>
    <row r="535" s="11" customFormat="1">
      <c r="B535" s="232"/>
      <c r="C535" s="233"/>
      <c r="D535" s="234" t="s">
        <v>155</v>
      </c>
      <c r="E535" s="235" t="s">
        <v>24</v>
      </c>
      <c r="F535" s="236" t="s">
        <v>525</v>
      </c>
      <c r="G535" s="233"/>
      <c r="H535" s="235" t="s">
        <v>24</v>
      </c>
      <c r="I535" s="237"/>
      <c r="J535" s="233"/>
      <c r="K535" s="233"/>
      <c r="L535" s="238"/>
      <c r="M535" s="239"/>
      <c r="N535" s="240"/>
      <c r="O535" s="240"/>
      <c r="P535" s="240"/>
      <c r="Q535" s="240"/>
      <c r="R535" s="240"/>
      <c r="S535" s="240"/>
      <c r="T535" s="241"/>
      <c r="AT535" s="242" t="s">
        <v>155</v>
      </c>
      <c r="AU535" s="242" t="s">
        <v>86</v>
      </c>
      <c r="AV535" s="11" t="s">
        <v>25</v>
      </c>
      <c r="AW535" s="11" t="s">
        <v>40</v>
      </c>
      <c r="AX535" s="11" t="s">
        <v>77</v>
      </c>
      <c r="AY535" s="242" t="s">
        <v>146</v>
      </c>
    </row>
    <row r="536" s="12" customFormat="1">
      <c r="B536" s="243"/>
      <c r="C536" s="244"/>
      <c r="D536" s="234" t="s">
        <v>155</v>
      </c>
      <c r="E536" s="245" t="s">
        <v>24</v>
      </c>
      <c r="F536" s="246" t="s">
        <v>748</v>
      </c>
      <c r="G536" s="244"/>
      <c r="H536" s="247">
        <v>59.079999999999998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AT536" s="253" t="s">
        <v>155</v>
      </c>
      <c r="AU536" s="253" t="s">
        <v>86</v>
      </c>
      <c r="AV536" s="12" t="s">
        <v>86</v>
      </c>
      <c r="AW536" s="12" t="s">
        <v>40</v>
      </c>
      <c r="AX536" s="12" t="s">
        <v>77</v>
      </c>
      <c r="AY536" s="253" t="s">
        <v>146</v>
      </c>
    </row>
    <row r="537" s="12" customFormat="1">
      <c r="B537" s="243"/>
      <c r="C537" s="244"/>
      <c r="D537" s="234" t="s">
        <v>155</v>
      </c>
      <c r="E537" s="245" t="s">
        <v>24</v>
      </c>
      <c r="F537" s="246" t="s">
        <v>749</v>
      </c>
      <c r="G537" s="244"/>
      <c r="H537" s="247">
        <v>57.299999999999997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AT537" s="253" t="s">
        <v>155</v>
      </c>
      <c r="AU537" s="253" t="s">
        <v>86</v>
      </c>
      <c r="AV537" s="12" t="s">
        <v>86</v>
      </c>
      <c r="AW537" s="12" t="s">
        <v>40</v>
      </c>
      <c r="AX537" s="12" t="s">
        <v>77</v>
      </c>
      <c r="AY537" s="253" t="s">
        <v>146</v>
      </c>
    </row>
    <row r="538" s="12" customFormat="1">
      <c r="B538" s="243"/>
      <c r="C538" s="244"/>
      <c r="D538" s="234" t="s">
        <v>155</v>
      </c>
      <c r="E538" s="245" t="s">
        <v>24</v>
      </c>
      <c r="F538" s="246" t="s">
        <v>750</v>
      </c>
      <c r="G538" s="244"/>
      <c r="H538" s="247">
        <v>16.550000000000001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AT538" s="253" t="s">
        <v>155</v>
      </c>
      <c r="AU538" s="253" t="s">
        <v>86</v>
      </c>
      <c r="AV538" s="12" t="s">
        <v>86</v>
      </c>
      <c r="AW538" s="12" t="s">
        <v>40</v>
      </c>
      <c r="AX538" s="12" t="s">
        <v>77</v>
      </c>
      <c r="AY538" s="253" t="s">
        <v>146</v>
      </c>
    </row>
    <row r="539" s="12" customFormat="1">
      <c r="B539" s="243"/>
      <c r="C539" s="244"/>
      <c r="D539" s="234" t="s">
        <v>155</v>
      </c>
      <c r="E539" s="245" t="s">
        <v>24</v>
      </c>
      <c r="F539" s="246" t="s">
        <v>751</v>
      </c>
      <c r="G539" s="244"/>
      <c r="H539" s="247">
        <v>19.199999999999999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AT539" s="253" t="s">
        <v>155</v>
      </c>
      <c r="AU539" s="253" t="s">
        <v>86</v>
      </c>
      <c r="AV539" s="12" t="s">
        <v>86</v>
      </c>
      <c r="AW539" s="12" t="s">
        <v>40</v>
      </c>
      <c r="AX539" s="12" t="s">
        <v>77</v>
      </c>
      <c r="AY539" s="253" t="s">
        <v>146</v>
      </c>
    </row>
    <row r="540" s="13" customFormat="1">
      <c r="B540" s="254"/>
      <c r="C540" s="255"/>
      <c r="D540" s="234" t="s">
        <v>155</v>
      </c>
      <c r="E540" s="256" t="s">
        <v>24</v>
      </c>
      <c r="F540" s="257" t="s">
        <v>159</v>
      </c>
      <c r="G540" s="255"/>
      <c r="H540" s="258">
        <v>152.13</v>
      </c>
      <c r="I540" s="259"/>
      <c r="J540" s="255"/>
      <c r="K540" s="255"/>
      <c r="L540" s="260"/>
      <c r="M540" s="261"/>
      <c r="N540" s="262"/>
      <c r="O540" s="262"/>
      <c r="P540" s="262"/>
      <c r="Q540" s="262"/>
      <c r="R540" s="262"/>
      <c r="S540" s="262"/>
      <c r="T540" s="263"/>
      <c r="AT540" s="264" t="s">
        <v>155</v>
      </c>
      <c r="AU540" s="264" t="s">
        <v>86</v>
      </c>
      <c r="AV540" s="13" t="s">
        <v>153</v>
      </c>
      <c r="AW540" s="13" t="s">
        <v>40</v>
      </c>
      <c r="AX540" s="13" t="s">
        <v>25</v>
      </c>
      <c r="AY540" s="264" t="s">
        <v>146</v>
      </c>
    </row>
    <row r="541" s="1" customFormat="1" ht="25.5" customHeight="1">
      <c r="B541" s="45"/>
      <c r="C541" s="220" t="s">
        <v>752</v>
      </c>
      <c r="D541" s="220" t="s">
        <v>148</v>
      </c>
      <c r="E541" s="221" t="s">
        <v>753</v>
      </c>
      <c r="F541" s="222" t="s">
        <v>754</v>
      </c>
      <c r="G541" s="223" t="s">
        <v>755</v>
      </c>
      <c r="H541" s="275"/>
      <c r="I541" s="225"/>
      <c r="J541" s="226">
        <f>ROUND(I541*H541,2)</f>
        <v>0</v>
      </c>
      <c r="K541" s="222" t="s">
        <v>152</v>
      </c>
      <c r="L541" s="71"/>
      <c r="M541" s="227" t="s">
        <v>24</v>
      </c>
      <c r="N541" s="228" t="s">
        <v>48</v>
      </c>
      <c r="O541" s="46"/>
      <c r="P541" s="229">
        <f>O541*H541</f>
        <v>0</v>
      </c>
      <c r="Q541" s="229">
        <v>0</v>
      </c>
      <c r="R541" s="229">
        <f>Q541*H541</f>
        <v>0</v>
      </c>
      <c r="S541" s="229">
        <v>0</v>
      </c>
      <c r="T541" s="230">
        <f>S541*H541</f>
        <v>0</v>
      </c>
      <c r="AR541" s="23" t="s">
        <v>245</v>
      </c>
      <c r="AT541" s="23" t="s">
        <v>148</v>
      </c>
      <c r="AU541" s="23" t="s">
        <v>86</v>
      </c>
      <c r="AY541" s="23" t="s">
        <v>146</v>
      </c>
      <c r="BE541" s="231">
        <f>IF(N541="základní",J541,0)</f>
        <v>0</v>
      </c>
      <c r="BF541" s="231">
        <f>IF(N541="snížená",J541,0)</f>
        <v>0</v>
      </c>
      <c r="BG541" s="231">
        <f>IF(N541="zákl. přenesená",J541,0)</f>
        <v>0</v>
      </c>
      <c r="BH541" s="231">
        <f>IF(N541="sníž. přenesená",J541,0)</f>
        <v>0</v>
      </c>
      <c r="BI541" s="231">
        <f>IF(N541="nulová",J541,0)</f>
        <v>0</v>
      </c>
      <c r="BJ541" s="23" t="s">
        <v>25</v>
      </c>
      <c r="BK541" s="231">
        <f>ROUND(I541*H541,2)</f>
        <v>0</v>
      </c>
      <c r="BL541" s="23" t="s">
        <v>245</v>
      </c>
      <c r="BM541" s="23" t="s">
        <v>756</v>
      </c>
    </row>
    <row r="542" s="1" customFormat="1" ht="16.5" customHeight="1">
      <c r="B542" s="45"/>
      <c r="C542" s="220" t="s">
        <v>757</v>
      </c>
      <c r="D542" s="220" t="s">
        <v>148</v>
      </c>
      <c r="E542" s="221" t="s">
        <v>758</v>
      </c>
      <c r="F542" s="222" t="s">
        <v>759</v>
      </c>
      <c r="G542" s="223" t="s">
        <v>755</v>
      </c>
      <c r="H542" s="275"/>
      <c r="I542" s="225"/>
      <c r="J542" s="226">
        <f>ROUND(I542*H542,2)</f>
        <v>0</v>
      </c>
      <c r="K542" s="222" t="s">
        <v>152</v>
      </c>
      <c r="L542" s="71"/>
      <c r="M542" s="227" t="s">
        <v>24</v>
      </c>
      <c r="N542" s="228" t="s">
        <v>48</v>
      </c>
      <c r="O542" s="46"/>
      <c r="P542" s="229">
        <f>O542*H542</f>
        <v>0</v>
      </c>
      <c r="Q542" s="229">
        <v>0</v>
      </c>
      <c r="R542" s="229">
        <f>Q542*H542</f>
        <v>0</v>
      </c>
      <c r="S542" s="229">
        <v>0</v>
      </c>
      <c r="T542" s="230">
        <f>S542*H542</f>
        <v>0</v>
      </c>
      <c r="AR542" s="23" t="s">
        <v>245</v>
      </c>
      <c r="AT542" s="23" t="s">
        <v>148</v>
      </c>
      <c r="AU542" s="23" t="s">
        <v>86</v>
      </c>
      <c r="AY542" s="23" t="s">
        <v>146</v>
      </c>
      <c r="BE542" s="231">
        <f>IF(N542="základní",J542,0)</f>
        <v>0</v>
      </c>
      <c r="BF542" s="231">
        <f>IF(N542="snížená",J542,0)</f>
        <v>0</v>
      </c>
      <c r="BG542" s="231">
        <f>IF(N542="zákl. přenesená",J542,0)</f>
        <v>0</v>
      </c>
      <c r="BH542" s="231">
        <f>IF(N542="sníž. přenesená",J542,0)</f>
        <v>0</v>
      </c>
      <c r="BI542" s="231">
        <f>IF(N542="nulová",J542,0)</f>
        <v>0</v>
      </c>
      <c r="BJ542" s="23" t="s">
        <v>25</v>
      </c>
      <c r="BK542" s="231">
        <f>ROUND(I542*H542,2)</f>
        <v>0</v>
      </c>
      <c r="BL542" s="23" t="s">
        <v>245</v>
      </c>
      <c r="BM542" s="23" t="s">
        <v>760</v>
      </c>
    </row>
    <row r="543" s="10" customFormat="1" ht="29.88" customHeight="1">
      <c r="B543" s="204"/>
      <c r="C543" s="205"/>
      <c r="D543" s="206" t="s">
        <v>76</v>
      </c>
      <c r="E543" s="218" t="s">
        <v>761</v>
      </c>
      <c r="F543" s="218" t="s">
        <v>762</v>
      </c>
      <c r="G543" s="205"/>
      <c r="H543" s="205"/>
      <c r="I543" s="208"/>
      <c r="J543" s="219">
        <f>BK543</f>
        <v>0</v>
      </c>
      <c r="K543" s="205"/>
      <c r="L543" s="210"/>
      <c r="M543" s="211"/>
      <c r="N543" s="212"/>
      <c r="O543" s="212"/>
      <c r="P543" s="213">
        <f>SUM(P544:P555)</f>
        <v>0</v>
      </c>
      <c r="Q543" s="212"/>
      <c r="R543" s="213">
        <f>SUM(R544:R555)</f>
        <v>0.01</v>
      </c>
      <c r="S543" s="212"/>
      <c r="T543" s="214">
        <f>SUM(T544:T555)</f>
        <v>0.207624</v>
      </c>
      <c r="AR543" s="215" t="s">
        <v>86</v>
      </c>
      <c r="AT543" s="216" t="s">
        <v>76</v>
      </c>
      <c r="AU543" s="216" t="s">
        <v>25</v>
      </c>
      <c r="AY543" s="215" t="s">
        <v>146</v>
      </c>
      <c r="BK543" s="217">
        <f>SUM(BK544:BK555)</f>
        <v>0</v>
      </c>
    </row>
    <row r="544" s="1" customFormat="1" ht="16.5" customHeight="1">
      <c r="B544" s="45"/>
      <c r="C544" s="220" t="s">
        <v>763</v>
      </c>
      <c r="D544" s="220" t="s">
        <v>148</v>
      </c>
      <c r="E544" s="221" t="s">
        <v>764</v>
      </c>
      <c r="F544" s="222" t="s">
        <v>765</v>
      </c>
      <c r="G544" s="223" t="s">
        <v>151</v>
      </c>
      <c r="H544" s="224">
        <v>34.603999999999999</v>
      </c>
      <c r="I544" s="225"/>
      <c r="J544" s="226">
        <f>ROUND(I544*H544,2)</f>
        <v>0</v>
      </c>
      <c r="K544" s="222" t="s">
        <v>152</v>
      </c>
      <c r="L544" s="71"/>
      <c r="M544" s="227" t="s">
        <v>24</v>
      </c>
      <c r="N544" s="228" t="s">
        <v>48</v>
      </c>
      <c r="O544" s="46"/>
      <c r="P544" s="229">
        <f>O544*H544</f>
        <v>0</v>
      </c>
      <c r="Q544" s="229">
        <v>0</v>
      </c>
      <c r="R544" s="229">
        <f>Q544*H544</f>
        <v>0</v>
      </c>
      <c r="S544" s="229">
        <v>0.0060000000000000001</v>
      </c>
      <c r="T544" s="230">
        <f>S544*H544</f>
        <v>0.207624</v>
      </c>
      <c r="AR544" s="23" t="s">
        <v>245</v>
      </c>
      <c r="AT544" s="23" t="s">
        <v>148</v>
      </c>
      <c r="AU544" s="23" t="s">
        <v>86</v>
      </c>
      <c r="AY544" s="23" t="s">
        <v>146</v>
      </c>
      <c r="BE544" s="231">
        <f>IF(N544="základní",J544,0)</f>
        <v>0</v>
      </c>
      <c r="BF544" s="231">
        <f>IF(N544="snížená",J544,0)</f>
        <v>0</v>
      </c>
      <c r="BG544" s="231">
        <f>IF(N544="zákl. přenesená",J544,0)</f>
        <v>0</v>
      </c>
      <c r="BH544" s="231">
        <f>IF(N544="sníž. přenesená",J544,0)</f>
        <v>0</v>
      </c>
      <c r="BI544" s="231">
        <f>IF(N544="nulová",J544,0)</f>
        <v>0</v>
      </c>
      <c r="BJ544" s="23" t="s">
        <v>25</v>
      </c>
      <c r="BK544" s="231">
        <f>ROUND(I544*H544,2)</f>
        <v>0</v>
      </c>
      <c r="BL544" s="23" t="s">
        <v>245</v>
      </c>
      <c r="BM544" s="23" t="s">
        <v>766</v>
      </c>
    </row>
    <row r="545" s="11" customFormat="1">
      <c r="B545" s="232"/>
      <c r="C545" s="233"/>
      <c r="D545" s="234" t="s">
        <v>155</v>
      </c>
      <c r="E545" s="235" t="s">
        <v>24</v>
      </c>
      <c r="F545" s="236" t="s">
        <v>568</v>
      </c>
      <c r="G545" s="233"/>
      <c r="H545" s="235" t="s">
        <v>24</v>
      </c>
      <c r="I545" s="237"/>
      <c r="J545" s="233"/>
      <c r="K545" s="233"/>
      <c r="L545" s="238"/>
      <c r="M545" s="239"/>
      <c r="N545" s="240"/>
      <c r="O545" s="240"/>
      <c r="P545" s="240"/>
      <c r="Q545" s="240"/>
      <c r="R545" s="240"/>
      <c r="S545" s="240"/>
      <c r="T545" s="241"/>
      <c r="AT545" s="242" t="s">
        <v>155</v>
      </c>
      <c r="AU545" s="242" t="s">
        <v>86</v>
      </c>
      <c r="AV545" s="11" t="s">
        <v>25</v>
      </c>
      <c r="AW545" s="11" t="s">
        <v>40</v>
      </c>
      <c r="AX545" s="11" t="s">
        <v>77</v>
      </c>
      <c r="AY545" s="242" t="s">
        <v>146</v>
      </c>
    </row>
    <row r="546" s="12" customFormat="1">
      <c r="B546" s="243"/>
      <c r="C546" s="244"/>
      <c r="D546" s="234" t="s">
        <v>155</v>
      </c>
      <c r="E546" s="245" t="s">
        <v>24</v>
      </c>
      <c r="F546" s="246" t="s">
        <v>569</v>
      </c>
      <c r="G546" s="244"/>
      <c r="H546" s="247">
        <v>34.603999999999999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AT546" s="253" t="s">
        <v>155</v>
      </c>
      <c r="AU546" s="253" t="s">
        <v>86</v>
      </c>
      <c r="AV546" s="12" t="s">
        <v>86</v>
      </c>
      <c r="AW546" s="12" t="s">
        <v>40</v>
      </c>
      <c r="AX546" s="12" t="s">
        <v>77</v>
      </c>
      <c r="AY546" s="253" t="s">
        <v>146</v>
      </c>
    </row>
    <row r="547" s="13" customFormat="1">
      <c r="B547" s="254"/>
      <c r="C547" s="255"/>
      <c r="D547" s="234" t="s">
        <v>155</v>
      </c>
      <c r="E547" s="256" t="s">
        <v>24</v>
      </c>
      <c r="F547" s="257" t="s">
        <v>159</v>
      </c>
      <c r="G547" s="255"/>
      <c r="H547" s="258">
        <v>34.603999999999999</v>
      </c>
      <c r="I547" s="259"/>
      <c r="J547" s="255"/>
      <c r="K547" s="255"/>
      <c r="L547" s="260"/>
      <c r="M547" s="261"/>
      <c r="N547" s="262"/>
      <c r="O547" s="262"/>
      <c r="P547" s="262"/>
      <c r="Q547" s="262"/>
      <c r="R547" s="262"/>
      <c r="S547" s="262"/>
      <c r="T547" s="263"/>
      <c r="AT547" s="264" t="s">
        <v>155</v>
      </c>
      <c r="AU547" s="264" t="s">
        <v>86</v>
      </c>
      <c r="AV547" s="13" t="s">
        <v>153</v>
      </c>
      <c r="AW547" s="13" t="s">
        <v>40</v>
      </c>
      <c r="AX547" s="13" t="s">
        <v>25</v>
      </c>
      <c r="AY547" s="264" t="s">
        <v>146</v>
      </c>
    </row>
    <row r="548" s="1" customFormat="1" ht="25.5" customHeight="1">
      <c r="B548" s="45"/>
      <c r="C548" s="220" t="s">
        <v>767</v>
      </c>
      <c r="D548" s="220" t="s">
        <v>148</v>
      </c>
      <c r="E548" s="221" t="s">
        <v>768</v>
      </c>
      <c r="F548" s="222" t="s">
        <v>769</v>
      </c>
      <c r="G548" s="223" t="s">
        <v>151</v>
      </c>
      <c r="H548" s="224">
        <v>34.603999999999999</v>
      </c>
      <c r="I548" s="225"/>
      <c r="J548" s="226">
        <f>ROUND(I548*H548,2)</f>
        <v>0</v>
      </c>
      <c r="K548" s="222" t="s">
        <v>152</v>
      </c>
      <c r="L548" s="71"/>
      <c r="M548" s="227" t="s">
        <v>24</v>
      </c>
      <c r="N548" s="228" t="s">
        <v>48</v>
      </c>
      <c r="O548" s="46"/>
      <c r="P548" s="229">
        <f>O548*H548</f>
        <v>0</v>
      </c>
      <c r="Q548" s="229">
        <v>0</v>
      </c>
      <c r="R548" s="229">
        <f>Q548*H548</f>
        <v>0</v>
      </c>
      <c r="S548" s="229">
        <v>0</v>
      </c>
      <c r="T548" s="230">
        <f>S548*H548</f>
        <v>0</v>
      </c>
      <c r="AR548" s="23" t="s">
        <v>245</v>
      </c>
      <c r="AT548" s="23" t="s">
        <v>148</v>
      </c>
      <c r="AU548" s="23" t="s">
        <v>86</v>
      </c>
      <c r="AY548" s="23" t="s">
        <v>146</v>
      </c>
      <c r="BE548" s="231">
        <f>IF(N548="základní",J548,0)</f>
        <v>0</v>
      </c>
      <c r="BF548" s="231">
        <f>IF(N548="snížená",J548,0)</f>
        <v>0</v>
      </c>
      <c r="BG548" s="231">
        <f>IF(N548="zákl. přenesená",J548,0)</f>
        <v>0</v>
      </c>
      <c r="BH548" s="231">
        <f>IF(N548="sníž. přenesená",J548,0)</f>
        <v>0</v>
      </c>
      <c r="BI548" s="231">
        <f>IF(N548="nulová",J548,0)</f>
        <v>0</v>
      </c>
      <c r="BJ548" s="23" t="s">
        <v>25</v>
      </c>
      <c r="BK548" s="231">
        <f>ROUND(I548*H548,2)</f>
        <v>0</v>
      </c>
      <c r="BL548" s="23" t="s">
        <v>245</v>
      </c>
      <c r="BM548" s="23" t="s">
        <v>770</v>
      </c>
    </row>
    <row r="549" s="11" customFormat="1">
      <c r="B549" s="232"/>
      <c r="C549" s="233"/>
      <c r="D549" s="234" t="s">
        <v>155</v>
      </c>
      <c r="E549" s="235" t="s">
        <v>24</v>
      </c>
      <c r="F549" s="236" t="s">
        <v>771</v>
      </c>
      <c r="G549" s="233"/>
      <c r="H549" s="235" t="s">
        <v>24</v>
      </c>
      <c r="I549" s="237"/>
      <c r="J549" s="233"/>
      <c r="K549" s="233"/>
      <c r="L549" s="238"/>
      <c r="M549" s="239"/>
      <c r="N549" s="240"/>
      <c r="O549" s="240"/>
      <c r="P549" s="240"/>
      <c r="Q549" s="240"/>
      <c r="R549" s="240"/>
      <c r="S549" s="240"/>
      <c r="T549" s="241"/>
      <c r="AT549" s="242" t="s">
        <v>155</v>
      </c>
      <c r="AU549" s="242" t="s">
        <v>86</v>
      </c>
      <c r="AV549" s="11" t="s">
        <v>25</v>
      </c>
      <c r="AW549" s="11" t="s">
        <v>40</v>
      </c>
      <c r="AX549" s="11" t="s">
        <v>77</v>
      </c>
      <c r="AY549" s="242" t="s">
        <v>146</v>
      </c>
    </row>
    <row r="550" s="12" customFormat="1">
      <c r="B550" s="243"/>
      <c r="C550" s="244"/>
      <c r="D550" s="234" t="s">
        <v>155</v>
      </c>
      <c r="E550" s="245" t="s">
        <v>24</v>
      </c>
      <c r="F550" s="246" t="s">
        <v>569</v>
      </c>
      <c r="G550" s="244"/>
      <c r="H550" s="247">
        <v>34.603999999999999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AT550" s="253" t="s">
        <v>155</v>
      </c>
      <c r="AU550" s="253" t="s">
        <v>86</v>
      </c>
      <c r="AV550" s="12" t="s">
        <v>86</v>
      </c>
      <c r="AW550" s="12" t="s">
        <v>40</v>
      </c>
      <c r="AX550" s="12" t="s">
        <v>77</v>
      </c>
      <c r="AY550" s="253" t="s">
        <v>146</v>
      </c>
    </row>
    <row r="551" s="13" customFormat="1">
      <c r="B551" s="254"/>
      <c r="C551" s="255"/>
      <c r="D551" s="234" t="s">
        <v>155</v>
      </c>
      <c r="E551" s="256" t="s">
        <v>24</v>
      </c>
      <c r="F551" s="257" t="s">
        <v>159</v>
      </c>
      <c r="G551" s="255"/>
      <c r="H551" s="258">
        <v>34.603999999999999</v>
      </c>
      <c r="I551" s="259"/>
      <c r="J551" s="255"/>
      <c r="K551" s="255"/>
      <c r="L551" s="260"/>
      <c r="M551" s="261"/>
      <c r="N551" s="262"/>
      <c r="O551" s="262"/>
      <c r="P551" s="262"/>
      <c r="Q551" s="262"/>
      <c r="R551" s="262"/>
      <c r="S551" s="262"/>
      <c r="T551" s="263"/>
      <c r="AT551" s="264" t="s">
        <v>155</v>
      </c>
      <c r="AU551" s="264" t="s">
        <v>86</v>
      </c>
      <c r="AV551" s="13" t="s">
        <v>153</v>
      </c>
      <c r="AW551" s="13" t="s">
        <v>40</v>
      </c>
      <c r="AX551" s="13" t="s">
        <v>25</v>
      </c>
      <c r="AY551" s="264" t="s">
        <v>146</v>
      </c>
    </row>
    <row r="552" s="1" customFormat="1" ht="16.5" customHeight="1">
      <c r="B552" s="45"/>
      <c r="C552" s="265" t="s">
        <v>772</v>
      </c>
      <c r="D552" s="265" t="s">
        <v>263</v>
      </c>
      <c r="E552" s="266" t="s">
        <v>773</v>
      </c>
      <c r="F552" s="267" t="s">
        <v>774</v>
      </c>
      <c r="G552" s="268" t="s">
        <v>241</v>
      </c>
      <c r="H552" s="269">
        <v>0.01</v>
      </c>
      <c r="I552" s="270"/>
      <c r="J552" s="271">
        <f>ROUND(I552*H552,2)</f>
        <v>0</v>
      </c>
      <c r="K552" s="267" t="s">
        <v>152</v>
      </c>
      <c r="L552" s="272"/>
      <c r="M552" s="273" t="s">
        <v>24</v>
      </c>
      <c r="N552" s="274" t="s">
        <v>48</v>
      </c>
      <c r="O552" s="46"/>
      <c r="P552" s="229">
        <f>O552*H552</f>
        <v>0</v>
      </c>
      <c r="Q552" s="229">
        <v>1</v>
      </c>
      <c r="R552" s="229">
        <f>Q552*H552</f>
        <v>0.01</v>
      </c>
      <c r="S552" s="229">
        <v>0</v>
      </c>
      <c r="T552" s="230">
        <f>S552*H552</f>
        <v>0</v>
      </c>
      <c r="AR552" s="23" t="s">
        <v>353</v>
      </c>
      <c r="AT552" s="23" t="s">
        <v>263</v>
      </c>
      <c r="AU552" s="23" t="s">
        <v>86</v>
      </c>
      <c r="AY552" s="23" t="s">
        <v>146</v>
      </c>
      <c r="BE552" s="231">
        <f>IF(N552="základní",J552,0)</f>
        <v>0</v>
      </c>
      <c r="BF552" s="231">
        <f>IF(N552="snížená",J552,0)</f>
        <v>0</v>
      </c>
      <c r="BG552" s="231">
        <f>IF(N552="zákl. přenesená",J552,0)</f>
        <v>0</v>
      </c>
      <c r="BH552" s="231">
        <f>IF(N552="sníž. přenesená",J552,0)</f>
        <v>0</v>
      </c>
      <c r="BI552" s="231">
        <f>IF(N552="nulová",J552,0)</f>
        <v>0</v>
      </c>
      <c r="BJ552" s="23" t="s">
        <v>25</v>
      </c>
      <c r="BK552" s="231">
        <f>ROUND(I552*H552,2)</f>
        <v>0</v>
      </c>
      <c r="BL552" s="23" t="s">
        <v>245</v>
      </c>
      <c r="BM552" s="23" t="s">
        <v>775</v>
      </c>
    </row>
    <row r="553" s="12" customFormat="1">
      <c r="B553" s="243"/>
      <c r="C553" s="244"/>
      <c r="D553" s="234" t="s">
        <v>155</v>
      </c>
      <c r="E553" s="244"/>
      <c r="F553" s="246" t="s">
        <v>776</v>
      </c>
      <c r="G553" s="244"/>
      <c r="H553" s="247">
        <v>0.01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AT553" s="253" t="s">
        <v>155</v>
      </c>
      <c r="AU553" s="253" t="s">
        <v>86</v>
      </c>
      <c r="AV553" s="12" t="s">
        <v>86</v>
      </c>
      <c r="AW553" s="12" t="s">
        <v>6</v>
      </c>
      <c r="AX553" s="12" t="s">
        <v>25</v>
      </c>
      <c r="AY553" s="253" t="s">
        <v>146</v>
      </c>
    </row>
    <row r="554" s="1" customFormat="1" ht="16.5" customHeight="1">
      <c r="B554" s="45"/>
      <c r="C554" s="220" t="s">
        <v>777</v>
      </c>
      <c r="D554" s="220" t="s">
        <v>148</v>
      </c>
      <c r="E554" s="221" t="s">
        <v>778</v>
      </c>
      <c r="F554" s="222" t="s">
        <v>779</v>
      </c>
      <c r="G554" s="223" t="s">
        <v>755</v>
      </c>
      <c r="H554" s="275"/>
      <c r="I554" s="225"/>
      <c r="J554" s="226">
        <f>ROUND(I554*H554,2)</f>
        <v>0</v>
      </c>
      <c r="K554" s="222" t="s">
        <v>152</v>
      </c>
      <c r="L554" s="71"/>
      <c r="M554" s="227" t="s">
        <v>24</v>
      </c>
      <c r="N554" s="228" t="s">
        <v>48</v>
      </c>
      <c r="O554" s="46"/>
      <c r="P554" s="229">
        <f>O554*H554</f>
        <v>0</v>
      </c>
      <c r="Q554" s="229">
        <v>0</v>
      </c>
      <c r="R554" s="229">
        <f>Q554*H554</f>
        <v>0</v>
      </c>
      <c r="S554" s="229">
        <v>0</v>
      </c>
      <c r="T554" s="230">
        <f>S554*H554</f>
        <v>0</v>
      </c>
      <c r="AR554" s="23" t="s">
        <v>245</v>
      </c>
      <c r="AT554" s="23" t="s">
        <v>148</v>
      </c>
      <c r="AU554" s="23" t="s">
        <v>86</v>
      </c>
      <c r="AY554" s="23" t="s">
        <v>146</v>
      </c>
      <c r="BE554" s="231">
        <f>IF(N554="základní",J554,0)</f>
        <v>0</v>
      </c>
      <c r="BF554" s="231">
        <f>IF(N554="snížená",J554,0)</f>
        <v>0</v>
      </c>
      <c r="BG554" s="231">
        <f>IF(N554="zákl. přenesená",J554,0)</f>
        <v>0</v>
      </c>
      <c r="BH554" s="231">
        <f>IF(N554="sníž. přenesená",J554,0)</f>
        <v>0</v>
      </c>
      <c r="BI554" s="231">
        <f>IF(N554="nulová",J554,0)</f>
        <v>0</v>
      </c>
      <c r="BJ554" s="23" t="s">
        <v>25</v>
      </c>
      <c r="BK554" s="231">
        <f>ROUND(I554*H554,2)</f>
        <v>0</v>
      </c>
      <c r="BL554" s="23" t="s">
        <v>245</v>
      </c>
      <c r="BM554" s="23" t="s">
        <v>780</v>
      </c>
    </row>
    <row r="555" s="1" customFormat="1" ht="16.5" customHeight="1">
      <c r="B555" s="45"/>
      <c r="C555" s="220" t="s">
        <v>781</v>
      </c>
      <c r="D555" s="220" t="s">
        <v>148</v>
      </c>
      <c r="E555" s="221" t="s">
        <v>782</v>
      </c>
      <c r="F555" s="222" t="s">
        <v>783</v>
      </c>
      <c r="G555" s="223" t="s">
        <v>755</v>
      </c>
      <c r="H555" s="275"/>
      <c r="I555" s="225"/>
      <c r="J555" s="226">
        <f>ROUND(I555*H555,2)</f>
        <v>0</v>
      </c>
      <c r="K555" s="222" t="s">
        <v>152</v>
      </c>
      <c r="L555" s="71"/>
      <c r="M555" s="227" t="s">
        <v>24</v>
      </c>
      <c r="N555" s="228" t="s">
        <v>48</v>
      </c>
      <c r="O555" s="46"/>
      <c r="P555" s="229">
        <f>O555*H555</f>
        <v>0</v>
      </c>
      <c r="Q555" s="229">
        <v>0</v>
      </c>
      <c r="R555" s="229">
        <f>Q555*H555</f>
        <v>0</v>
      </c>
      <c r="S555" s="229">
        <v>0</v>
      </c>
      <c r="T555" s="230">
        <f>S555*H555</f>
        <v>0</v>
      </c>
      <c r="AR555" s="23" t="s">
        <v>245</v>
      </c>
      <c r="AT555" s="23" t="s">
        <v>148</v>
      </c>
      <c r="AU555" s="23" t="s">
        <v>86</v>
      </c>
      <c r="AY555" s="23" t="s">
        <v>146</v>
      </c>
      <c r="BE555" s="231">
        <f>IF(N555="základní",J555,0)</f>
        <v>0</v>
      </c>
      <c r="BF555" s="231">
        <f>IF(N555="snížená",J555,0)</f>
        <v>0</v>
      </c>
      <c r="BG555" s="231">
        <f>IF(N555="zákl. přenesená",J555,0)</f>
        <v>0</v>
      </c>
      <c r="BH555" s="231">
        <f>IF(N555="sníž. přenesená",J555,0)</f>
        <v>0</v>
      </c>
      <c r="BI555" s="231">
        <f>IF(N555="nulová",J555,0)</f>
        <v>0</v>
      </c>
      <c r="BJ555" s="23" t="s">
        <v>25</v>
      </c>
      <c r="BK555" s="231">
        <f>ROUND(I555*H555,2)</f>
        <v>0</v>
      </c>
      <c r="BL555" s="23" t="s">
        <v>245</v>
      </c>
      <c r="BM555" s="23" t="s">
        <v>784</v>
      </c>
    </row>
    <row r="556" s="10" customFormat="1" ht="29.88" customHeight="1">
      <c r="B556" s="204"/>
      <c r="C556" s="205"/>
      <c r="D556" s="206" t="s">
        <v>76</v>
      </c>
      <c r="E556" s="218" t="s">
        <v>785</v>
      </c>
      <c r="F556" s="218" t="s">
        <v>786</v>
      </c>
      <c r="G556" s="205"/>
      <c r="H556" s="205"/>
      <c r="I556" s="208"/>
      <c r="J556" s="219">
        <f>BK556</f>
        <v>0</v>
      </c>
      <c r="K556" s="205"/>
      <c r="L556" s="210"/>
      <c r="M556" s="211"/>
      <c r="N556" s="212"/>
      <c r="O556" s="212"/>
      <c r="P556" s="213">
        <f>SUM(P557:P616)</f>
        <v>0</v>
      </c>
      <c r="Q556" s="212"/>
      <c r="R556" s="213">
        <f>SUM(R557:R616)</f>
        <v>0.27068193000000002</v>
      </c>
      <c r="S556" s="212"/>
      <c r="T556" s="214">
        <f>SUM(T557:T616)</f>
        <v>0.18340119999999999</v>
      </c>
      <c r="AR556" s="215" t="s">
        <v>86</v>
      </c>
      <c r="AT556" s="216" t="s">
        <v>76</v>
      </c>
      <c r="AU556" s="216" t="s">
        <v>25</v>
      </c>
      <c r="AY556" s="215" t="s">
        <v>146</v>
      </c>
      <c r="BK556" s="217">
        <f>SUM(BK557:BK616)</f>
        <v>0</v>
      </c>
    </row>
    <row r="557" s="1" customFormat="1" ht="16.5" customHeight="1">
      <c r="B557" s="45"/>
      <c r="C557" s="220" t="s">
        <v>787</v>
      </c>
      <c r="D557" s="220" t="s">
        <v>148</v>
      </c>
      <c r="E557" s="221" t="s">
        <v>788</v>
      </c>
      <c r="F557" s="222" t="s">
        <v>789</v>
      </c>
      <c r="G557" s="223" t="s">
        <v>151</v>
      </c>
      <c r="H557" s="224">
        <v>6.8200000000000003</v>
      </c>
      <c r="I557" s="225"/>
      <c r="J557" s="226">
        <f>ROUND(I557*H557,2)</f>
        <v>0</v>
      </c>
      <c r="K557" s="222" t="s">
        <v>24</v>
      </c>
      <c r="L557" s="71"/>
      <c r="M557" s="227" t="s">
        <v>24</v>
      </c>
      <c r="N557" s="228" t="s">
        <v>48</v>
      </c>
      <c r="O557" s="46"/>
      <c r="P557" s="229">
        <f>O557*H557</f>
        <v>0</v>
      </c>
      <c r="Q557" s="229">
        <v>0</v>
      </c>
      <c r="R557" s="229">
        <f>Q557*H557</f>
        <v>0</v>
      </c>
      <c r="S557" s="229">
        <v>0</v>
      </c>
      <c r="T557" s="230">
        <f>S557*H557</f>
        <v>0</v>
      </c>
      <c r="AR557" s="23" t="s">
        <v>245</v>
      </c>
      <c r="AT557" s="23" t="s">
        <v>148</v>
      </c>
      <c r="AU557" s="23" t="s">
        <v>86</v>
      </c>
      <c r="AY557" s="23" t="s">
        <v>146</v>
      </c>
      <c r="BE557" s="231">
        <f>IF(N557="základní",J557,0)</f>
        <v>0</v>
      </c>
      <c r="BF557" s="231">
        <f>IF(N557="snížená",J557,0)</f>
        <v>0</v>
      </c>
      <c r="BG557" s="231">
        <f>IF(N557="zákl. přenesená",J557,0)</f>
        <v>0</v>
      </c>
      <c r="BH557" s="231">
        <f>IF(N557="sníž. přenesená",J557,0)</f>
        <v>0</v>
      </c>
      <c r="BI557" s="231">
        <f>IF(N557="nulová",J557,0)</f>
        <v>0</v>
      </c>
      <c r="BJ557" s="23" t="s">
        <v>25</v>
      </c>
      <c r="BK557" s="231">
        <f>ROUND(I557*H557,2)</f>
        <v>0</v>
      </c>
      <c r="BL557" s="23" t="s">
        <v>245</v>
      </c>
      <c r="BM557" s="23" t="s">
        <v>790</v>
      </c>
    </row>
    <row r="558" s="12" customFormat="1">
      <c r="B558" s="243"/>
      <c r="C558" s="244"/>
      <c r="D558" s="234" t="s">
        <v>155</v>
      </c>
      <c r="E558" s="245" t="s">
        <v>24</v>
      </c>
      <c r="F558" s="246" t="s">
        <v>791</v>
      </c>
      <c r="G558" s="244"/>
      <c r="H558" s="247">
        <v>5.4000000000000004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AT558" s="253" t="s">
        <v>155</v>
      </c>
      <c r="AU558" s="253" t="s">
        <v>86</v>
      </c>
      <c r="AV558" s="12" t="s">
        <v>86</v>
      </c>
      <c r="AW558" s="12" t="s">
        <v>40</v>
      </c>
      <c r="AX558" s="12" t="s">
        <v>77</v>
      </c>
      <c r="AY558" s="253" t="s">
        <v>146</v>
      </c>
    </row>
    <row r="559" s="12" customFormat="1">
      <c r="B559" s="243"/>
      <c r="C559" s="244"/>
      <c r="D559" s="234" t="s">
        <v>155</v>
      </c>
      <c r="E559" s="245" t="s">
        <v>24</v>
      </c>
      <c r="F559" s="246" t="s">
        <v>792</v>
      </c>
      <c r="G559" s="244"/>
      <c r="H559" s="247">
        <v>1.4199999999999999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AT559" s="253" t="s">
        <v>155</v>
      </c>
      <c r="AU559" s="253" t="s">
        <v>86</v>
      </c>
      <c r="AV559" s="12" t="s">
        <v>86</v>
      </c>
      <c r="AW559" s="12" t="s">
        <v>40</v>
      </c>
      <c r="AX559" s="12" t="s">
        <v>77</v>
      </c>
      <c r="AY559" s="253" t="s">
        <v>146</v>
      </c>
    </row>
    <row r="560" s="13" customFormat="1">
      <c r="B560" s="254"/>
      <c r="C560" s="255"/>
      <c r="D560" s="234" t="s">
        <v>155</v>
      </c>
      <c r="E560" s="256" t="s">
        <v>24</v>
      </c>
      <c r="F560" s="257" t="s">
        <v>159</v>
      </c>
      <c r="G560" s="255"/>
      <c r="H560" s="258">
        <v>6.8200000000000003</v>
      </c>
      <c r="I560" s="259"/>
      <c r="J560" s="255"/>
      <c r="K560" s="255"/>
      <c r="L560" s="260"/>
      <c r="M560" s="261"/>
      <c r="N560" s="262"/>
      <c r="O560" s="262"/>
      <c r="P560" s="262"/>
      <c r="Q560" s="262"/>
      <c r="R560" s="262"/>
      <c r="S560" s="262"/>
      <c r="T560" s="263"/>
      <c r="AT560" s="264" t="s">
        <v>155</v>
      </c>
      <c r="AU560" s="264" t="s">
        <v>86</v>
      </c>
      <c r="AV560" s="13" t="s">
        <v>153</v>
      </c>
      <c r="AW560" s="13" t="s">
        <v>40</v>
      </c>
      <c r="AX560" s="13" t="s">
        <v>25</v>
      </c>
      <c r="AY560" s="264" t="s">
        <v>146</v>
      </c>
    </row>
    <row r="561" s="1" customFormat="1" ht="25.5" customHeight="1">
      <c r="B561" s="45"/>
      <c r="C561" s="220" t="s">
        <v>31</v>
      </c>
      <c r="D561" s="220" t="s">
        <v>148</v>
      </c>
      <c r="E561" s="221" t="s">
        <v>793</v>
      </c>
      <c r="F561" s="222" t="s">
        <v>794</v>
      </c>
      <c r="G561" s="223" t="s">
        <v>151</v>
      </c>
      <c r="H561" s="224">
        <v>842.89499999999998</v>
      </c>
      <c r="I561" s="225"/>
      <c r="J561" s="226">
        <f>ROUND(I561*H561,2)</f>
        <v>0</v>
      </c>
      <c r="K561" s="222" t="s">
        <v>24</v>
      </c>
      <c r="L561" s="71"/>
      <c r="M561" s="227" t="s">
        <v>24</v>
      </c>
      <c r="N561" s="228" t="s">
        <v>48</v>
      </c>
      <c r="O561" s="46"/>
      <c r="P561" s="229">
        <f>O561*H561</f>
        <v>0</v>
      </c>
      <c r="Q561" s="229">
        <v>0</v>
      </c>
      <c r="R561" s="229">
        <f>Q561*H561</f>
        <v>0</v>
      </c>
      <c r="S561" s="229">
        <v>0</v>
      </c>
      <c r="T561" s="230">
        <f>S561*H561</f>
        <v>0</v>
      </c>
      <c r="AR561" s="23" t="s">
        <v>245</v>
      </c>
      <c r="AT561" s="23" t="s">
        <v>148</v>
      </c>
      <c r="AU561" s="23" t="s">
        <v>86</v>
      </c>
      <c r="AY561" s="23" t="s">
        <v>146</v>
      </c>
      <c r="BE561" s="231">
        <f>IF(N561="základní",J561,0)</f>
        <v>0</v>
      </c>
      <c r="BF561" s="231">
        <f>IF(N561="snížená",J561,0)</f>
        <v>0</v>
      </c>
      <c r="BG561" s="231">
        <f>IF(N561="zákl. přenesená",J561,0)</f>
        <v>0</v>
      </c>
      <c r="BH561" s="231">
        <f>IF(N561="sníž. přenesená",J561,0)</f>
        <v>0</v>
      </c>
      <c r="BI561" s="231">
        <f>IF(N561="nulová",J561,0)</f>
        <v>0</v>
      </c>
      <c r="BJ561" s="23" t="s">
        <v>25</v>
      </c>
      <c r="BK561" s="231">
        <f>ROUND(I561*H561,2)</f>
        <v>0</v>
      </c>
      <c r="BL561" s="23" t="s">
        <v>245</v>
      </c>
      <c r="BM561" s="23" t="s">
        <v>795</v>
      </c>
    </row>
    <row r="562" s="11" customFormat="1">
      <c r="B562" s="232"/>
      <c r="C562" s="233"/>
      <c r="D562" s="234" t="s">
        <v>155</v>
      </c>
      <c r="E562" s="235" t="s">
        <v>24</v>
      </c>
      <c r="F562" s="236" t="s">
        <v>796</v>
      </c>
      <c r="G562" s="233"/>
      <c r="H562" s="235" t="s">
        <v>24</v>
      </c>
      <c r="I562" s="237"/>
      <c r="J562" s="233"/>
      <c r="K562" s="233"/>
      <c r="L562" s="238"/>
      <c r="M562" s="239"/>
      <c r="N562" s="240"/>
      <c r="O562" s="240"/>
      <c r="P562" s="240"/>
      <c r="Q562" s="240"/>
      <c r="R562" s="240"/>
      <c r="S562" s="240"/>
      <c r="T562" s="241"/>
      <c r="AT562" s="242" t="s">
        <v>155</v>
      </c>
      <c r="AU562" s="242" t="s">
        <v>86</v>
      </c>
      <c r="AV562" s="11" t="s">
        <v>25</v>
      </c>
      <c r="AW562" s="11" t="s">
        <v>40</v>
      </c>
      <c r="AX562" s="11" t="s">
        <v>77</v>
      </c>
      <c r="AY562" s="242" t="s">
        <v>146</v>
      </c>
    </row>
    <row r="563" s="12" customFormat="1">
      <c r="B563" s="243"/>
      <c r="C563" s="244"/>
      <c r="D563" s="234" t="s">
        <v>155</v>
      </c>
      <c r="E563" s="245" t="s">
        <v>24</v>
      </c>
      <c r="F563" s="246" t="s">
        <v>797</v>
      </c>
      <c r="G563" s="244"/>
      <c r="H563" s="247">
        <v>857.99300000000005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AT563" s="253" t="s">
        <v>155</v>
      </c>
      <c r="AU563" s="253" t="s">
        <v>86</v>
      </c>
      <c r="AV563" s="12" t="s">
        <v>86</v>
      </c>
      <c r="AW563" s="12" t="s">
        <v>40</v>
      </c>
      <c r="AX563" s="12" t="s">
        <v>77</v>
      </c>
      <c r="AY563" s="253" t="s">
        <v>146</v>
      </c>
    </row>
    <row r="564" s="11" customFormat="1">
      <c r="B564" s="232"/>
      <c r="C564" s="233"/>
      <c r="D564" s="234" t="s">
        <v>155</v>
      </c>
      <c r="E564" s="235" t="s">
        <v>24</v>
      </c>
      <c r="F564" s="236" t="s">
        <v>250</v>
      </c>
      <c r="G564" s="233"/>
      <c r="H564" s="235" t="s">
        <v>24</v>
      </c>
      <c r="I564" s="237"/>
      <c r="J564" s="233"/>
      <c r="K564" s="233"/>
      <c r="L564" s="238"/>
      <c r="M564" s="239"/>
      <c r="N564" s="240"/>
      <c r="O564" s="240"/>
      <c r="P564" s="240"/>
      <c r="Q564" s="240"/>
      <c r="R564" s="240"/>
      <c r="S564" s="240"/>
      <c r="T564" s="241"/>
      <c r="AT564" s="242" t="s">
        <v>155</v>
      </c>
      <c r="AU564" s="242" t="s">
        <v>86</v>
      </c>
      <c r="AV564" s="11" t="s">
        <v>25</v>
      </c>
      <c r="AW564" s="11" t="s">
        <v>40</v>
      </c>
      <c r="AX564" s="11" t="s">
        <v>77</v>
      </c>
      <c r="AY564" s="242" t="s">
        <v>146</v>
      </c>
    </row>
    <row r="565" s="12" customFormat="1">
      <c r="B565" s="243"/>
      <c r="C565" s="244"/>
      <c r="D565" s="234" t="s">
        <v>155</v>
      </c>
      <c r="E565" s="245" t="s">
        <v>24</v>
      </c>
      <c r="F565" s="246" t="s">
        <v>798</v>
      </c>
      <c r="G565" s="244"/>
      <c r="H565" s="247">
        <v>-5.4000000000000004</v>
      </c>
      <c r="I565" s="248"/>
      <c r="J565" s="244"/>
      <c r="K565" s="244"/>
      <c r="L565" s="249"/>
      <c r="M565" s="250"/>
      <c r="N565" s="251"/>
      <c r="O565" s="251"/>
      <c r="P565" s="251"/>
      <c r="Q565" s="251"/>
      <c r="R565" s="251"/>
      <c r="S565" s="251"/>
      <c r="T565" s="252"/>
      <c r="AT565" s="253" t="s">
        <v>155</v>
      </c>
      <c r="AU565" s="253" t="s">
        <v>86</v>
      </c>
      <c r="AV565" s="12" t="s">
        <v>86</v>
      </c>
      <c r="AW565" s="12" t="s">
        <v>40</v>
      </c>
      <c r="AX565" s="12" t="s">
        <v>77</v>
      </c>
      <c r="AY565" s="253" t="s">
        <v>146</v>
      </c>
    </row>
    <row r="566" s="12" customFormat="1">
      <c r="B566" s="243"/>
      <c r="C566" s="244"/>
      <c r="D566" s="234" t="s">
        <v>155</v>
      </c>
      <c r="E566" s="245" t="s">
        <v>24</v>
      </c>
      <c r="F566" s="246" t="s">
        <v>799</v>
      </c>
      <c r="G566" s="244"/>
      <c r="H566" s="247">
        <v>-3.7629999999999999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AT566" s="253" t="s">
        <v>155</v>
      </c>
      <c r="AU566" s="253" t="s">
        <v>86</v>
      </c>
      <c r="AV566" s="12" t="s">
        <v>86</v>
      </c>
      <c r="AW566" s="12" t="s">
        <v>40</v>
      </c>
      <c r="AX566" s="12" t="s">
        <v>77</v>
      </c>
      <c r="AY566" s="253" t="s">
        <v>146</v>
      </c>
    </row>
    <row r="567" s="12" customFormat="1">
      <c r="B567" s="243"/>
      <c r="C567" s="244"/>
      <c r="D567" s="234" t="s">
        <v>155</v>
      </c>
      <c r="E567" s="245" t="s">
        <v>24</v>
      </c>
      <c r="F567" s="246" t="s">
        <v>800</v>
      </c>
      <c r="G567" s="244"/>
      <c r="H567" s="247">
        <v>-2.9550000000000001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AT567" s="253" t="s">
        <v>155</v>
      </c>
      <c r="AU567" s="253" t="s">
        <v>86</v>
      </c>
      <c r="AV567" s="12" t="s">
        <v>86</v>
      </c>
      <c r="AW567" s="12" t="s">
        <v>40</v>
      </c>
      <c r="AX567" s="12" t="s">
        <v>77</v>
      </c>
      <c r="AY567" s="253" t="s">
        <v>146</v>
      </c>
    </row>
    <row r="568" s="12" customFormat="1">
      <c r="B568" s="243"/>
      <c r="C568" s="244"/>
      <c r="D568" s="234" t="s">
        <v>155</v>
      </c>
      <c r="E568" s="245" t="s">
        <v>24</v>
      </c>
      <c r="F568" s="246" t="s">
        <v>801</v>
      </c>
      <c r="G568" s="244"/>
      <c r="H568" s="247">
        <v>-1.5600000000000001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AT568" s="253" t="s">
        <v>155</v>
      </c>
      <c r="AU568" s="253" t="s">
        <v>86</v>
      </c>
      <c r="AV568" s="12" t="s">
        <v>86</v>
      </c>
      <c r="AW568" s="12" t="s">
        <v>40</v>
      </c>
      <c r="AX568" s="12" t="s">
        <v>77</v>
      </c>
      <c r="AY568" s="253" t="s">
        <v>146</v>
      </c>
    </row>
    <row r="569" s="12" customFormat="1">
      <c r="B569" s="243"/>
      <c r="C569" s="244"/>
      <c r="D569" s="234" t="s">
        <v>155</v>
      </c>
      <c r="E569" s="245" t="s">
        <v>24</v>
      </c>
      <c r="F569" s="246" t="s">
        <v>802</v>
      </c>
      <c r="G569" s="244"/>
      <c r="H569" s="247">
        <v>-1.4199999999999999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AT569" s="253" t="s">
        <v>155</v>
      </c>
      <c r="AU569" s="253" t="s">
        <v>86</v>
      </c>
      <c r="AV569" s="12" t="s">
        <v>86</v>
      </c>
      <c r="AW569" s="12" t="s">
        <v>40</v>
      </c>
      <c r="AX569" s="12" t="s">
        <v>77</v>
      </c>
      <c r="AY569" s="253" t="s">
        <v>146</v>
      </c>
    </row>
    <row r="570" s="13" customFormat="1">
      <c r="B570" s="254"/>
      <c r="C570" s="255"/>
      <c r="D570" s="234" t="s">
        <v>155</v>
      </c>
      <c r="E570" s="256" t="s">
        <v>24</v>
      </c>
      <c r="F570" s="257" t="s">
        <v>159</v>
      </c>
      <c r="G570" s="255"/>
      <c r="H570" s="258">
        <v>842.89499999999998</v>
      </c>
      <c r="I570" s="259"/>
      <c r="J570" s="255"/>
      <c r="K570" s="255"/>
      <c r="L570" s="260"/>
      <c r="M570" s="261"/>
      <c r="N570" s="262"/>
      <c r="O570" s="262"/>
      <c r="P570" s="262"/>
      <c r="Q570" s="262"/>
      <c r="R570" s="262"/>
      <c r="S570" s="262"/>
      <c r="T570" s="263"/>
      <c r="AT570" s="264" t="s">
        <v>155</v>
      </c>
      <c r="AU570" s="264" t="s">
        <v>86</v>
      </c>
      <c r="AV570" s="13" t="s">
        <v>153</v>
      </c>
      <c r="AW570" s="13" t="s">
        <v>40</v>
      </c>
      <c r="AX570" s="13" t="s">
        <v>25</v>
      </c>
      <c r="AY570" s="264" t="s">
        <v>146</v>
      </c>
    </row>
    <row r="571" s="1" customFormat="1" ht="25.5" customHeight="1">
      <c r="B571" s="45"/>
      <c r="C571" s="220" t="s">
        <v>803</v>
      </c>
      <c r="D571" s="220" t="s">
        <v>148</v>
      </c>
      <c r="E571" s="221" t="s">
        <v>804</v>
      </c>
      <c r="F571" s="222" t="s">
        <v>805</v>
      </c>
      <c r="G571" s="223" t="s">
        <v>151</v>
      </c>
      <c r="H571" s="224">
        <v>34.603999999999999</v>
      </c>
      <c r="I571" s="225"/>
      <c r="J571" s="226">
        <f>ROUND(I571*H571,2)</f>
        <v>0</v>
      </c>
      <c r="K571" s="222" t="s">
        <v>152</v>
      </c>
      <c r="L571" s="71"/>
      <c r="M571" s="227" t="s">
        <v>24</v>
      </c>
      <c r="N571" s="228" t="s">
        <v>48</v>
      </c>
      <c r="O571" s="46"/>
      <c r="P571" s="229">
        <f>O571*H571</f>
        <v>0</v>
      </c>
      <c r="Q571" s="229">
        <v>0</v>
      </c>
      <c r="R571" s="229">
        <f>Q571*H571</f>
        <v>0</v>
      </c>
      <c r="S571" s="229">
        <v>0.0053</v>
      </c>
      <c r="T571" s="230">
        <f>S571*H571</f>
        <v>0.18340119999999999</v>
      </c>
      <c r="AR571" s="23" t="s">
        <v>245</v>
      </c>
      <c r="AT571" s="23" t="s">
        <v>148</v>
      </c>
      <c r="AU571" s="23" t="s">
        <v>86</v>
      </c>
      <c r="AY571" s="23" t="s">
        <v>146</v>
      </c>
      <c r="BE571" s="231">
        <f>IF(N571="základní",J571,0)</f>
        <v>0</v>
      </c>
      <c r="BF571" s="231">
        <f>IF(N571="snížená",J571,0)</f>
        <v>0</v>
      </c>
      <c r="BG571" s="231">
        <f>IF(N571="zákl. přenesená",J571,0)</f>
        <v>0</v>
      </c>
      <c r="BH571" s="231">
        <f>IF(N571="sníž. přenesená",J571,0)</f>
        <v>0</v>
      </c>
      <c r="BI571" s="231">
        <f>IF(N571="nulová",J571,0)</f>
        <v>0</v>
      </c>
      <c r="BJ571" s="23" t="s">
        <v>25</v>
      </c>
      <c r="BK571" s="231">
        <f>ROUND(I571*H571,2)</f>
        <v>0</v>
      </c>
      <c r="BL571" s="23" t="s">
        <v>245</v>
      </c>
      <c r="BM571" s="23" t="s">
        <v>806</v>
      </c>
    </row>
    <row r="572" s="11" customFormat="1">
      <c r="B572" s="232"/>
      <c r="C572" s="233"/>
      <c r="D572" s="234" t="s">
        <v>155</v>
      </c>
      <c r="E572" s="235" t="s">
        <v>24</v>
      </c>
      <c r="F572" s="236" t="s">
        <v>568</v>
      </c>
      <c r="G572" s="233"/>
      <c r="H572" s="235" t="s">
        <v>24</v>
      </c>
      <c r="I572" s="237"/>
      <c r="J572" s="233"/>
      <c r="K572" s="233"/>
      <c r="L572" s="238"/>
      <c r="M572" s="239"/>
      <c r="N572" s="240"/>
      <c r="O572" s="240"/>
      <c r="P572" s="240"/>
      <c r="Q572" s="240"/>
      <c r="R572" s="240"/>
      <c r="S572" s="240"/>
      <c r="T572" s="241"/>
      <c r="AT572" s="242" t="s">
        <v>155</v>
      </c>
      <c r="AU572" s="242" t="s">
        <v>86</v>
      </c>
      <c r="AV572" s="11" t="s">
        <v>25</v>
      </c>
      <c r="AW572" s="11" t="s">
        <v>40</v>
      </c>
      <c r="AX572" s="11" t="s">
        <v>77</v>
      </c>
      <c r="AY572" s="242" t="s">
        <v>146</v>
      </c>
    </row>
    <row r="573" s="12" customFormat="1">
      <c r="B573" s="243"/>
      <c r="C573" s="244"/>
      <c r="D573" s="234" t="s">
        <v>155</v>
      </c>
      <c r="E573" s="245" t="s">
        <v>24</v>
      </c>
      <c r="F573" s="246" t="s">
        <v>569</v>
      </c>
      <c r="G573" s="244"/>
      <c r="H573" s="247">
        <v>34.603999999999999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AT573" s="253" t="s">
        <v>155</v>
      </c>
      <c r="AU573" s="253" t="s">
        <v>86</v>
      </c>
      <c r="AV573" s="12" t="s">
        <v>86</v>
      </c>
      <c r="AW573" s="12" t="s">
        <v>40</v>
      </c>
      <c r="AX573" s="12" t="s">
        <v>77</v>
      </c>
      <c r="AY573" s="253" t="s">
        <v>146</v>
      </c>
    </row>
    <row r="574" s="13" customFormat="1">
      <c r="B574" s="254"/>
      <c r="C574" s="255"/>
      <c r="D574" s="234" t="s">
        <v>155</v>
      </c>
      <c r="E574" s="256" t="s">
        <v>24</v>
      </c>
      <c r="F574" s="257" t="s">
        <v>159</v>
      </c>
      <c r="G574" s="255"/>
      <c r="H574" s="258">
        <v>34.603999999999999</v>
      </c>
      <c r="I574" s="259"/>
      <c r="J574" s="255"/>
      <c r="K574" s="255"/>
      <c r="L574" s="260"/>
      <c r="M574" s="261"/>
      <c r="N574" s="262"/>
      <c r="O574" s="262"/>
      <c r="P574" s="262"/>
      <c r="Q574" s="262"/>
      <c r="R574" s="262"/>
      <c r="S574" s="262"/>
      <c r="T574" s="263"/>
      <c r="AT574" s="264" t="s">
        <v>155</v>
      </c>
      <c r="AU574" s="264" t="s">
        <v>86</v>
      </c>
      <c r="AV574" s="13" t="s">
        <v>153</v>
      </c>
      <c r="AW574" s="13" t="s">
        <v>40</v>
      </c>
      <c r="AX574" s="13" t="s">
        <v>25</v>
      </c>
      <c r="AY574" s="264" t="s">
        <v>146</v>
      </c>
    </row>
    <row r="575" s="1" customFormat="1" ht="25.5" customHeight="1">
      <c r="B575" s="45"/>
      <c r="C575" s="220" t="s">
        <v>807</v>
      </c>
      <c r="D575" s="220" t="s">
        <v>148</v>
      </c>
      <c r="E575" s="221" t="s">
        <v>808</v>
      </c>
      <c r="F575" s="222" t="s">
        <v>809</v>
      </c>
      <c r="G575" s="223" t="s">
        <v>151</v>
      </c>
      <c r="H575" s="224">
        <v>34.603999999999999</v>
      </c>
      <c r="I575" s="225"/>
      <c r="J575" s="226">
        <f>ROUND(I575*H575,2)</f>
        <v>0</v>
      </c>
      <c r="K575" s="222" t="s">
        <v>152</v>
      </c>
      <c r="L575" s="71"/>
      <c r="M575" s="227" t="s">
        <v>24</v>
      </c>
      <c r="N575" s="228" t="s">
        <v>48</v>
      </c>
      <c r="O575" s="46"/>
      <c r="P575" s="229">
        <f>O575*H575</f>
        <v>0</v>
      </c>
      <c r="Q575" s="229">
        <v>0.00116</v>
      </c>
      <c r="R575" s="229">
        <f>Q575*H575</f>
        <v>0.040140639999999998</v>
      </c>
      <c r="S575" s="229">
        <v>0</v>
      </c>
      <c r="T575" s="230">
        <f>S575*H575</f>
        <v>0</v>
      </c>
      <c r="AR575" s="23" t="s">
        <v>245</v>
      </c>
      <c r="AT575" s="23" t="s">
        <v>148</v>
      </c>
      <c r="AU575" s="23" t="s">
        <v>86</v>
      </c>
      <c r="AY575" s="23" t="s">
        <v>146</v>
      </c>
      <c r="BE575" s="231">
        <f>IF(N575="základní",J575,0)</f>
        <v>0</v>
      </c>
      <c r="BF575" s="231">
        <f>IF(N575="snížená",J575,0)</f>
        <v>0</v>
      </c>
      <c r="BG575" s="231">
        <f>IF(N575="zákl. přenesená",J575,0)</f>
        <v>0</v>
      </c>
      <c r="BH575" s="231">
        <f>IF(N575="sníž. přenesená",J575,0)</f>
        <v>0</v>
      </c>
      <c r="BI575" s="231">
        <f>IF(N575="nulová",J575,0)</f>
        <v>0</v>
      </c>
      <c r="BJ575" s="23" t="s">
        <v>25</v>
      </c>
      <c r="BK575" s="231">
        <f>ROUND(I575*H575,2)</f>
        <v>0</v>
      </c>
      <c r="BL575" s="23" t="s">
        <v>245</v>
      </c>
      <c r="BM575" s="23" t="s">
        <v>810</v>
      </c>
    </row>
    <row r="576" s="11" customFormat="1">
      <c r="B576" s="232"/>
      <c r="C576" s="233"/>
      <c r="D576" s="234" t="s">
        <v>155</v>
      </c>
      <c r="E576" s="235" t="s">
        <v>24</v>
      </c>
      <c r="F576" s="236" t="s">
        <v>771</v>
      </c>
      <c r="G576" s="233"/>
      <c r="H576" s="235" t="s">
        <v>24</v>
      </c>
      <c r="I576" s="237"/>
      <c r="J576" s="233"/>
      <c r="K576" s="233"/>
      <c r="L576" s="238"/>
      <c r="M576" s="239"/>
      <c r="N576" s="240"/>
      <c r="O576" s="240"/>
      <c r="P576" s="240"/>
      <c r="Q576" s="240"/>
      <c r="R576" s="240"/>
      <c r="S576" s="240"/>
      <c r="T576" s="241"/>
      <c r="AT576" s="242" t="s">
        <v>155</v>
      </c>
      <c r="AU576" s="242" t="s">
        <v>86</v>
      </c>
      <c r="AV576" s="11" t="s">
        <v>25</v>
      </c>
      <c r="AW576" s="11" t="s">
        <v>40</v>
      </c>
      <c r="AX576" s="11" t="s">
        <v>77</v>
      </c>
      <c r="AY576" s="242" t="s">
        <v>146</v>
      </c>
    </row>
    <row r="577" s="12" customFormat="1">
      <c r="B577" s="243"/>
      <c r="C577" s="244"/>
      <c r="D577" s="234" t="s">
        <v>155</v>
      </c>
      <c r="E577" s="245" t="s">
        <v>24</v>
      </c>
      <c r="F577" s="246" t="s">
        <v>569</v>
      </c>
      <c r="G577" s="244"/>
      <c r="H577" s="247">
        <v>34.603999999999999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AT577" s="253" t="s">
        <v>155</v>
      </c>
      <c r="AU577" s="253" t="s">
        <v>86</v>
      </c>
      <c r="AV577" s="12" t="s">
        <v>86</v>
      </c>
      <c r="AW577" s="12" t="s">
        <v>40</v>
      </c>
      <c r="AX577" s="12" t="s">
        <v>77</v>
      </c>
      <c r="AY577" s="253" t="s">
        <v>146</v>
      </c>
    </row>
    <row r="578" s="13" customFormat="1">
      <c r="B578" s="254"/>
      <c r="C578" s="255"/>
      <c r="D578" s="234" t="s">
        <v>155</v>
      </c>
      <c r="E578" s="256" t="s">
        <v>24</v>
      </c>
      <c r="F578" s="257" t="s">
        <v>159</v>
      </c>
      <c r="G578" s="255"/>
      <c r="H578" s="258">
        <v>34.603999999999999</v>
      </c>
      <c r="I578" s="259"/>
      <c r="J578" s="255"/>
      <c r="K578" s="255"/>
      <c r="L578" s="260"/>
      <c r="M578" s="261"/>
      <c r="N578" s="262"/>
      <c r="O578" s="262"/>
      <c r="P578" s="262"/>
      <c r="Q578" s="262"/>
      <c r="R578" s="262"/>
      <c r="S578" s="262"/>
      <c r="T578" s="263"/>
      <c r="AT578" s="264" t="s">
        <v>155</v>
      </c>
      <c r="AU578" s="264" t="s">
        <v>86</v>
      </c>
      <c r="AV578" s="13" t="s">
        <v>153</v>
      </c>
      <c r="AW578" s="13" t="s">
        <v>40</v>
      </c>
      <c r="AX578" s="13" t="s">
        <v>25</v>
      </c>
      <c r="AY578" s="264" t="s">
        <v>146</v>
      </c>
    </row>
    <row r="579" s="1" customFormat="1" ht="25.5" customHeight="1">
      <c r="B579" s="45"/>
      <c r="C579" s="265" t="s">
        <v>811</v>
      </c>
      <c r="D579" s="265" t="s">
        <v>263</v>
      </c>
      <c r="E579" s="266" t="s">
        <v>812</v>
      </c>
      <c r="F579" s="267" t="s">
        <v>813</v>
      </c>
      <c r="G579" s="268" t="s">
        <v>185</v>
      </c>
      <c r="H579" s="269">
        <v>3.3999999999999999</v>
      </c>
      <c r="I579" s="270"/>
      <c r="J579" s="271">
        <f>ROUND(I579*H579,2)</f>
        <v>0</v>
      </c>
      <c r="K579" s="267" t="s">
        <v>24</v>
      </c>
      <c r="L579" s="272"/>
      <c r="M579" s="273" t="s">
        <v>24</v>
      </c>
      <c r="N579" s="274" t="s">
        <v>48</v>
      </c>
      <c r="O579" s="46"/>
      <c r="P579" s="229">
        <f>O579*H579</f>
        <v>0</v>
      </c>
      <c r="Q579" s="229">
        <v>0.025000000000000001</v>
      </c>
      <c r="R579" s="229">
        <f>Q579*H579</f>
        <v>0.085000000000000006</v>
      </c>
      <c r="S579" s="229">
        <v>0</v>
      </c>
      <c r="T579" s="230">
        <f>S579*H579</f>
        <v>0</v>
      </c>
      <c r="AR579" s="23" t="s">
        <v>353</v>
      </c>
      <c r="AT579" s="23" t="s">
        <v>263</v>
      </c>
      <c r="AU579" s="23" t="s">
        <v>86</v>
      </c>
      <c r="AY579" s="23" t="s">
        <v>146</v>
      </c>
      <c r="BE579" s="231">
        <f>IF(N579="základní",J579,0)</f>
        <v>0</v>
      </c>
      <c r="BF579" s="231">
        <f>IF(N579="snížená",J579,0)</f>
        <v>0</v>
      </c>
      <c r="BG579" s="231">
        <f>IF(N579="zákl. přenesená",J579,0)</f>
        <v>0</v>
      </c>
      <c r="BH579" s="231">
        <f>IF(N579="sníž. přenesená",J579,0)</f>
        <v>0</v>
      </c>
      <c r="BI579" s="231">
        <f>IF(N579="nulová",J579,0)</f>
        <v>0</v>
      </c>
      <c r="BJ579" s="23" t="s">
        <v>25</v>
      </c>
      <c r="BK579" s="231">
        <f>ROUND(I579*H579,2)</f>
        <v>0</v>
      </c>
      <c r="BL579" s="23" t="s">
        <v>245</v>
      </c>
      <c r="BM579" s="23" t="s">
        <v>814</v>
      </c>
    </row>
    <row r="580" s="12" customFormat="1">
      <c r="B580" s="243"/>
      <c r="C580" s="244"/>
      <c r="D580" s="234" t="s">
        <v>155</v>
      </c>
      <c r="E580" s="245" t="s">
        <v>24</v>
      </c>
      <c r="F580" s="246" t="s">
        <v>815</v>
      </c>
      <c r="G580" s="244"/>
      <c r="H580" s="247">
        <v>3.3330000000000002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AT580" s="253" t="s">
        <v>155</v>
      </c>
      <c r="AU580" s="253" t="s">
        <v>86</v>
      </c>
      <c r="AV580" s="12" t="s">
        <v>86</v>
      </c>
      <c r="AW580" s="12" t="s">
        <v>40</v>
      </c>
      <c r="AX580" s="12" t="s">
        <v>77</v>
      </c>
      <c r="AY580" s="253" t="s">
        <v>146</v>
      </c>
    </row>
    <row r="581" s="13" customFormat="1">
      <c r="B581" s="254"/>
      <c r="C581" s="255"/>
      <c r="D581" s="234" t="s">
        <v>155</v>
      </c>
      <c r="E581" s="256" t="s">
        <v>24</v>
      </c>
      <c r="F581" s="257" t="s">
        <v>159</v>
      </c>
      <c r="G581" s="255"/>
      <c r="H581" s="258">
        <v>3.3330000000000002</v>
      </c>
      <c r="I581" s="259"/>
      <c r="J581" s="255"/>
      <c r="K581" s="255"/>
      <c r="L581" s="260"/>
      <c r="M581" s="261"/>
      <c r="N581" s="262"/>
      <c r="O581" s="262"/>
      <c r="P581" s="262"/>
      <c r="Q581" s="262"/>
      <c r="R581" s="262"/>
      <c r="S581" s="262"/>
      <c r="T581" s="263"/>
      <c r="AT581" s="264" t="s">
        <v>155</v>
      </c>
      <c r="AU581" s="264" t="s">
        <v>86</v>
      </c>
      <c r="AV581" s="13" t="s">
        <v>153</v>
      </c>
      <c r="AW581" s="13" t="s">
        <v>40</v>
      </c>
      <c r="AX581" s="13" t="s">
        <v>25</v>
      </c>
      <c r="AY581" s="264" t="s">
        <v>146</v>
      </c>
    </row>
    <row r="582" s="12" customFormat="1">
      <c r="B582" s="243"/>
      <c r="C582" s="244"/>
      <c r="D582" s="234" t="s">
        <v>155</v>
      </c>
      <c r="E582" s="244"/>
      <c r="F582" s="246" t="s">
        <v>816</v>
      </c>
      <c r="G582" s="244"/>
      <c r="H582" s="247">
        <v>3.3999999999999999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AT582" s="253" t="s">
        <v>155</v>
      </c>
      <c r="AU582" s="253" t="s">
        <v>86</v>
      </c>
      <c r="AV582" s="12" t="s">
        <v>86</v>
      </c>
      <c r="AW582" s="12" t="s">
        <v>6</v>
      </c>
      <c r="AX582" s="12" t="s">
        <v>25</v>
      </c>
      <c r="AY582" s="253" t="s">
        <v>146</v>
      </c>
    </row>
    <row r="583" s="1" customFormat="1" ht="16.5" customHeight="1">
      <c r="B583" s="45"/>
      <c r="C583" s="220" t="s">
        <v>817</v>
      </c>
      <c r="D583" s="220" t="s">
        <v>148</v>
      </c>
      <c r="E583" s="221" t="s">
        <v>818</v>
      </c>
      <c r="F583" s="222" t="s">
        <v>819</v>
      </c>
      <c r="G583" s="223" t="s">
        <v>151</v>
      </c>
      <c r="H583" s="224">
        <v>34.603999999999999</v>
      </c>
      <c r="I583" s="225"/>
      <c r="J583" s="226">
        <f>ROUND(I583*H583,2)</f>
        <v>0</v>
      </c>
      <c r="K583" s="222" t="s">
        <v>24</v>
      </c>
      <c r="L583" s="71"/>
      <c r="M583" s="227" t="s">
        <v>24</v>
      </c>
      <c r="N583" s="228" t="s">
        <v>48</v>
      </c>
      <c r="O583" s="46"/>
      <c r="P583" s="229">
        <f>O583*H583</f>
        <v>0</v>
      </c>
      <c r="Q583" s="229">
        <v>0</v>
      </c>
      <c r="R583" s="229">
        <f>Q583*H583</f>
        <v>0</v>
      </c>
      <c r="S583" s="229">
        <v>0</v>
      </c>
      <c r="T583" s="230">
        <f>S583*H583</f>
        <v>0</v>
      </c>
      <c r="AR583" s="23" t="s">
        <v>245</v>
      </c>
      <c r="AT583" s="23" t="s">
        <v>148</v>
      </c>
      <c r="AU583" s="23" t="s">
        <v>86</v>
      </c>
      <c r="AY583" s="23" t="s">
        <v>146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23" t="s">
        <v>25</v>
      </c>
      <c r="BK583" s="231">
        <f>ROUND(I583*H583,2)</f>
        <v>0</v>
      </c>
      <c r="BL583" s="23" t="s">
        <v>245</v>
      </c>
      <c r="BM583" s="23" t="s">
        <v>820</v>
      </c>
    </row>
    <row r="584" s="11" customFormat="1">
      <c r="B584" s="232"/>
      <c r="C584" s="233"/>
      <c r="D584" s="234" t="s">
        <v>155</v>
      </c>
      <c r="E584" s="235" t="s">
        <v>24</v>
      </c>
      <c r="F584" s="236" t="s">
        <v>771</v>
      </c>
      <c r="G584" s="233"/>
      <c r="H584" s="235" t="s">
        <v>24</v>
      </c>
      <c r="I584" s="237"/>
      <c r="J584" s="233"/>
      <c r="K584" s="233"/>
      <c r="L584" s="238"/>
      <c r="M584" s="239"/>
      <c r="N584" s="240"/>
      <c r="O584" s="240"/>
      <c r="P584" s="240"/>
      <c r="Q584" s="240"/>
      <c r="R584" s="240"/>
      <c r="S584" s="240"/>
      <c r="T584" s="241"/>
      <c r="AT584" s="242" t="s">
        <v>155</v>
      </c>
      <c r="AU584" s="242" t="s">
        <v>86</v>
      </c>
      <c r="AV584" s="11" t="s">
        <v>25</v>
      </c>
      <c r="AW584" s="11" t="s">
        <v>40</v>
      </c>
      <c r="AX584" s="11" t="s">
        <v>77</v>
      </c>
      <c r="AY584" s="242" t="s">
        <v>146</v>
      </c>
    </row>
    <row r="585" s="12" customFormat="1">
      <c r="B585" s="243"/>
      <c r="C585" s="244"/>
      <c r="D585" s="234" t="s">
        <v>155</v>
      </c>
      <c r="E585" s="245" t="s">
        <v>24</v>
      </c>
      <c r="F585" s="246" t="s">
        <v>569</v>
      </c>
      <c r="G585" s="244"/>
      <c r="H585" s="247">
        <v>34.603999999999999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AT585" s="253" t="s">
        <v>155</v>
      </c>
      <c r="AU585" s="253" t="s">
        <v>86</v>
      </c>
      <c r="AV585" s="12" t="s">
        <v>86</v>
      </c>
      <c r="AW585" s="12" t="s">
        <v>40</v>
      </c>
      <c r="AX585" s="12" t="s">
        <v>77</v>
      </c>
      <c r="AY585" s="253" t="s">
        <v>146</v>
      </c>
    </row>
    <row r="586" s="13" customFormat="1">
      <c r="B586" s="254"/>
      <c r="C586" s="255"/>
      <c r="D586" s="234" t="s">
        <v>155</v>
      </c>
      <c r="E586" s="256" t="s">
        <v>24</v>
      </c>
      <c r="F586" s="257" t="s">
        <v>159</v>
      </c>
      <c r="G586" s="255"/>
      <c r="H586" s="258">
        <v>34.603999999999999</v>
      </c>
      <c r="I586" s="259"/>
      <c r="J586" s="255"/>
      <c r="K586" s="255"/>
      <c r="L586" s="260"/>
      <c r="M586" s="261"/>
      <c r="N586" s="262"/>
      <c r="O586" s="262"/>
      <c r="P586" s="262"/>
      <c r="Q586" s="262"/>
      <c r="R586" s="262"/>
      <c r="S586" s="262"/>
      <c r="T586" s="263"/>
      <c r="AT586" s="264" t="s">
        <v>155</v>
      </c>
      <c r="AU586" s="264" t="s">
        <v>86</v>
      </c>
      <c r="AV586" s="13" t="s">
        <v>153</v>
      </c>
      <c r="AW586" s="13" t="s">
        <v>40</v>
      </c>
      <c r="AX586" s="13" t="s">
        <v>25</v>
      </c>
      <c r="AY586" s="264" t="s">
        <v>146</v>
      </c>
    </row>
    <row r="587" s="1" customFormat="1" ht="25.5" customHeight="1">
      <c r="B587" s="45"/>
      <c r="C587" s="265" t="s">
        <v>821</v>
      </c>
      <c r="D587" s="265" t="s">
        <v>263</v>
      </c>
      <c r="E587" s="266" t="s">
        <v>822</v>
      </c>
      <c r="F587" s="267" t="s">
        <v>823</v>
      </c>
      <c r="G587" s="268" t="s">
        <v>322</v>
      </c>
      <c r="H587" s="269">
        <v>138.416</v>
      </c>
      <c r="I587" s="270"/>
      <c r="J587" s="271">
        <f>ROUND(I587*H587,2)</f>
        <v>0</v>
      </c>
      <c r="K587" s="267" t="s">
        <v>24</v>
      </c>
      <c r="L587" s="272"/>
      <c r="M587" s="273" t="s">
        <v>24</v>
      </c>
      <c r="N587" s="274" t="s">
        <v>48</v>
      </c>
      <c r="O587" s="46"/>
      <c r="P587" s="229">
        <f>O587*H587</f>
        <v>0</v>
      </c>
      <c r="Q587" s="229">
        <v>2.0000000000000002E-05</v>
      </c>
      <c r="R587" s="229">
        <f>Q587*H587</f>
        <v>0.0027683200000000003</v>
      </c>
      <c r="S587" s="229">
        <v>0</v>
      </c>
      <c r="T587" s="230">
        <f>S587*H587</f>
        <v>0</v>
      </c>
      <c r="AR587" s="23" t="s">
        <v>353</v>
      </c>
      <c r="AT587" s="23" t="s">
        <v>263</v>
      </c>
      <c r="AU587" s="23" t="s">
        <v>86</v>
      </c>
      <c r="AY587" s="23" t="s">
        <v>146</v>
      </c>
      <c r="BE587" s="231">
        <f>IF(N587="základní",J587,0)</f>
        <v>0</v>
      </c>
      <c r="BF587" s="231">
        <f>IF(N587="snížená",J587,0)</f>
        <v>0</v>
      </c>
      <c r="BG587" s="231">
        <f>IF(N587="zákl. přenesená",J587,0)</f>
        <v>0</v>
      </c>
      <c r="BH587" s="231">
        <f>IF(N587="sníž. přenesená",J587,0)</f>
        <v>0</v>
      </c>
      <c r="BI587" s="231">
        <f>IF(N587="nulová",J587,0)</f>
        <v>0</v>
      </c>
      <c r="BJ587" s="23" t="s">
        <v>25</v>
      </c>
      <c r="BK587" s="231">
        <f>ROUND(I587*H587,2)</f>
        <v>0</v>
      </c>
      <c r="BL587" s="23" t="s">
        <v>245</v>
      </c>
      <c r="BM587" s="23" t="s">
        <v>824</v>
      </c>
    </row>
    <row r="588" s="11" customFormat="1">
      <c r="B588" s="232"/>
      <c r="C588" s="233"/>
      <c r="D588" s="234" t="s">
        <v>155</v>
      </c>
      <c r="E588" s="235" t="s">
        <v>24</v>
      </c>
      <c r="F588" s="236" t="s">
        <v>825</v>
      </c>
      <c r="G588" s="233"/>
      <c r="H588" s="235" t="s">
        <v>24</v>
      </c>
      <c r="I588" s="237"/>
      <c r="J588" s="233"/>
      <c r="K588" s="233"/>
      <c r="L588" s="238"/>
      <c r="M588" s="239"/>
      <c r="N588" s="240"/>
      <c r="O588" s="240"/>
      <c r="P588" s="240"/>
      <c r="Q588" s="240"/>
      <c r="R588" s="240"/>
      <c r="S588" s="240"/>
      <c r="T588" s="241"/>
      <c r="AT588" s="242" t="s">
        <v>155</v>
      </c>
      <c r="AU588" s="242" t="s">
        <v>86</v>
      </c>
      <c r="AV588" s="11" t="s">
        <v>25</v>
      </c>
      <c r="AW588" s="11" t="s">
        <v>40</v>
      </c>
      <c r="AX588" s="11" t="s">
        <v>77</v>
      </c>
      <c r="AY588" s="242" t="s">
        <v>146</v>
      </c>
    </row>
    <row r="589" s="12" customFormat="1">
      <c r="B589" s="243"/>
      <c r="C589" s="244"/>
      <c r="D589" s="234" t="s">
        <v>155</v>
      </c>
      <c r="E589" s="245" t="s">
        <v>24</v>
      </c>
      <c r="F589" s="246" t="s">
        <v>826</v>
      </c>
      <c r="G589" s="244"/>
      <c r="H589" s="247">
        <v>138.416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AT589" s="253" t="s">
        <v>155</v>
      </c>
      <c r="AU589" s="253" t="s">
        <v>86</v>
      </c>
      <c r="AV589" s="12" t="s">
        <v>86</v>
      </c>
      <c r="AW589" s="12" t="s">
        <v>40</v>
      </c>
      <c r="AX589" s="12" t="s">
        <v>77</v>
      </c>
      <c r="AY589" s="253" t="s">
        <v>146</v>
      </c>
    </row>
    <row r="590" s="13" customFormat="1">
      <c r="B590" s="254"/>
      <c r="C590" s="255"/>
      <c r="D590" s="234" t="s">
        <v>155</v>
      </c>
      <c r="E590" s="256" t="s">
        <v>24</v>
      </c>
      <c r="F590" s="257" t="s">
        <v>159</v>
      </c>
      <c r="G590" s="255"/>
      <c r="H590" s="258">
        <v>138.416</v>
      </c>
      <c r="I590" s="259"/>
      <c r="J590" s="255"/>
      <c r="K590" s="255"/>
      <c r="L590" s="260"/>
      <c r="M590" s="261"/>
      <c r="N590" s="262"/>
      <c r="O590" s="262"/>
      <c r="P590" s="262"/>
      <c r="Q590" s="262"/>
      <c r="R590" s="262"/>
      <c r="S590" s="262"/>
      <c r="T590" s="263"/>
      <c r="AT590" s="264" t="s">
        <v>155</v>
      </c>
      <c r="AU590" s="264" t="s">
        <v>86</v>
      </c>
      <c r="AV590" s="13" t="s">
        <v>153</v>
      </c>
      <c r="AW590" s="13" t="s">
        <v>40</v>
      </c>
      <c r="AX590" s="13" t="s">
        <v>25</v>
      </c>
      <c r="AY590" s="264" t="s">
        <v>146</v>
      </c>
    </row>
    <row r="591" s="1" customFormat="1" ht="16.5" customHeight="1">
      <c r="B591" s="45"/>
      <c r="C591" s="220" t="s">
        <v>827</v>
      </c>
      <c r="D591" s="220" t="s">
        <v>148</v>
      </c>
      <c r="E591" s="221" t="s">
        <v>828</v>
      </c>
      <c r="F591" s="222" t="s">
        <v>829</v>
      </c>
      <c r="G591" s="223" t="s">
        <v>185</v>
      </c>
      <c r="H591" s="224">
        <v>59.533999999999999</v>
      </c>
      <c r="I591" s="225"/>
      <c r="J591" s="226">
        <f>ROUND(I591*H591,2)</f>
        <v>0</v>
      </c>
      <c r="K591" s="222" t="s">
        <v>24</v>
      </c>
      <c r="L591" s="71"/>
      <c r="M591" s="227" t="s">
        <v>24</v>
      </c>
      <c r="N591" s="228" t="s">
        <v>48</v>
      </c>
      <c r="O591" s="46"/>
      <c r="P591" s="229">
        <f>O591*H591</f>
        <v>0</v>
      </c>
      <c r="Q591" s="229">
        <v>0</v>
      </c>
      <c r="R591" s="229">
        <f>Q591*H591</f>
        <v>0</v>
      </c>
      <c r="S591" s="229">
        <v>0</v>
      </c>
      <c r="T591" s="230">
        <f>S591*H591</f>
        <v>0</v>
      </c>
      <c r="AR591" s="23" t="s">
        <v>245</v>
      </c>
      <c r="AT591" s="23" t="s">
        <v>148</v>
      </c>
      <c r="AU591" s="23" t="s">
        <v>86</v>
      </c>
      <c r="AY591" s="23" t="s">
        <v>146</v>
      </c>
      <c r="BE591" s="231">
        <f>IF(N591="základní",J591,0)</f>
        <v>0</v>
      </c>
      <c r="BF591" s="231">
        <f>IF(N591="snížená",J591,0)</f>
        <v>0</v>
      </c>
      <c r="BG591" s="231">
        <f>IF(N591="zákl. přenesená",J591,0)</f>
        <v>0</v>
      </c>
      <c r="BH591" s="231">
        <f>IF(N591="sníž. přenesená",J591,0)</f>
        <v>0</v>
      </c>
      <c r="BI591" s="231">
        <f>IF(N591="nulová",J591,0)</f>
        <v>0</v>
      </c>
      <c r="BJ591" s="23" t="s">
        <v>25</v>
      </c>
      <c r="BK591" s="231">
        <f>ROUND(I591*H591,2)</f>
        <v>0</v>
      </c>
      <c r="BL591" s="23" t="s">
        <v>245</v>
      </c>
      <c r="BM591" s="23" t="s">
        <v>830</v>
      </c>
    </row>
    <row r="592" s="11" customFormat="1">
      <c r="B592" s="232"/>
      <c r="C592" s="233"/>
      <c r="D592" s="234" t="s">
        <v>155</v>
      </c>
      <c r="E592" s="235" t="s">
        <v>24</v>
      </c>
      <c r="F592" s="236" t="s">
        <v>831</v>
      </c>
      <c r="G592" s="233"/>
      <c r="H592" s="235" t="s">
        <v>24</v>
      </c>
      <c r="I592" s="237"/>
      <c r="J592" s="233"/>
      <c r="K592" s="233"/>
      <c r="L592" s="238"/>
      <c r="M592" s="239"/>
      <c r="N592" s="240"/>
      <c r="O592" s="240"/>
      <c r="P592" s="240"/>
      <c r="Q592" s="240"/>
      <c r="R592" s="240"/>
      <c r="S592" s="240"/>
      <c r="T592" s="241"/>
      <c r="AT592" s="242" t="s">
        <v>155</v>
      </c>
      <c r="AU592" s="242" t="s">
        <v>86</v>
      </c>
      <c r="AV592" s="11" t="s">
        <v>25</v>
      </c>
      <c r="AW592" s="11" t="s">
        <v>40</v>
      </c>
      <c r="AX592" s="11" t="s">
        <v>77</v>
      </c>
      <c r="AY592" s="242" t="s">
        <v>146</v>
      </c>
    </row>
    <row r="593" s="12" customFormat="1">
      <c r="B593" s="243"/>
      <c r="C593" s="244"/>
      <c r="D593" s="234" t="s">
        <v>155</v>
      </c>
      <c r="E593" s="245" t="s">
        <v>24</v>
      </c>
      <c r="F593" s="246" t="s">
        <v>832</v>
      </c>
      <c r="G593" s="244"/>
      <c r="H593" s="247">
        <v>31.594000000000001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AT593" s="253" t="s">
        <v>155</v>
      </c>
      <c r="AU593" s="253" t="s">
        <v>86</v>
      </c>
      <c r="AV593" s="12" t="s">
        <v>86</v>
      </c>
      <c r="AW593" s="12" t="s">
        <v>40</v>
      </c>
      <c r="AX593" s="12" t="s">
        <v>77</v>
      </c>
      <c r="AY593" s="253" t="s">
        <v>146</v>
      </c>
    </row>
    <row r="594" s="12" customFormat="1">
      <c r="B594" s="243"/>
      <c r="C594" s="244"/>
      <c r="D594" s="234" t="s">
        <v>155</v>
      </c>
      <c r="E594" s="245" t="s">
        <v>24</v>
      </c>
      <c r="F594" s="246" t="s">
        <v>833</v>
      </c>
      <c r="G594" s="244"/>
      <c r="H594" s="247">
        <v>19.818000000000001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AT594" s="253" t="s">
        <v>155</v>
      </c>
      <c r="AU594" s="253" t="s">
        <v>86</v>
      </c>
      <c r="AV594" s="12" t="s">
        <v>86</v>
      </c>
      <c r="AW594" s="12" t="s">
        <v>40</v>
      </c>
      <c r="AX594" s="12" t="s">
        <v>77</v>
      </c>
      <c r="AY594" s="253" t="s">
        <v>146</v>
      </c>
    </row>
    <row r="595" s="12" customFormat="1">
      <c r="B595" s="243"/>
      <c r="C595" s="244"/>
      <c r="D595" s="234" t="s">
        <v>155</v>
      </c>
      <c r="E595" s="245" t="s">
        <v>24</v>
      </c>
      <c r="F595" s="246" t="s">
        <v>834</v>
      </c>
      <c r="G595" s="244"/>
      <c r="H595" s="247">
        <v>8.1219999999999999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AT595" s="253" t="s">
        <v>155</v>
      </c>
      <c r="AU595" s="253" t="s">
        <v>86</v>
      </c>
      <c r="AV595" s="12" t="s">
        <v>86</v>
      </c>
      <c r="AW595" s="12" t="s">
        <v>40</v>
      </c>
      <c r="AX595" s="12" t="s">
        <v>77</v>
      </c>
      <c r="AY595" s="253" t="s">
        <v>146</v>
      </c>
    </row>
    <row r="596" s="13" customFormat="1">
      <c r="B596" s="254"/>
      <c r="C596" s="255"/>
      <c r="D596" s="234" t="s">
        <v>155</v>
      </c>
      <c r="E596" s="256" t="s">
        <v>24</v>
      </c>
      <c r="F596" s="257" t="s">
        <v>159</v>
      </c>
      <c r="G596" s="255"/>
      <c r="H596" s="258">
        <v>59.533999999999999</v>
      </c>
      <c r="I596" s="259"/>
      <c r="J596" s="255"/>
      <c r="K596" s="255"/>
      <c r="L596" s="260"/>
      <c r="M596" s="261"/>
      <c r="N596" s="262"/>
      <c r="O596" s="262"/>
      <c r="P596" s="262"/>
      <c r="Q596" s="262"/>
      <c r="R596" s="262"/>
      <c r="S596" s="262"/>
      <c r="T596" s="263"/>
      <c r="AT596" s="264" t="s">
        <v>155</v>
      </c>
      <c r="AU596" s="264" t="s">
        <v>86</v>
      </c>
      <c r="AV596" s="13" t="s">
        <v>153</v>
      </c>
      <c r="AW596" s="13" t="s">
        <v>40</v>
      </c>
      <c r="AX596" s="13" t="s">
        <v>25</v>
      </c>
      <c r="AY596" s="264" t="s">
        <v>146</v>
      </c>
    </row>
    <row r="597" s="1" customFormat="1" ht="25.5" customHeight="1">
      <c r="B597" s="45"/>
      <c r="C597" s="220" t="s">
        <v>835</v>
      </c>
      <c r="D597" s="220" t="s">
        <v>148</v>
      </c>
      <c r="E597" s="221" t="s">
        <v>836</v>
      </c>
      <c r="F597" s="222" t="s">
        <v>837</v>
      </c>
      <c r="G597" s="223" t="s">
        <v>151</v>
      </c>
      <c r="H597" s="224">
        <v>35.423999999999999</v>
      </c>
      <c r="I597" s="225"/>
      <c r="J597" s="226">
        <f>ROUND(I597*H597,2)</f>
        <v>0</v>
      </c>
      <c r="K597" s="222" t="s">
        <v>152</v>
      </c>
      <c r="L597" s="71"/>
      <c r="M597" s="227" t="s">
        <v>24</v>
      </c>
      <c r="N597" s="228" t="s">
        <v>48</v>
      </c>
      <c r="O597" s="46"/>
      <c r="P597" s="229">
        <f>O597*H597</f>
        <v>0</v>
      </c>
      <c r="Q597" s="229">
        <v>0</v>
      </c>
      <c r="R597" s="229">
        <f>Q597*H597</f>
        <v>0</v>
      </c>
      <c r="S597" s="229">
        <v>0</v>
      </c>
      <c r="T597" s="230">
        <f>S597*H597</f>
        <v>0</v>
      </c>
      <c r="AR597" s="23" t="s">
        <v>245</v>
      </c>
      <c r="AT597" s="23" t="s">
        <v>148</v>
      </c>
      <c r="AU597" s="23" t="s">
        <v>86</v>
      </c>
      <c r="AY597" s="23" t="s">
        <v>146</v>
      </c>
      <c r="BE597" s="231">
        <f>IF(N597="základní",J597,0)</f>
        <v>0</v>
      </c>
      <c r="BF597" s="231">
        <f>IF(N597="snížená",J597,0)</f>
        <v>0</v>
      </c>
      <c r="BG597" s="231">
        <f>IF(N597="zákl. přenesená",J597,0)</f>
        <v>0</v>
      </c>
      <c r="BH597" s="231">
        <f>IF(N597="sníž. přenesená",J597,0)</f>
        <v>0</v>
      </c>
      <c r="BI597" s="231">
        <f>IF(N597="nulová",J597,0)</f>
        <v>0</v>
      </c>
      <c r="BJ597" s="23" t="s">
        <v>25</v>
      </c>
      <c r="BK597" s="231">
        <f>ROUND(I597*H597,2)</f>
        <v>0</v>
      </c>
      <c r="BL597" s="23" t="s">
        <v>245</v>
      </c>
      <c r="BM597" s="23" t="s">
        <v>838</v>
      </c>
    </row>
    <row r="598" s="11" customFormat="1">
      <c r="B598" s="232"/>
      <c r="C598" s="233"/>
      <c r="D598" s="234" t="s">
        <v>155</v>
      </c>
      <c r="E598" s="235" t="s">
        <v>24</v>
      </c>
      <c r="F598" s="236" t="s">
        <v>771</v>
      </c>
      <c r="G598" s="233"/>
      <c r="H598" s="235" t="s">
        <v>24</v>
      </c>
      <c r="I598" s="237"/>
      <c r="J598" s="233"/>
      <c r="K598" s="233"/>
      <c r="L598" s="238"/>
      <c r="M598" s="239"/>
      <c r="N598" s="240"/>
      <c r="O598" s="240"/>
      <c r="P598" s="240"/>
      <c r="Q598" s="240"/>
      <c r="R598" s="240"/>
      <c r="S598" s="240"/>
      <c r="T598" s="241"/>
      <c r="AT598" s="242" t="s">
        <v>155</v>
      </c>
      <c r="AU598" s="242" t="s">
        <v>86</v>
      </c>
      <c r="AV598" s="11" t="s">
        <v>25</v>
      </c>
      <c r="AW598" s="11" t="s">
        <v>40</v>
      </c>
      <c r="AX598" s="11" t="s">
        <v>77</v>
      </c>
      <c r="AY598" s="242" t="s">
        <v>146</v>
      </c>
    </row>
    <row r="599" s="12" customFormat="1">
      <c r="B599" s="243"/>
      <c r="C599" s="244"/>
      <c r="D599" s="234" t="s">
        <v>155</v>
      </c>
      <c r="E599" s="245" t="s">
        <v>24</v>
      </c>
      <c r="F599" s="246" t="s">
        <v>839</v>
      </c>
      <c r="G599" s="244"/>
      <c r="H599" s="247">
        <v>35.423999999999999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AT599" s="253" t="s">
        <v>155</v>
      </c>
      <c r="AU599" s="253" t="s">
        <v>86</v>
      </c>
      <c r="AV599" s="12" t="s">
        <v>86</v>
      </c>
      <c r="AW599" s="12" t="s">
        <v>40</v>
      </c>
      <c r="AX599" s="12" t="s">
        <v>77</v>
      </c>
      <c r="AY599" s="253" t="s">
        <v>146</v>
      </c>
    </row>
    <row r="600" s="13" customFormat="1">
      <c r="B600" s="254"/>
      <c r="C600" s="255"/>
      <c r="D600" s="234" t="s">
        <v>155</v>
      </c>
      <c r="E600" s="256" t="s">
        <v>24</v>
      </c>
      <c r="F600" s="257" t="s">
        <v>159</v>
      </c>
      <c r="G600" s="255"/>
      <c r="H600" s="258">
        <v>35.423999999999999</v>
      </c>
      <c r="I600" s="259"/>
      <c r="J600" s="255"/>
      <c r="K600" s="255"/>
      <c r="L600" s="260"/>
      <c r="M600" s="261"/>
      <c r="N600" s="262"/>
      <c r="O600" s="262"/>
      <c r="P600" s="262"/>
      <c r="Q600" s="262"/>
      <c r="R600" s="262"/>
      <c r="S600" s="262"/>
      <c r="T600" s="263"/>
      <c r="AT600" s="264" t="s">
        <v>155</v>
      </c>
      <c r="AU600" s="264" t="s">
        <v>86</v>
      </c>
      <c r="AV600" s="13" t="s">
        <v>153</v>
      </c>
      <c r="AW600" s="13" t="s">
        <v>40</v>
      </c>
      <c r="AX600" s="13" t="s">
        <v>25</v>
      </c>
      <c r="AY600" s="264" t="s">
        <v>146</v>
      </c>
    </row>
    <row r="601" s="1" customFormat="1" ht="25.5" customHeight="1">
      <c r="B601" s="45"/>
      <c r="C601" s="265" t="s">
        <v>840</v>
      </c>
      <c r="D601" s="265" t="s">
        <v>263</v>
      </c>
      <c r="E601" s="266" t="s">
        <v>841</v>
      </c>
      <c r="F601" s="267" t="s">
        <v>842</v>
      </c>
      <c r="G601" s="268" t="s">
        <v>151</v>
      </c>
      <c r="H601" s="269">
        <v>40.738</v>
      </c>
      <c r="I601" s="270"/>
      <c r="J601" s="271">
        <f>ROUND(I601*H601,2)</f>
        <v>0</v>
      </c>
      <c r="K601" s="267" t="s">
        <v>24</v>
      </c>
      <c r="L601" s="272"/>
      <c r="M601" s="273" t="s">
        <v>24</v>
      </c>
      <c r="N601" s="274" t="s">
        <v>48</v>
      </c>
      <c r="O601" s="46"/>
      <c r="P601" s="229">
        <f>O601*H601</f>
        <v>0</v>
      </c>
      <c r="Q601" s="229">
        <v>0.0030000000000000001</v>
      </c>
      <c r="R601" s="229">
        <f>Q601*H601</f>
        <v>0.122214</v>
      </c>
      <c r="S601" s="229">
        <v>0</v>
      </c>
      <c r="T601" s="230">
        <f>S601*H601</f>
        <v>0</v>
      </c>
      <c r="AR601" s="23" t="s">
        <v>353</v>
      </c>
      <c r="AT601" s="23" t="s">
        <v>263</v>
      </c>
      <c r="AU601" s="23" t="s">
        <v>86</v>
      </c>
      <c r="AY601" s="23" t="s">
        <v>146</v>
      </c>
      <c r="BE601" s="231">
        <f>IF(N601="základní",J601,0)</f>
        <v>0</v>
      </c>
      <c r="BF601" s="231">
        <f>IF(N601="snížená",J601,0)</f>
        <v>0</v>
      </c>
      <c r="BG601" s="231">
        <f>IF(N601="zákl. přenesená",J601,0)</f>
        <v>0</v>
      </c>
      <c r="BH601" s="231">
        <f>IF(N601="sníž. přenesená",J601,0)</f>
        <v>0</v>
      </c>
      <c r="BI601" s="231">
        <f>IF(N601="nulová",J601,0)</f>
        <v>0</v>
      </c>
      <c r="BJ601" s="23" t="s">
        <v>25</v>
      </c>
      <c r="BK601" s="231">
        <f>ROUND(I601*H601,2)</f>
        <v>0</v>
      </c>
      <c r="BL601" s="23" t="s">
        <v>245</v>
      </c>
      <c r="BM601" s="23" t="s">
        <v>843</v>
      </c>
    </row>
    <row r="602" s="12" customFormat="1">
      <c r="B602" s="243"/>
      <c r="C602" s="244"/>
      <c r="D602" s="234" t="s">
        <v>155</v>
      </c>
      <c r="E602" s="244"/>
      <c r="F602" s="246" t="s">
        <v>844</v>
      </c>
      <c r="G602" s="244"/>
      <c r="H602" s="247">
        <v>40.738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AT602" s="253" t="s">
        <v>155</v>
      </c>
      <c r="AU602" s="253" t="s">
        <v>86</v>
      </c>
      <c r="AV602" s="12" t="s">
        <v>86</v>
      </c>
      <c r="AW602" s="12" t="s">
        <v>6</v>
      </c>
      <c r="AX602" s="12" t="s">
        <v>25</v>
      </c>
      <c r="AY602" s="253" t="s">
        <v>146</v>
      </c>
    </row>
    <row r="603" s="1" customFormat="1" ht="16.5" customHeight="1">
      <c r="B603" s="45"/>
      <c r="C603" s="220" t="s">
        <v>845</v>
      </c>
      <c r="D603" s="220" t="s">
        <v>148</v>
      </c>
      <c r="E603" s="221" t="s">
        <v>846</v>
      </c>
      <c r="F603" s="222" t="s">
        <v>847</v>
      </c>
      <c r="G603" s="223" t="s">
        <v>151</v>
      </c>
      <c r="H603" s="224">
        <v>78.769999999999996</v>
      </c>
      <c r="I603" s="225"/>
      <c r="J603" s="226">
        <f>ROUND(I603*H603,2)</f>
        <v>0</v>
      </c>
      <c r="K603" s="222" t="s">
        <v>152</v>
      </c>
      <c r="L603" s="71"/>
      <c r="M603" s="227" t="s">
        <v>24</v>
      </c>
      <c r="N603" s="228" t="s">
        <v>48</v>
      </c>
      <c r="O603" s="46"/>
      <c r="P603" s="229">
        <f>O603*H603</f>
        <v>0</v>
      </c>
      <c r="Q603" s="229">
        <v>4.0000000000000003E-05</v>
      </c>
      <c r="R603" s="229">
        <f>Q603*H603</f>
        <v>0.0031508</v>
      </c>
      <c r="S603" s="229">
        <v>0</v>
      </c>
      <c r="T603" s="230">
        <f>S603*H603</f>
        <v>0</v>
      </c>
      <c r="AR603" s="23" t="s">
        <v>245</v>
      </c>
      <c r="AT603" s="23" t="s">
        <v>148</v>
      </c>
      <c r="AU603" s="23" t="s">
        <v>86</v>
      </c>
      <c r="AY603" s="23" t="s">
        <v>146</v>
      </c>
      <c r="BE603" s="231">
        <f>IF(N603="základní",J603,0)</f>
        <v>0</v>
      </c>
      <c r="BF603" s="231">
        <f>IF(N603="snížená",J603,0)</f>
        <v>0</v>
      </c>
      <c r="BG603" s="231">
        <f>IF(N603="zákl. přenesená",J603,0)</f>
        <v>0</v>
      </c>
      <c r="BH603" s="231">
        <f>IF(N603="sníž. přenesená",J603,0)</f>
        <v>0</v>
      </c>
      <c r="BI603" s="231">
        <f>IF(N603="nulová",J603,0)</f>
        <v>0</v>
      </c>
      <c r="BJ603" s="23" t="s">
        <v>25</v>
      </c>
      <c r="BK603" s="231">
        <f>ROUND(I603*H603,2)</f>
        <v>0</v>
      </c>
      <c r="BL603" s="23" t="s">
        <v>245</v>
      </c>
      <c r="BM603" s="23" t="s">
        <v>848</v>
      </c>
    </row>
    <row r="604" s="11" customFormat="1">
      <c r="B604" s="232"/>
      <c r="C604" s="233"/>
      <c r="D604" s="234" t="s">
        <v>155</v>
      </c>
      <c r="E604" s="235" t="s">
        <v>24</v>
      </c>
      <c r="F604" s="236" t="s">
        <v>333</v>
      </c>
      <c r="G604" s="233"/>
      <c r="H604" s="235" t="s">
        <v>24</v>
      </c>
      <c r="I604" s="237"/>
      <c r="J604" s="233"/>
      <c r="K604" s="233"/>
      <c r="L604" s="238"/>
      <c r="M604" s="239"/>
      <c r="N604" s="240"/>
      <c r="O604" s="240"/>
      <c r="P604" s="240"/>
      <c r="Q604" s="240"/>
      <c r="R604" s="240"/>
      <c r="S604" s="240"/>
      <c r="T604" s="241"/>
      <c r="AT604" s="242" t="s">
        <v>155</v>
      </c>
      <c r="AU604" s="242" t="s">
        <v>86</v>
      </c>
      <c r="AV604" s="11" t="s">
        <v>25</v>
      </c>
      <c r="AW604" s="11" t="s">
        <v>40</v>
      </c>
      <c r="AX604" s="11" t="s">
        <v>77</v>
      </c>
      <c r="AY604" s="242" t="s">
        <v>146</v>
      </c>
    </row>
    <row r="605" s="12" customFormat="1">
      <c r="B605" s="243"/>
      <c r="C605" s="244"/>
      <c r="D605" s="234" t="s">
        <v>155</v>
      </c>
      <c r="E605" s="245" t="s">
        <v>24</v>
      </c>
      <c r="F605" s="246" t="s">
        <v>849</v>
      </c>
      <c r="G605" s="244"/>
      <c r="H605" s="247">
        <v>72.293000000000006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AT605" s="253" t="s">
        <v>155</v>
      </c>
      <c r="AU605" s="253" t="s">
        <v>86</v>
      </c>
      <c r="AV605" s="12" t="s">
        <v>86</v>
      </c>
      <c r="AW605" s="12" t="s">
        <v>40</v>
      </c>
      <c r="AX605" s="12" t="s">
        <v>77</v>
      </c>
      <c r="AY605" s="253" t="s">
        <v>146</v>
      </c>
    </row>
    <row r="606" s="11" customFormat="1">
      <c r="B606" s="232"/>
      <c r="C606" s="233"/>
      <c r="D606" s="234" t="s">
        <v>155</v>
      </c>
      <c r="E606" s="235" t="s">
        <v>24</v>
      </c>
      <c r="F606" s="236" t="s">
        <v>850</v>
      </c>
      <c r="G606" s="233"/>
      <c r="H606" s="235" t="s">
        <v>24</v>
      </c>
      <c r="I606" s="237"/>
      <c r="J606" s="233"/>
      <c r="K606" s="233"/>
      <c r="L606" s="238"/>
      <c r="M606" s="239"/>
      <c r="N606" s="240"/>
      <c r="O606" s="240"/>
      <c r="P606" s="240"/>
      <c r="Q606" s="240"/>
      <c r="R606" s="240"/>
      <c r="S606" s="240"/>
      <c r="T606" s="241"/>
      <c r="AT606" s="242" t="s">
        <v>155</v>
      </c>
      <c r="AU606" s="242" t="s">
        <v>86</v>
      </c>
      <c r="AV606" s="11" t="s">
        <v>25</v>
      </c>
      <c r="AW606" s="11" t="s">
        <v>40</v>
      </c>
      <c r="AX606" s="11" t="s">
        <v>77</v>
      </c>
      <c r="AY606" s="242" t="s">
        <v>146</v>
      </c>
    </row>
    <row r="607" s="12" customFormat="1">
      <c r="B607" s="243"/>
      <c r="C607" s="244"/>
      <c r="D607" s="234" t="s">
        <v>155</v>
      </c>
      <c r="E607" s="245" t="s">
        <v>24</v>
      </c>
      <c r="F607" s="246" t="s">
        <v>851</v>
      </c>
      <c r="G607" s="244"/>
      <c r="H607" s="247">
        <v>2.2949999999999999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AT607" s="253" t="s">
        <v>155</v>
      </c>
      <c r="AU607" s="253" t="s">
        <v>86</v>
      </c>
      <c r="AV607" s="12" t="s">
        <v>86</v>
      </c>
      <c r="AW607" s="12" t="s">
        <v>40</v>
      </c>
      <c r="AX607" s="12" t="s">
        <v>77</v>
      </c>
      <c r="AY607" s="253" t="s">
        <v>146</v>
      </c>
    </row>
    <row r="608" s="11" customFormat="1">
      <c r="B608" s="232"/>
      <c r="C608" s="233"/>
      <c r="D608" s="234" t="s">
        <v>155</v>
      </c>
      <c r="E608" s="235" t="s">
        <v>24</v>
      </c>
      <c r="F608" s="236" t="s">
        <v>852</v>
      </c>
      <c r="G608" s="233"/>
      <c r="H608" s="235" t="s">
        <v>24</v>
      </c>
      <c r="I608" s="237"/>
      <c r="J608" s="233"/>
      <c r="K608" s="233"/>
      <c r="L608" s="238"/>
      <c r="M608" s="239"/>
      <c r="N608" s="240"/>
      <c r="O608" s="240"/>
      <c r="P608" s="240"/>
      <c r="Q608" s="240"/>
      <c r="R608" s="240"/>
      <c r="S608" s="240"/>
      <c r="T608" s="241"/>
      <c r="AT608" s="242" t="s">
        <v>155</v>
      </c>
      <c r="AU608" s="242" t="s">
        <v>86</v>
      </c>
      <c r="AV608" s="11" t="s">
        <v>25</v>
      </c>
      <c r="AW608" s="11" t="s">
        <v>40</v>
      </c>
      <c r="AX608" s="11" t="s">
        <v>77</v>
      </c>
      <c r="AY608" s="242" t="s">
        <v>146</v>
      </c>
    </row>
    <row r="609" s="12" customFormat="1">
      <c r="B609" s="243"/>
      <c r="C609" s="244"/>
      <c r="D609" s="234" t="s">
        <v>155</v>
      </c>
      <c r="E609" s="245" t="s">
        <v>24</v>
      </c>
      <c r="F609" s="246" t="s">
        <v>853</v>
      </c>
      <c r="G609" s="244"/>
      <c r="H609" s="247">
        <v>2.278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AT609" s="253" t="s">
        <v>155</v>
      </c>
      <c r="AU609" s="253" t="s">
        <v>86</v>
      </c>
      <c r="AV609" s="12" t="s">
        <v>86</v>
      </c>
      <c r="AW609" s="12" t="s">
        <v>40</v>
      </c>
      <c r="AX609" s="12" t="s">
        <v>77</v>
      </c>
      <c r="AY609" s="253" t="s">
        <v>146</v>
      </c>
    </row>
    <row r="610" s="11" customFormat="1">
      <c r="B610" s="232"/>
      <c r="C610" s="233"/>
      <c r="D610" s="234" t="s">
        <v>155</v>
      </c>
      <c r="E610" s="235" t="s">
        <v>24</v>
      </c>
      <c r="F610" s="236" t="s">
        <v>854</v>
      </c>
      <c r="G610" s="233"/>
      <c r="H610" s="235" t="s">
        <v>24</v>
      </c>
      <c r="I610" s="237"/>
      <c r="J610" s="233"/>
      <c r="K610" s="233"/>
      <c r="L610" s="238"/>
      <c r="M610" s="239"/>
      <c r="N610" s="240"/>
      <c r="O610" s="240"/>
      <c r="P610" s="240"/>
      <c r="Q610" s="240"/>
      <c r="R610" s="240"/>
      <c r="S610" s="240"/>
      <c r="T610" s="241"/>
      <c r="AT610" s="242" t="s">
        <v>155</v>
      </c>
      <c r="AU610" s="242" t="s">
        <v>86</v>
      </c>
      <c r="AV610" s="11" t="s">
        <v>25</v>
      </c>
      <c r="AW610" s="11" t="s">
        <v>40</v>
      </c>
      <c r="AX610" s="11" t="s">
        <v>77</v>
      </c>
      <c r="AY610" s="242" t="s">
        <v>146</v>
      </c>
    </row>
    <row r="611" s="12" customFormat="1">
      <c r="B611" s="243"/>
      <c r="C611" s="244"/>
      <c r="D611" s="234" t="s">
        <v>155</v>
      </c>
      <c r="E611" s="245" t="s">
        <v>24</v>
      </c>
      <c r="F611" s="246" t="s">
        <v>855</v>
      </c>
      <c r="G611" s="244"/>
      <c r="H611" s="247">
        <v>1.9039999999999999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AT611" s="253" t="s">
        <v>155</v>
      </c>
      <c r="AU611" s="253" t="s">
        <v>86</v>
      </c>
      <c r="AV611" s="12" t="s">
        <v>86</v>
      </c>
      <c r="AW611" s="12" t="s">
        <v>40</v>
      </c>
      <c r="AX611" s="12" t="s">
        <v>77</v>
      </c>
      <c r="AY611" s="253" t="s">
        <v>146</v>
      </c>
    </row>
    <row r="612" s="13" customFormat="1">
      <c r="B612" s="254"/>
      <c r="C612" s="255"/>
      <c r="D612" s="234" t="s">
        <v>155</v>
      </c>
      <c r="E612" s="256" t="s">
        <v>24</v>
      </c>
      <c r="F612" s="257" t="s">
        <v>159</v>
      </c>
      <c r="G612" s="255"/>
      <c r="H612" s="258">
        <v>78.769999999999996</v>
      </c>
      <c r="I612" s="259"/>
      <c r="J612" s="255"/>
      <c r="K612" s="255"/>
      <c r="L612" s="260"/>
      <c r="M612" s="261"/>
      <c r="N612" s="262"/>
      <c r="O612" s="262"/>
      <c r="P612" s="262"/>
      <c r="Q612" s="262"/>
      <c r="R612" s="262"/>
      <c r="S612" s="262"/>
      <c r="T612" s="263"/>
      <c r="AT612" s="264" t="s">
        <v>155</v>
      </c>
      <c r="AU612" s="264" t="s">
        <v>86</v>
      </c>
      <c r="AV612" s="13" t="s">
        <v>153</v>
      </c>
      <c r="AW612" s="13" t="s">
        <v>40</v>
      </c>
      <c r="AX612" s="13" t="s">
        <v>25</v>
      </c>
      <c r="AY612" s="264" t="s">
        <v>146</v>
      </c>
    </row>
    <row r="613" s="1" customFormat="1" ht="16.5" customHeight="1">
      <c r="B613" s="45"/>
      <c r="C613" s="265" t="s">
        <v>856</v>
      </c>
      <c r="D613" s="265" t="s">
        <v>263</v>
      </c>
      <c r="E613" s="266" t="s">
        <v>857</v>
      </c>
      <c r="F613" s="267" t="s">
        <v>858</v>
      </c>
      <c r="G613" s="268" t="s">
        <v>151</v>
      </c>
      <c r="H613" s="269">
        <v>102.401</v>
      </c>
      <c r="I613" s="270"/>
      <c r="J613" s="271">
        <f>ROUND(I613*H613,2)</f>
        <v>0</v>
      </c>
      <c r="K613" s="267" t="s">
        <v>152</v>
      </c>
      <c r="L613" s="272"/>
      <c r="M613" s="273" t="s">
        <v>24</v>
      </c>
      <c r="N613" s="274" t="s">
        <v>48</v>
      </c>
      <c r="O613" s="46"/>
      <c r="P613" s="229">
        <f>O613*H613</f>
        <v>0</v>
      </c>
      <c r="Q613" s="229">
        <v>0.00017000000000000001</v>
      </c>
      <c r="R613" s="229">
        <f>Q613*H613</f>
        <v>0.017408170000000001</v>
      </c>
      <c r="S613" s="229">
        <v>0</v>
      </c>
      <c r="T613" s="230">
        <f>S613*H613</f>
        <v>0</v>
      </c>
      <c r="AR613" s="23" t="s">
        <v>353</v>
      </c>
      <c r="AT613" s="23" t="s">
        <v>263</v>
      </c>
      <c r="AU613" s="23" t="s">
        <v>86</v>
      </c>
      <c r="AY613" s="23" t="s">
        <v>146</v>
      </c>
      <c r="BE613" s="231">
        <f>IF(N613="základní",J613,0)</f>
        <v>0</v>
      </c>
      <c r="BF613" s="231">
        <f>IF(N613="snížená",J613,0)</f>
        <v>0</v>
      </c>
      <c r="BG613" s="231">
        <f>IF(N613="zákl. přenesená",J613,0)</f>
        <v>0</v>
      </c>
      <c r="BH613" s="231">
        <f>IF(N613="sníž. přenesená",J613,0)</f>
        <v>0</v>
      </c>
      <c r="BI613" s="231">
        <f>IF(N613="nulová",J613,0)</f>
        <v>0</v>
      </c>
      <c r="BJ613" s="23" t="s">
        <v>25</v>
      </c>
      <c r="BK613" s="231">
        <f>ROUND(I613*H613,2)</f>
        <v>0</v>
      </c>
      <c r="BL613" s="23" t="s">
        <v>245</v>
      </c>
      <c r="BM613" s="23" t="s">
        <v>859</v>
      </c>
    </row>
    <row r="614" s="12" customFormat="1">
      <c r="B614" s="243"/>
      <c r="C614" s="244"/>
      <c r="D614" s="234" t="s">
        <v>155</v>
      </c>
      <c r="E614" s="244"/>
      <c r="F614" s="246" t="s">
        <v>860</v>
      </c>
      <c r="G614" s="244"/>
      <c r="H614" s="247">
        <v>102.401</v>
      </c>
      <c r="I614" s="248"/>
      <c r="J614" s="244"/>
      <c r="K614" s="244"/>
      <c r="L614" s="249"/>
      <c r="M614" s="250"/>
      <c r="N614" s="251"/>
      <c r="O614" s="251"/>
      <c r="P614" s="251"/>
      <c r="Q614" s="251"/>
      <c r="R614" s="251"/>
      <c r="S614" s="251"/>
      <c r="T614" s="252"/>
      <c r="AT614" s="253" t="s">
        <v>155</v>
      </c>
      <c r="AU614" s="253" t="s">
        <v>86</v>
      </c>
      <c r="AV614" s="12" t="s">
        <v>86</v>
      </c>
      <c r="AW614" s="12" t="s">
        <v>6</v>
      </c>
      <c r="AX614" s="12" t="s">
        <v>25</v>
      </c>
      <c r="AY614" s="253" t="s">
        <v>146</v>
      </c>
    </row>
    <row r="615" s="1" customFormat="1" ht="16.5" customHeight="1">
      <c r="B615" s="45"/>
      <c r="C615" s="220" t="s">
        <v>861</v>
      </c>
      <c r="D615" s="220" t="s">
        <v>148</v>
      </c>
      <c r="E615" s="221" t="s">
        <v>862</v>
      </c>
      <c r="F615" s="222" t="s">
        <v>863</v>
      </c>
      <c r="G615" s="223" t="s">
        <v>755</v>
      </c>
      <c r="H615" s="275"/>
      <c r="I615" s="225"/>
      <c r="J615" s="226">
        <f>ROUND(I615*H615,2)</f>
        <v>0</v>
      </c>
      <c r="K615" s="222" t="s">
        <v>152</v>
      </c>
      <c r="L615" s="71"/>
      <c r="M615" s="227" t="s">
        <v>24</v>
      </c>
      <c r="N615" s="228" t="s">
        <v>48</v>
      </c>
      <c r="O615" s="46"/>
      <c r="P615" s="229">
        <f>O615*H615</f>
        <v>0</v>
      </c>
      <c r="Q615" s="229">
        <v>0</v>
      </c>
      <c r="R615" s="229">
        <f>Q615*H615</f>
        <v>0</v>
      </c>
      <c r="S615" s="229">
        <v>0</v>
      </c>
      <c r="T615" s="230">
        <f>S615*H615</f>
        <v>0</v>
      </c>
      <c r="AR615" s="23" t="s">
        <v>245</v>
      </c>
      <c r="AT615" s="23" t="s">
        <v>148</v>
      </c>
      <c r="AU615" s="23" t="s">
        <v>86</v>
      </c>
      <c r="AY615" s="23" t="s">
        <v>146</v>
      </c>
      <c r="BE615" s="231">
        <f>IF(N615="základní",J615,0)</f>
        <v>0</v>
      </c>
      <c r="BF615" s="231">
        <f>IF(N615="snížená",J615,0)</f>
        <v>0</v>
      </c>
      <c r="BG615" s="231">
        <f>IF(N615="zákl. přenesená",J615,0)</f>
        <v>0</v>
      </c>
      <c r="BH615" s="231">
        <f>IF(N615="sníž. přenesená",J615,0)</f>
        <v>0</v>
      </c>
      <c r="BI615" s="231">
        <f>IF(N615="nulová",J615,0)</f>
        <v>0</v>
      </c>
      <c r="BJ615" s="23" t="s">
        <v>25</v>
      </c>
      <c r="BK615" s="231">
        <f>ROUND(I615*H615,2)</f>
        <v>0</v>
      </c>
      <c r="BL615" s="23" t="s">
        <v>245</v>
      </c>
      <c r="BM615" s="23" t="s">
        <v>864</v>
      </c>
    </row>
    <row r="616" s="1" customFormat="1" ht="16.5" customHeight="1">
      <c r="B616" s="45"/>
      <c r="C616" s="220" t="s">
        <v>865</v>
      </c>
      <c r="D616" s="220" t="s">
        <v>148</v>
      </c>
      <c r="E616" s="221" t="s">
        <v>866</v>
      </c>
      <c r="F616" s="222" t="s">
        <v>867</v>
      </c>
      <c r="G616" s="223" t="s">
        <v>755</v>
      </c>
      <c r="H616" s="275"/>
      <c r="I616" s="225"/>
      <c r="J616" s="226">
        <f>ROUND(I616*H616,2)</f>
        <v>0</v>
      </c>
      <c r="K616" s="222" t="s">
        <v>152</v>
      </c>
      <c r="L616" s="71"/>
      <c r="M616" s="227" t="s">
        <v>24</v>
      </c>
      <c r="N616" s="228" t="s">
        <v>48</v>
      </c>
      <c r="O616" s="46"/>
      <c r="P616" s="229">
        <f>O616*H616</f>
        <v>0</v>
      </c>
      <c r="Q616" s="229">
        <v>0</v>
      </c>
      <c r="R616" s="229">
        <f>Q616*H616</f>
        <v>0</v>
      </c>
      <c r="S616" s="229">
        <v>0</v>
      </c>
      <c r="T616" s="230">
        <f>S616*H616</f>
        <v>0</v>
      </c>
      <c r="AR616" s="23" t="s">
        <v>245</v>
      </c>
      <c r="AT616" s="23" t="s">
        <v>148</v>
      </c>
      <c r="AU616" s="23" t="s">
        <v>86</v>
      </c>
      <c r="AY616" s="23" t="s">
        <v>146</v>
      </c>
      <c r="BE616" s="231">
        <f>IF(N616="základní",J616,0)</f>
        <v>0</v>
      </c>
      <c r="BF616" s="231">
        <f>IF(N616="snížená",J616,0)</f>
        <v>0</v>
      </c>
      <c r="BG616" s="231">
        <f>IF(N616="zákl. přenesená",J616,0)</f>
        <v>0</v>
      </c>
      <c r="BH616" s="231">
        <f>IF(N616="sníž. přenesená",J616,0)</f>
        <v>0</v>
      </c>
      <c r="BI616" s="231">
        <f>IF(N616="nulová",J616,0)</f>
        <v>0</v>
      </c>
      <c r="BJ616" s="23" t="s">
        <v>25</v>
      </c>
      <c r="BK616" s="231">
        <f>ROUND(I616*H616,2)</f>
        <v>0</v>
      </c>
      <c r="BL616" s="23" t="s">
        <v>245</v>
      </c>
      <c r="BM616" s="23" t="s">
        <v>868</v>
      </c>
    </row>
    <row r="617" s="10" customFormat="1" ht="29.88" customHeight="1">
      <c r="B617" s="204"/>
      <c r="C617" s="205"/>
      <c r="D617" s="206" t="s">
        <v>76</v>
      </c>
      <c r="E617" s="218" t="s">
        <v>869</v>
      </c>
      <c r="F617" s="218" t="s">
        <v>870</v>
      </c>
      <c r="G617" s="205"/>
      <c r="H617" s="205"/>
      <c r="I617" s="208"/>
      <c r="J617" s="219">
        <f>BK617</f>
        <v>0</v>
      </c>
      <c r="K617" s="205"/>
      <c r="L617" s="210"/>
      <c r="M617" s="211"/>
      <c r="N617" s="212"/>
      <c r="O617" s="212"/>
      <c r="P617" s="213">
        <f>SUM(P618:P624)</f>
        <v>0</v>
      </c>
      <c r="Q617" s="212"/>
      <c r="R617" s="213">
        <f>SUM(R618:R624)</f>
        <v>0.012870000000000001</v>
      </c>
      <c r="S617" s="212"/>
      <c r="T617" s="214">
        <f>SUM(T618:T624)</f>
        <v>0.22653000000000001</v>
      </c>
      <c r="AR617" s="215" t="s">
        <v>86</v>
      </c>
      <c r="AT617" s="216" t="s">
        <v>76</v>
      </c>
      <c r="AU617" s="216" t="s">
        <v>25</v>
      </c>
      <c r="AY617" s="215" t="s">
        <v>146</v>
      </c>
      <c r="BK617" s="217">
        <f>SUM(BK618:BK624)</f>
        <v>0</v>
      </c>
    </row>
    <row r="618" s="1" customFormat="1" ht="16.5" customHeight="1">
      <c r="B618" s="45"/>
      <c r="C618" s="220" t="s">
        <v>871</v>
      </c>
      <c r="D618" s="220" t="s">
        <v>148</v>
      </c>
      <c r="E618" s="221" t="s">
        <v>872</v>
      </c>
      <c r="F618" s="222" t="s">
        <v>873</v>
      </c>
      <c r="G618" s="223" t="s">
        <v>322</v>
      </c>
      <c r="H618" s="224">
        <v>9</v>
      </c>
      <c r="I618" s="225"/>
      <c r="J618" s="226">
        <f>ROUND(I618*H618,2)</f>
        <v>0</v>
      </c>
      <c r="K618" s="222" t="s">
        <v>24</v>
      </c>
      <c r="L618" s="71"/>
      <c r="M618" s="227" t="s">
        <v>24</v>
      </c>
      <c r="N618" s="228" t="s">
        <v>48</v>
      </c>
      <c r="O618" s="46"/>
      <c r="P618" s="229">
        <f>O618*H618</f>
        <v>0</v>
      </c>
      <c r="Q618" s="229">
        <v>0.0014300000000000001</v>
      </c>
      <c r="R618" s="229">
        <f>Q618*H618</f>
        <v>0.012870000000000001</v>
      </c>
      <c r="S618" s="229">
        <v>0</v>
      </c>
      <c r="T618" s="230">
        <f>S618*H618</f>
        <v>0</v>
      </c>
      <c r="AR618" s="23" t="s">
        <v>245</v>
      </c>
      <c r="AT618" s="23" t="s">
        <v>148</v>
      </c>
      <c r="AU618" s="23" t="s">
        <v>86</v>
      </c>
      <c r="AY618" s="23" t="s">
        <v>146</v>
      </c>
      <c r="BE618" s="231">
        <f>IF(N618="základní",J618,0)</f>
        <v>0</v>
      </c>
      <c r="BF618" s="231">
        <f>IF(N618="snížená",J618,0)</f>
        <v>0</v>
      </c>
      <c r="BG618" s="231">
        <f>IF(N618="zákl. přenesená",J618,0)</f>
        <v>0</v>
      </c>
      <c r="BH618" s="231">
        <f>IF(N618="sníž. přenesená",J618,0)</f>
        <v>0</v>
      </c>
      <c r="BI618" s="231">
        <f>IF(N618="nulová",J618,0)</f>
        <v>0</v>
      </c>
      <c r="BJ618" s="23" t="s">
        <v>25</v>
      </c>
      <c r="BK618" s="231">
        <f>ROUND(I618*H618,2)</f>
        <v>0</v>
      </c>
      <c r="BL618" s="23" t="s">
        <v>245</v>
      </c>
      <c r="BM618" s="23" t="s">
        <v>874</v>
      </c>
    </row>
    <row r="619" s="11" customFormat="1">
      <c r="B619" s="232"/>
      <c r="C619" s="233"/>
      <c r="D619" s="234" t="s">
        <v>155</v>
      </c>
      <c r="E619" s="235" t="s">
        <v>24</v>
      </c>
      <c r="F619" s="236" t="s">
        <v>875</v>
      </c>
      <c r="G619" s="233"/>
      <c r="H619" s="235" t="s">
        <v>24</v>
      </c>
      <c r="I619" s="237"/>
      <c r="J619" s="233"/>
      <c r="K619" s="233"/>
      <c r="L619" s="238"/>
      <c r="M619" s="239"/>
      <c r="N619" s="240"/>
      <c r="O619" s="240"/>
      <c r="P619" s="240"/>
      <c r="Q619" s="240"/>
      <c r="R619" s="240"/>
      <c r="S619" s="240"/>
      <c r="T619" s="241"/>
      <c r="AT619" s="242" t="s">
        <v>155</v>
      </c>
      <c r="AU619" s="242" t="s">
        <v>86</v>
      </c>
      <c r="AV619" s="11" t="s">
        <v>25</v>
      </c>
      <c r="AW619" s="11" t="s">
        <v>40</v>
      </c>
      <c r="AX619" s="11" t="s">
        <v>77</v>
      </c>
      <c r="AY619" s="242" t="s">
        <v>146</v>
      </c>
    </row>
    <row r="620" s="12" customFormat="1">
      <c r="B620" s="243"/>
      <c r="C620" s="244"/>
      <c r="D620" s="234" t="s">
        <v>155</v>
      </c>
      <c r="E620" s="245" t="s">
        <v>24</v>
      </c>
      <c r="F620" s="246" t="s">
        <v>876</v>
      </c>
      <c r="G620" s="244"/>
      <c r="H620" s="247">
        <v>9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AT620" s="253" t="s">
        <v>155</v>
      </c>
      <c r="AU620" s="253" t="s">
        <v>86</v>
      </c>
      <c r="AV620" s="12" t="s">
        <v>86</v>
      </c>
      <c r="AW620" s="12" t="s">
        <v>40</v>
      </c>
      <c r="AX620" s="12" t="s">
        <v>77</v>
      </c>
      <c r="AY620" s="253" t="s">
        <v>146</v>
      </c>
    </row>
    <row r="621" s="13" customFormat="1">
      <c r="B621" s="254"/>
      <c r="C621" s="255"/>
      <c r="D621" s="234" t="s">
        <v>155</v>
      </c>
      <c r="E621" s="256" t="s">
        <v>24</v>
      </c>
      <c r="F621" s="257" t="s">
        <v>159</v>
      </c>
      <c r="G621" s="255"/>
      <c r="H621" s="258">
        <v>9</v>
      </c>
      <c r="I621" s="259"/>
      <c r="J621" s="255"/>
      <c r="K621" s="255"/>
      <c r="L621" s="260"/>
      <c r="M621" s="261"/>
      <c r="N621" s="262"/>
      <c r="O621" s="262"/>
      <c r="P621" s="262"/>
      <c r="Q621" s="262"/>
      <c r="R621" s="262"/>
      <c r="S621" s="262"/>
      <c r="T621" s="263"/>
      <c r="AT621" s="264" t="s">
        <v>155</v>
      </c>
      <c r="AU621" s="264" t="s">
        <v>86</v>
      </c>
      <c r="AV621" s="13" t="s">
        <v>153</v>
      </c>
      <c r="AW621" s="13" t="s">
        <v>40</v>
      </c>
      <c r="AX621" s="13" t="s">
        <v>25</v>
      </c>
      <c r="AY621" s="264" t="s">
        <v>146</v>
      </c>
    </row>
    <row r="622" s="1" customFormat="1" ht="16.5" customHeight="1">
      <c r="B622" s="45"/>
      <c r="C622" s="220" t="s">
        <v>877</v>
      </c>
      <c r="D622" s="220" t="s">
        <v>148</v>
      </c>
      <c r="E622" s="221" t="s">
        <v>878</v>
      </c>
      <c r="F622" s="222" t="s">
        <v>879</v>
      </c>
      <c r="G622" s="223" t="s">
        <v>322</v>
      </c>
      <c r="H622" s="224">
        <v>9</v>
      </c>
      <c r="I622" s="225"/>
      <c r="J622" s="226">
        <f>ROUND(I622*H622,2)</f>
        <v>0</v>
      </c>
      <c r="K622" s="222" t="s">
        <v>24</v>
      </c>
      <c r="L622" s="71"/>
      <c r="M622" s="227" t="s">
        <v>24</v>
      </c>
      <c r="N622" s="228" t="s">
        <v>48</v>
      </c>
      <c r="O622" s="46"/>
      <c r="P622" s="229">
        <f>O622*H622</f>
        <v>0</v>
      </c>
      <c r="Q622" s="229">
        <v>0</v>
      </c>
      <c r="R622" s="229">
        <f>Q622*H622</f>
        <v>0</v>
      </c>
      <c r="S622" s="229">
        <v>0.025170000000000001</v>
      </c>
      <c r="T622" s="230">
        <f>S622*H622</f>
        <v>0.22653000000000001</v>
      </c>
      <c r="AR622" s="23" t="s">
        <v>245</v>
      </c>
      <c r="AT622" s="23" t="s">
        <v>148</v>
      </c>
      <c r="AU622" s="23" t="s">
        <v>86</v>
      </c>
      <c r="AY622" s="23" t="s">
        <v>146</v>
      </c>
      <c r="BE622" s="231">
        <f>IF(N622="základní",J622,0)</f>
        <v>0</v>
      </c>
      <c r="BF622" s="231">
        <f>IF(N622="snížená",J622,0)</f>
        <v>0</v>
      </c>
      <c r="BG622" s="231">
        <f>IF(N622="zákl. přenesená",J622,0)</f>
        <v>0</v>
      </c>
      <c r="BH622" s="231">
        <f>IF(N622="sníž. přenesená",J622,0)</f>
        <v>0</v>
      </c>
      <c r="BI622" s="231">
        <f>IF(N622="nulová",J622,0)</f>
        <v>0</v>
      </c>
      <c r="BJ622" s="23" t="s">
        <v>25</v>
      </c>
      <c r="BK622" s="231">
        <f>ROUND(I622*H622,2)</f>
        <v>0</v>
      </c>
      <c r="BL622" s="23" t="s">
        <v>245</v>
      </c>
      <c r="BM622" s="23" t="s">
        <v>880</v>
      </c>
    </row>
    <row r="623" s="1" customFormat="1" ht="16.5" customHeight="1">
      <c r="B623" s="45"/>
      <c r="C623" s="220" t="s">
        <v>881</v>
      </c>
      <c r="D623" s="220" t="s">
        <v>148</v>
      </c>
      <c r="E623" s="221" t="s">
        <v>882</v>
      </c>
      <c r="F623" s="222" t="s">
        <v>883</v>
      </c>
      <c r="G623" s="223" t="s">
        <v>755</v>
      </c>
      <c r="H623" s="275"/>
      <c r="I623" s="225"/>
      <c r="J623" s="226">
        <f>ROUND(I623*H623,2)</f>
        <v>0</v>
      </c>
      <c r="K623" s="222" t="s">
        <v>152</v>
      </c>
      <c r="L623" s="71"/>
      <c r="M623" s="227" t="s">
        <v>24</v>
      </c>
      <c r="N623" s="228" t="s">
        <v>48</v>
      </c>
      <c r="O623" s="46"/>
      <c r="P623" s="229">
        <f>O623*H623</f>
        <v>0</v>
      </c>
      <c r="Q623" s="229">
        <v>0</v>
      </c>
      <c r="R623" s="229">
        <f>Q623*H623</f>
        <v>0</v>
      </c>
      <c r="S623" s="229">
        <v>0</v>
      </c>
      <c r="T623" s="230">
        <f>S623*H623</f>
        <v>0</v>
      </c>
      <c r="AR623" s="23" t="s">
        <v>245</v>
      </c>
      <c r="AT623" s="23" t="s">
        <v>148</v>
      </c>
      <c r="AU623" s="23" t="s">
        <v>86</v>
      </c>
      <c r="AY623" s="23" t="s">
        <v>146</v>
      </c>
      <c r="BE623" s="231">
        <f>IF(N623="základní",J623,0)</f>
        <v>0</v>
      </c>
      <c r="BF623" s="231">
        <f>IF(N623="snížená",J623,0)</f>
        <v>0</v>
      </c>
      <c r="BG623" s="231">
        <f>IF(N623="zákl. přenesená",J623,0)</f>
        <v>0</v>
      </c>
      <c r="BH623" s="231">
        <f>IF(N623="sníž. přenesená",J623,0)</f>
        <v>0</v>
      </c>
      <c r="BI623" s="231">
        <f>IF(N623="nulová",J623,0)</f>
        <v>0</v>
      </c>
      <c r="BJ623" s="23" t="s">
        <v>25</v>
      </c>
      <c r="BK623" s="231">
        <f>ROUND(I623*H623,2)</f>
        <v>0</v>
      </c>
      <c r="BL623" s="23" t="s">
        <v>245</v>
      </c>
      <c r="BM623" s="23" t="s">
        <v>884</v>
      </c>
    </row>
    <row r="624" s="1" customFormat="1" ht="16.5" customHeight="1">
      <c r="B624" s="45"/>
      <c r="C624" s="220" t="s">
        <v>885</v>
      </c>
      <c r="D624" s="220" t="s">
        <v>148</v>
      </c>
      <c r="E624" s="221" t="s">
        <v>886</v>
      </c>
      <c r="F624" s="222" t="s">
        <v>887</v>
      </c>
      <c r="G624" s="223" t="s">
        <v>755</v>
      </c>
      <c r="H624" s="275"/>
      <c r="I624" s="225"/>
      <c r="J624" s="226">
        <f>ROUND(I624*H624,2)</f>
        <v>0</v>
      </c>
      <c r="K624" s="222" t="s">
        <v>152</v>
      </c>
      <c r="L624" s="71"/>
      <c r="M624" s="227" t="s">
        <v>24</v>
      </c>
      <c r="N624" s="228" t="s">
        <v>48</v>
      </c>
      <c r="O624" s="46"/>
      <c r="P624" s="229">
        <f>O624*H624</f>
        <v>0</v>
      </c>
      <c r="Q624" s="229">
        <v>0</v>
      </c>
      <c r="R624" s="229">
        <f>Q624*H624</f>
        <v>0</v>
      </c>
      <c r="S624" s="229">
        <v>0</v>
      </c>
      <c r="T624" s="230">
        <f>S624*H624</f>
        <v>0</v>
      </c>
      <c r="AR624" s="23" t="s">
        <v>245</v>
      </c>
      <c r="AT624" s="23" t="s">
        <v>148</v>
      </c>
      <c r="AU624" s="23" t="s">
        <v>86</v>
      </c>
      <c r="AY624" s="23" t="s">
        <v>146</v>
      </c>
      <c r="BE624" s="231">
        <f>IF(N624="základní",J624,0)</f>
        <v>0</v>
      </c>
      <c r="BF624" s="231">
        <f>IF(N624="snížená",J624,0)</f>
        <v>0</v>
      </c>
      <c r="BG624" s="231">
        <f>IF(N624="zákl. přenesená",J624,0)</f>
        <v>0</v>
      </c>
      <c r="BH624" s="231">
        <f>IF(N624="sníž. přenesená",J624,0)</f>
        <v>0</v>
      </c>
      <c r="BI624" s="231">
        <f>IF(N624="nulová",J624,0)</f>
        <v>0</v>
      </c>
      <c r="BJ624" s="23" t="s">
        <v>25</v>
      </c>
      <c r="BK624" s="231">
        <f>ROUND(I624*H624,2)</f>
        <v>0</v>
      </c>
      <c r="BL624" s="23" t="s">
        <v>245</v>
      </c>
      <c r="BM624" s="23" t="s">
        <v>888</v>
      </c>
    </row>
    <row r="625" s="10" customFormat="1" ht="29.88" customHeight="1">
      <c r="B625" s="204"/>
      <c r="C625" s="205"/>
      <c r="D625" s="206" t="s">
        <v>76</v>
      </c>
      <c r="E625" s="218" t="s">
        <v>889</v>
      </c>
      <c r="F625" s="218" t="s">
        <v>890</v>
      </c>
      <c r="G625" s="205"/>
      <c r="H625" s="205"/>
      <c r="I625" s="208"/>
      <c r="J625" s="219">
        <f>BK625</f>
        <v>0</v>
      </c>
      <c r="K625" s="205"/>
      <c r="L625" s="210"/>
      <c r="M625" s="211"/>
      <c r="N625" s="212"/>
      <c r="O625" s="212"/>
      <c r="P625" s="213">
        <f>SUM(P626:P636)</f>
        <v>0</v>
      </c>
      <c r="Q625" s="212"/>
      <c r="R625" s="213">
        <f>SUM(R626:R636)</f>
        <v>0.00075000000000000002</v>
      </c>
      <c r="S625" s="212"/>
      <c r="T625" s="214">
        <f>SUM(T626:T636)</f>
        <v>0</v>
      </c>
      <c r="AR625" s="215" t="s">
        <v>86</v>
      </c>
      <c r="AT625" s="216" t="s">
        <v>76</v>
      </c>
      <c r="AU625" s="216" t="s">
        <v>25</v>
      </c>
      <c r="AY625" s="215" t="s">
        <v>146</v>
      </c>
      <c r="BK625" s="217">
        <f>SUM(BK626:BK636)</f>
        <v>0</v>
      </c>
    </row>
    <row r="626" s="1" customFormat="1" ht="16.5" customHeight="1">
      <c r="B626" s="45"/>
      <c r="C626" s="220" t="s">
        <v>891</v>
      </c>
      <c r="D626" s="220" t="s">
        <v>148</v>
      </c>
      <c r="E626" s="221" t="s">
        <v>892</v>
      </c>
      <c r="F626" s="222" t="s">
        <v>893</v>
      </c>
      <c r="G626" s="223" t="s">
        <v>894</v>
      </c>
      <c r="H626" s="224">
        <v>3</v>
      </c>
      <c r="I626" s="225"/>
      <c r="J626" s="226">
        <f>ROUND(I626*H626,2)</f>
        <v>0</v>
      </c>
      <c r="K626" s="222" t="s">
        <v>24</v>
      </c>
      <c r="L626" s="71"/>
      <c r="M626" s="227" t="s">
        <v>24</v>
      </c>
      <c r="N626" s="228" t="s">
        <v>48</v>
      </c>
      <c r="O626" s="46"/>
      <c r="P626" s="229">
        <f>O626*H626</f>
        <v>0</v>
      </c>
      <c r="Q626" s="229">
        <v>0.00025000000000000001</v>
      </c>
      <c r="R626" s="229">
        <f>Q626*H626</f>
        <v>0.00075000000000000002</v>
      </c>
      <c r="S626" s="229">
        <v>0</v>
      </c>
      <c r="T626" s="230">
        <f>S626*H626</f>
        <v>0</v>
      </c>
      <c r="AR626" s="23" t="s">
        <v>245</v>
      </c>
      <c r="AT626" s="23" t="s">
        <v>148</v>
      </c>
      <c r="AU626" s="23" t="s">
        <v>86</v>
      </c>
      <c r="AY626" s="23" t="s">
        <v>146</v>
      </c>
      <c r="BE626" s="231">
        <f>IF(N626="základní",J626,0)</f>
        <v>0</v>
      </c>
      <c r="BF626" s="231">
        <f>IF(N626="snížená",J626,0)</f>
        <v>0</v>
      </c>
      <c r="BG626" s="231">
        <f>IF(N626="zákl. přenesená",J626,0)</f>
        <v>0</v>
      </c>
      <c r="BH626" s="231">
        <f>IF(N626="sníž. přenesená",J626,0)</f>
        <v>0</v>
      </c>
      <c r="BI626" s="231">
        <f>IF(N626="nulová",J626,0)</f>
        <v>0</v>
      </c>
      <c r="BJ626" s="23" t="s">
        <v>25</v>
      </c>
      <c r="BK626" s="231">
        <f>ROUND(I626*H626,2)</f>
        <v>0</v>
      </c>
      <c r="BL626" s="23" t="s">
        <v>245</v>
      </c>
      <c r="BM626" s="23" t="s">
        <v>895</v>
      </c>
    </row>
    <row r="627" s="11" customFormat="1">
      <c r="B627" s="232"/>
      <c r="C627" s="233"/>
      <c r="D627" s="234" t="s">
        <v>155</v>
      </c>
      <c r="E627" s="235" t="s">
        <v>24</v>
      </c>
      <c r="F627" s="236" t="s">
        <v>896</v>
      </c>
      <c r="G627" s="233"/>
      <c r="H627" s="235" t="s">
        <v>24</v>
      </c>
      <c r="I627" s="237"/>
      <c r="J627" s="233"/>
      <c r="K627" s="233"/>
      <c r="L627" s="238"/>
      <c r="M627" s="239"/>
      <c r="N627" s="240"/>
      <c r="O627" s="240"/>
      <c r="P627" s="240"/>
      <c r="Q627" s="240"/>
      <c r="R627" s="240"/>
      <c r="S627" s="240"/>
      <c r="T627" s="241"/>
      <c r="AT627" s="242" t="s">
        <v>155</v>
      </c>
      <c r="AU627" s="242" t="s">
        <v>86</v>
      </c>
      <c r="AV627" s="11" t="s">
        <v>25</v>
      </c>
      <c r="AW627" s="11" t="s">
        <v>40</v>
      </c>
      <c r="AX627" s="11" t="s">
        <v>77</v>
      </c>
      <c r="AY627" s="242" t="s">
        <v>146</v>
      </c>
    </row>
    <row r="628" s="12" customFormat="1">
      <c r="B628" s="243"/>
      <c r="C628" s="244"/>
      <c r="D628" s="234" t="s">
        <v>155</v>
      </c>
      <c r="E628" s="245" t="s">
        <v>24</v>
      </c>
      <c r="F628" s="246" t="s">
        <v>897</v>
      </c>
      <c r="G628" s="244"/>
      <c r="H628" s="247">
        <v>1</v>
      </c>
      <c r="I628" s="248"/>
      <c r="J628" s="244"/>
      <c r="K628" s="244"/>
      <c r="L628" s="249"/>
      <c r="M628" s="250"/>
      <c r="N628" s="251"/>
      <c r="O628" s="251"/>
      <c r="P628" s="251"/>
      <c r="Q628" s="251"/>
      <c r="R628" s="251"/>
      <c r="S628" s="251"/>
      <c r="T628" s="252"/>
      <c r="AT628" s="253" t="s">
        <v>155</v>
      </c>
      <c r="AU628" s="253" t="s">
        <v>86</v>
      </c>
      <c r="AV628" s="12" t="s">
        <v>86</v>
      </c>
      <c r="AW628" s="12" t="s">
        <v>40</v>
      </c>
      <c r="AX628" s="12" t="s">
        <v>77</v>
      </c>
      <c r="AY628" s="253" t="s">
        <v>146</v>
      </c>
    </row>
    <row r="629" s="12" customFormat="1">
      <c r="B629" s="243"/>
      <c r="C629" s="244"/>
      <c r="D629" s="234" t="s">
        <v>155</v>
      </c>
      <c r="E629" s="245" t="s">
        <v>24</v>
      </c>
      <c r="F629" s="246" t="s">
        <v>898</v>
      </c>
      <c r="G629" s="244"/>
      <c r="H629" s="247">
        <v>1</v>
      </c>
      <c r="I629" s="248"/>
      <c r="J629" s="244"/>
      <c r="K629" s="244"/>
      <c r="L629" s="249"/>
      <c r="M629" s="250"/>
      <c r="N629" s="251"/>
      <c r="O629" s="251"/>
      <c r="P629" s="251"/>
      <c r="Q629" s="251"/>
      <c r="R629" s="251"/>
      <c r="S629" s="251"/>
      <c r="T629" s="252"/>
      <c r="AT629" s="253" t="s">
        <v>155</v>
      </c>
      <c r="AU629" s="253" t="s">
        <v>86</v>
      </c>
      <c r="AV629" s="12" t="s">
        <v>86</v>
      </c>
      <c r="AW629" s="12" t="s">
        <v>40</v>
      </c>
      <c r="AX629" s="12" t="s">
        <v>77</v>
      </c>
      <c r="AY629" s="253" t="s">
        <v>146</v>
      </c>
    </row>
    <row r="630" s="12" customFormat="1">
      <c r="B630" s="243"/>
      <c r="C630" s="244"/>
      <c r="D630" s="234" t="s">
        <v>155</v>
      </c>
      <c r="E630" s="245" t="s">
        <v>24</v>
      </c>
      <c r="F630" s="246" t="s">
        <v>899</v>
      </c>
      <c r="G630" s="244"/>
      <c r="H630" s="247">
        <v>1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AT630" s="253" t="s">
        <v>155</v>
      </c>
      <c r="AU630" s="253" t="s">
        <v>86</v>
      </c>
      <c r="AV630" s="12" t="s">
        <v>86</v>
      </c>
      <c r="AW630" s="12" t="s">
        <v>40</v>
      </c>
      <c r="AX630" s="12" t="s">
        <v>77</v>
      </c>
      <c r="AY630" s="253" t="s">
        <v>146</v>
      </c>
    </row>
    <row r="631" s="13" customFormat="1">
      <c r="B631" s="254"/>
      <c r="C631" s="255"/>
      <c r="D631" s="234" t="s">
        <v>155</v>
      </c>
      <c r="E631" s="256" t="s">
        <v>24</v>
      </c>
      <c r="F631" s="257" t="s">
        <v>159</v>
      </c>
      <c r="G631" s="255"/>
      <c r="H631" s="258">
        <v>3</v>
      </c>
      <c r="I631" s="259"/>
      <c r="J631" s="255"/>
      <c r="K631" s="255"/>
      <c r="L631" s="260"/>
      <c r="M631" s="261"/>
      <c r="N631" s="262"/>
      <c r="O631" s="262"/>
      <c r="P631" s="262"/>
      <c r="Q631" s="262"/>
      <c r="R631" s="262"/>
      <c r="S631" s="262"/>
      <c r="T631" s="263"/>
      <c r="AT631" s="264" t="s">
        <v>155</v>
      </c>
      <c r="AU631" s="264" t="s">
        <v>86</v>
      </c>
      <c r="AV631" s="13" t="s">
        <v>153</v>
      </c>
      <c r="AW631" s="13" t="s">
        <v>40</v>
      </c>
      <c r="AX631" s="13" t="s">
        <v>25</v>
      </c>
      <c r="AY631" s="264" t="s">
        <v>146</v>
      </c>
    </row>
    <row r="632" s="1" customFormat="1" ht="16.5" customHeight="1">
      <c r="B632" s="45"/>
      <c r="C632" s="220" t="s">
        <v>900</v>
      </c>
      <c r="D632" s="220" t="s">
        <v>148</v>
      </c>
      <c r="E632" s="221" t="s">
        <v>901</v>
      </c>
      <c r="F632" s="222" t="s">
        <v>902</v>
      </c>
      <c r="G632" s="223" t="s">
        <v>894</v>
      </c>
      <c r="H632" s="224">
        <v>1</v>
      </c>
      <c r="I632" s="225"/>
      <c r="J632" s="226">
        <f>ROUND(I632*H632,2)</f>
        <v>0</v>
      </c>
      <c r="K632" s="222" t="s">
        <v>24</v>
      </c>
      <c r="L632" s="71"/>
      <c r="M632" s="227" t="s">
        <v>24</v>
      </c>
      <c r="N632" s="228" t="s">
        <v>48</v>
      </c>
      <c r="O632" s="46"/>
      <c r="P632" s="229">
        <f>O632*H632</f>
        <v>0</v>
      </c>
      <c r="Q632" s="229">
        <v>0</v>
      </c>
      <c r="R632" s="229">
        <f>Q632*H632</f>
        <v>0</v>
      </c>
      <c r="S632" s="229">
        <v>0</v>
      </c>
      <c r="T632" s="230">
        <f>S632*H632</f>
        <v>0</v>
      </c>
      <c r="AR632" s="23" t="s">
        <v>245</v>
      </c>
      <c r="AT632" s="23" t="s">
        <v>148</v>
      </c>
      <c r="AU632" s="23" t="s">
        <v>86</v>
      </c>
      <c r="AY632" s="23" t="s">
        <v>146</v>
      </c>
      <c r="BE632" s="231">
        <f>IF(N632="základní",J632,0)</f>
        <v>0</v>
      </c>
      <c r="BF632" s="231">
        <f>IF(N632="snížená",J632,0)</f>
        <v>0</v>
      </c>
      <c r="BG632" s="231">
        <f>IF(N632="zákl. přenesená",J632,0)</f>
        <v>0</v>
      </c>
      <c r="BH632" s="231">
        <f>IF(N632="sníž. přenesená",J632,0)</f>
        <v>0</v>
      </c>
      <c r="BI632" s="231">
        <f>IF(N632="nulová",J632,0)</f>
        <v>0</v>
      </c>
      <c r="BJ632" s="23" t="s">
        <v>25</v>
      </c>
      <c r="BK632" s="231">
        <f>ROUND(I632*H632,2)</f>
        <v>0</v>
      </c>
      <c r="BL632" s="23" t="s">
        <v>245</v>
      </c>
      <c r="BM632" s="23" t="s">
        <v>903</v>
      </c>
    </row>
    <row r="633" s="12" customFormat="1">
      <c r="B633" s="243"/>
      <c r="C633" s="244"/>
      <c r="D633" s="234" t="s">
        <v>155</v>
      </c>
      <c r="E633" s="245" t="s">
        <v>24</v>
      </c>
      <c r="F633" s="246" t="s">
        <v>904</v>
      </c>
      <c r="G633" s="244"/>
      <c r="H633" s="247">
        <v>1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AT633" s="253" t="s">
        <v>155</v>
      </c>
      <c r="AU633" s="253" t="s">
        <v>86</v>
      </c>
      <c r="AV633" s="12" t="s">
        <v>86</v>
      </c>
      <c r="AW633" s="12" t="s">
        <v>40</v>
      </c>
      <c r="AX633" s="12" t="s">
        <v>77</v>
      </c>
      <c r="AY633" s="253" t="s">
        <v>146</v>
      </c>
    </row>
    <row r="634" s="13" customFormat="1">
      <c r="B634" s="254"/>
      <c r="C634" s="255"/>
      <c r="D634" s="234" t="s">
        <v>155</v>
      </c>
      <c r="E634" s="256" t="s">
        <v>24</v>
      </c>
      <c r="F634" s="257" t="s">
        <v>159</v>
      </c>
      <c r="G634" s="255"/>
      <c r="H634" s="258">
        <v>1</v>
      </c>
      <c r="I634" s="259"/>
      <c r="J634" s="255"/>
      <c r="K634" s="255"/>
      <c r="L634" s="260"/>
      <c r="M634" s="261"/>
      <c r="N634" s="262"/>
      <c r="O634" s="262"/>
      <c r="P634" s="262"/>
      <c r="Q634" s="262"/>
      <c r="R634" s="262"/>
      <c r="S634" s="262"/>
      <c r="T634" s="263"/>
      <c r="AT634" s="264" t="s">
        <v>155</v>
      </c>
      <c r="AU634" s="264" t="s">
        <v>86</v>
      </c>
      <c r="AV634" s="13" t="s">
        <v>153</v>
      </c>
      <c r="AW634" s="13" t="s">
        <v>40</v>
      </c>
      <c r="AX634" s="13" t="s">
        <v>25</v>
      </c>
      <c r="AY634" s="264" t="s">
        <v>146</v>
      </c>
    </row>
    <row r="635" s="1" customFormat="1" ht="16.5" customHeight="1">
      <c r="B635" s="45"/>
      <c r="C635" s="220" t="s">
        <v>905</v>
      </c>
      <c r="D635" s="220" t="s">
        <v>148</v>
      </c>
      <c r="E635" s="221" t="s">
        <v>906</v>
      </c>
      <c r="F635" s="222" t="s">
        <v>907</v>
      </c>
      <c r="G635" s="223" t="s">
        <v>755</v>
      </c>
      <c r="H635" s="275"/>
      <c r="I635" s="225"/>
      <c r="J635" s="226">
        <f>ROUND(I635*H635,2)</f>
        <v>0</v>
      </c>
      <c r="K635" s="222" t="s">
        <v>152</v>
      </c>
      <c r="L635" s="71"/>
      <c r="M635" s="227" t="s">
        <v>24</v>
      </c>
      <c r="N635" s="228" t="s">
        <v>48</v>
      </c>
      <c r="O635" s="46"/>
      <c r="P635" s="229">
        <f>O635*H635</f>
        <v>0</v>
      </c>
      <c r="Q635" s="229">
        <v>0</v>
      </c>
      <c r="R635" s="229">
        <f>Q635*H635</f>
        <v>0</v>
      </c>
      <c r="S635" s="229">
        <v>0</v>
      </c>
      <c r="T635" s="230">
        <f>S635*H635</f>
        <v>0</v>
      </c>
      <c r="AR635" s="23" t="s">
        <v>245</v>
      </c>
      <c r="AT635" s="23" t="s">
        <v>148</v>
      </c>
      <c r="AU635" s="23" t="s">
        <v>86</v>
      </c>
      <c r="AY635" s="23" t="s">
        <v>146</v>
      </c>
      <c r="BE635" s="231">
        <f>IF(N635="základní",J635,0)</f>
        <v>0</v>
      </c>
      <c r="BF635" s="231">
        <f>IF(N635="snížená",J635,0)</f>
        <v>0</v>
      </c>
      <c r="BG635" s="231">
        <f>IF(N635="zákl. přenesená",J635,0)</f>
        <v>0</v>
      </c>
      <c r="BH635" s="231">
        <f>IF(N635="sníž. přenesená",J635,0)</f>
        <v>0</v>
      </c>
      <c r="BI635" s="231">
        <f>IF(N635="nulová",J635,0)</f>
        <v>0</v>
      </c>
      <c r="BJ635" s="23" t="s">
        <v>25</v>
      </c>
      <c r="BK635" s="231">
        <f>ROUND(I635*H635,2)</f>
        <v>0</v>
      </c>
      <c r="BL635" s="23" t="s">
        <v>245</v>
      </c>
      <c r="BM635" s="23" t="s">
        <v>908</v>
      </c>
    </row>
    <row r="636" s="1" customFormat="1" ht="16.5" customHeight="1">
      <c r="B636" s="45"/>
      <c r="C636" s="220" t="s">
        <v>909</v>
      </c>
      <c r="D636" s="220" t="s">
        <v>148</v>
      </c>
      <c r="E636" s="221" t="s">
        <v>910</v>
      </c>
      <c r="F636" s="222" t="s">
        <v>911</v>
      </c>
      <c r="G636" s="223" t="s">
        <v>755</v>
      </c>
      <c r="H636" s="275"/>
      <c r="I636" s="225"/>
      <c r="J636" s="226">
        <f>ROUND(I636*H636,2)</f>
        <v>0</v>
      </c>
      <c r="K636" s="222" t="s">
        <v>152</v>
      </c>
      <c r="L636" s="71"/>
      <c r="M636" s="227" t="s">
        <v>24</v>
      </c>
      <c r="N636" s="228" t="s">
        <v>48</v>
      </c>
      <c r="O636" s="46"/>
      <c r="P636" s="229">
        <f>O636*H636</f>
        <v>0</v>
      </c>
      <c r="Q636" s="229">
        <v>0</v>
      </c>
      <c r="R636" s="229">
        <f>Q636*H636</f>
        <v>0</v>
      </c>
      <c r="S636" s="229">
        <v>0</v>
      </c>
      <c r="T636" s="230">
        <f>S636*H636</f>
        <v>0</v>
      </c>
      <c r="AR636" s="23" t="s">
        <v>245</v>
      </c>
      <c r="AT636" s="23" t="s">
        <v>148</v>
      </c>
      <c r="AU636" s="23" t="s">
        <v>86</v>
      </c>
      <c r="AY636" s="23" t="s">
        <v>146</v>
      </c>
      <c r="BE636" s="231">
        <f>IF(N636="základní",J636,0)</f>
        <v>0</v>
      </c>
      <c r="BF636" s="231">
        <f>IF(N636="snížená",J636,0)</f>
        <v>0</v>
      </c>
      <c r="BG636" s="231">
        <f>IF(N636="zákl. přenesená",J636,0)</f>
        <v>0</v>
      </c>
      <c r="BH636" s="231">
        <f>IF(N636="sníž. přenesená",J636,0)</f>
        <v>0</v>
      </c>
      <c r="BI636" s="231">
        <f>IF(N636="nulová",J636,0)</f>
        <v>0</v>
      </c>
      <c r="BJ636" s="23" t="s">
        <v>25</v>
      </c>
      <c r="BK636" s="231">
        <f>ROUND(I636*H636,2)</f>
        <v>0</v>
      </c>
      <c r="BL636" s="23" t="s">
        <v>245</v>
      </c>
      <c r="BM636" s="23" t="s">
        <v>912</v>
      </c>
    </row>
    <row r="637" s="10" customFormat="1" ht="29.88" customHeight="1">
      <c r="B637" s="204"/>
      <c r="C637" s="205"/>
      <c r="D637" s="206" t="s">
        <v>76</v>
      </c>
      <c r="E637" s="218" t="s">
        <v>913</v>
      </c>
      <c r="F637" s="218" t="s">
        <v>914</v>
      </c>
      <c r="G637" s="205"/>
      <c r="H637" s="205"/>
      <c r="I637" s="208"/>
      <c r="J637" s="219">
        <f>BK637</f>
        <v>0</v>
      </c>
      <c r="K637" s="205"/>
      <c r="L637" s="210"/>
      <c r="M637" s="211"/>
      <c r="N637" s="212"/>
      <c r="O637" s="212"/>
      <c r="P637" s="213">
        <f>SUM(P638:P644)</f>
        <v>0</v>
      </c>
      <c r="Q637" s="212"/>
      <c r="R637" s="213">
        <f>SUM(R638:R644)</f>
        <v>0</v>
      </c>
      <c r="S637" s="212"/>
      <c r="T637" s="214">
        <f>SUM(T638:T644)</f>
        <v>0</v>
      </c>
      <c r="AR637" s="215" t="s">
        <v>86</v>
      </c>
      <c r="AT637" s="216" t="s">
        <v>76</v>
      </c>
      <c r="AU637" s="216" t="s">
        <v>25</v>
      </c>
      <c r="AY637" s="215" t="s">
        <v>146</v>
      </c>
      <c r="BK637" s="217">
        <f>SUM(BK638:BK644)</f>
        <v>0</v>
      </c>
    </row>
    <row r="638" s="1" customFormat="1" ht="16.5" customHeight="1">
      <c r="B638" s="45"/>
      <c r="C638" s="220" t="s">
        <v>915</v>
      </c>
      <c r="D638" s="220" t="s">
        <v>148</v>
      </c>
      <c r="E638" s="221" t="s">
        <v>916</v>
      </c>
      <c r="F638" s="222" t="s">
        <v>917</v>
      </c>
      <c r="G638" s="223" t="s">
        <v>177</v>
      </c>
      <c r="H638" s="224">
        <v>90</v>
      </c>
      <c r="I638" s="225"/>
      <c r="J638" s="226">
        <f>ROUND(I638*H638,2)</f>
        <v>0</v>
      </c>
      <c r="K638" s="222" t="s">
        <v>24</v>
      </c>
      <c r="L638" s="71"/>
      <c r="M638" s="227" t="s">
        <v>24</v>
      </c>
      <c r="N638" s="228" t="s">
        <v>48</v>
      </c>
      <c r="O638" s="46"/>
      <c r="P638" s="229">
        <f>O638*H638</f>
        <v>0</v>
      </c>
      <c r="Q638" s="229">
        <v>0</v>
      </c>
      <c r="R638" s="229">
        <f>Q638*H638</f>
        <v>0</v>
      </c>
      <c r="S638" s="229">
        <v>0</v>
      </c>
      <c r="T638" s="230">
        <f>S638*H638</f>
        <v>0</v>
      </c>
      <c r="AR638" s="23" t="s">
        <v>245</v>
      </c>
      <c r="AT638" s="23" t="s">
        <v>148</v>
      </c>
      <c r="AU638" s="23" t="s">
        <v>86</v>
      </c>
      <c r="AY638" s="23" t="s">
        <v>146</v>
      </c>
      <c r="BE638" s="231">
        <f>IF(N638="základní",J638,0)</f>
        <v>0</v>
      </c>
      <c r="BF638" s="231">
        <f>IF(N638="snížená",J638,0)</f>
        <v>0</v>
      </c>
      <c r="BG638" s="231">
        <f>IF(N638="zákl. přenesená",J638,0)</f>
        <v>0</v>
      </c>
      <c r="BH638" s="231">
        <f>IF(N638="sníž. přenesená",J638,0)</f>
        <v>0</v>
      </c>
      <c r="BI638" s="231">
        <f>IF(N638="nulová",J638,0)</f>
        <v>0</v>
      </c>
      <c r="BJ638" s="23" t="s">
        <v>25</v>
      </c>
      <c r="BK638" s="231">
        <f>ROUND(I638*H638,2)</f>
        <v>0</v>
      </c>
      <c r="BL638" s="23" t="s">
        <v>245</v>
      </c>
      <c r="BM638" s="23" t="s">
        <v>918</v>
      </c>
    </row>
    <row r="639" s="1" customFormat="1" ht="16.5" customHeight="1">
      <c r="B639" s="45"/>
      <c r="C639" s="220" t="s">
        <v>919</v>
      </c>
      <c r="D639" s="220" t="s">
        <v>148</v>
      </c>
      <c r="E639" s="221" t="s">
        <v>920</v>
      </c>
      <c r="F639" s="222" t="s">
        <v>921</v>
      </c>
      <c r="G639" s="223" t="s">
        <v>177</v>
      </c>
      <c r="H639" s="224">
        <v>90</v>
      </c>
      <c r="I639" s="225"/>
      <c r="J639" s="226">
        <f>ROUND(I639*H639,2)</f>
        <v>0</v>
      </c>
      <c r="K639" s="222" t="s">
        <v>24</v>
      </c>
      <c r="L639" s="71"/>
      <c r="M639" s="227" t="s">
        <v>24</v>
      </c>
      <c r="N639" s="228" t="s">
        <v>48</v>
      </c>
      <c r="O639" s="46"/>
      <c r="P639" s="229">
        <f>O639*H639</f>
        <v>0</v>
      </c>
      <c r="Q639" s="229">
        <v>0</v>
      </c>
      <c r="R639" s="229">
        <f>Q639*H639</f>
        <v>0</v>
      </c>
      <c r="S639" s="229">
        <v>0</v>
      </c>
      <c r="T639" s="230">
        <f>S639*H639</f>
        <v>0</v>
      </c>
      <c r="AR639" s="23" t="s">
        <v>245</v>
      </c>
      <c r="AT639" s="23" t="s">
        <v>148</v>
      </c>
      <c r="AU639" s="23" t="s">
        <v>86</v>
      </c>
      <c r="AY639" s="23" t="s">
        <v>146</v>
      </c>
      <c r="BE639" s="231">
        <f>IF(N639="základní",J639,0)</f>
        <v>0</v>
      </c>
      <c r="BF639" s="231">
        <f>IF(N639="snížená",J639,0)</f>
        <v>0</v>
      </c>
      <c r="BG639" s="231">
        <f>IF(N639="zákl. přenesená",J639,0)</f>
        <v>0</v>
      </c>
      <c r="BH639" s="231">
        <f>IF(N639="sníž. přenesená",J639,0)</f>
        <v>0</v>
      </c>
      <c r="BI639" s="231">
        <f>IF(N639="nulová",J639,0)</f>
        <v>0</v>
      </c>
      <c r="BJ639" s="23" t="s">
        <v>25</v>
      </c>
      <c r="BK639" s="231">
        <f>ROUND(I639*H639,2)</f>
        <v>0</v>
      </c>
      <c r="BL639" s="23" t="s">
        <v>245</v>
      </c>
      <c r="BM639" s="23" t="s">
        <v>922</v>
      </c>
    </row>
    <row r="640" s="11" customFormat="1">
      <c r="B640" s="232"/>
      <c r="C640" s="233"/>
      <c r="D640" s="234" t="s">
        <v>155</v>
      </c>
      <c r="E640" s="235" t="s">
        <v>24</v>
      </c>
      <c r="F640" s="236" t="s">
        <v>923</v>
      </c>
      <c r="G640" s="233"/>
      <c r="H640" s="235" t="s">
        <v>24</v>
      </c>
      <c r="I640" s="237"/>
      <c r="J640" s="233"/>
      <c r="K640" s="233"/>
      <c r="L640" s="238"/>
      <c r="M640" s="239"/>
      <c r="N640" s="240"/>
      <c r="O640" s="240"/>
      <c r="P640" s="240"/>
      <c r="Q640" s="240"/>
      <c r="R640" s="240"/>
      <c r="S640" s="240"/>
      <c r="T640" s="241"/>
      <c r="AT640" s="242" t="s">
        <v>155</v>
      </c>
      <c r="AU640" s="242" t="s">
        <v>86</v>
      </c>
      <c r="AV640" s="11" t="s">
        <v>25</v>
      </c>
      <c r="AW640" s="11" t="s">
        <v>40</v>
      </c>
      <c r="AX640" s="11" t="s">
        <v>77</v>
      </c>
      <c r="AY640" s="242" t="s">
        <v>146</v>
      </c>
    </row>
    <row r="641" s="12" customFormat="1">
      <c r="B641" s="243"/>
      <c r="C641" s="244"/>
      <c r="D641" s="234" t="s">
        <v>155</v>
      </c>
      <c r="E641" s="245" t="s">
        <v>24</v>
      </c>
      <c r="F641" s="246" t="s">
        <v>924</v>
      </c>
      <c r="G641" s="244"/>
      <c r="H641" s="247">
        <v>90</v>
      </c>
      <c r="I641" s="248"/>
      <c r="J641" s="244"/>
      <c r="K641" s="244"/>
      <c r="L641" s="249"/>
      <c r="M641" s="250"/>
      <c r="N641" s="251"/>
      <c r="O641" s="251"/>
      <c r="P641" s="251"/>
      <c r="Q641" s="251"/>
      <c r="R641" s="251"/>
      <c r="S641" s="251"/>
      <c r="T641" s="252"/>
      <c r="AT641" s="253" t="s">
        <v>155</v>
      </c>
      <c r="AU641" s="253" t="s">
        <v>86</v>
      </c>
      <c r="AV641" s="12" t="s">
        <v>86</v>
      </c>
      <c r="AW641" s="12" t="s">
        <v>40</v>
      </c>
      <c r="AX641" s="12" t="s">
        <v>77</v>
      </c>
      <c r="AY641" s="253" t="s">
        <v>146</v>
      </c>
    </row>
    <row r="642" s="13" customFormat="1">
      <c r="B642" s="254"/>
      <c r="C642" s="255"/>
      <c r="D642" s="234" t="s">
        <v>155</v>
      </c>
      <c r="E642" s="256" t="s">
        <v>24</v>
      </c>
      <c r="F642" s="257" t="s">
        <v>159</v>
      </c>
      <c r="G642" s="255"/>
      <c r="H642" s="258">
        <v>90</v>
      </c>
      <c r="I642" s="259"/>
      <c r="J642" s="255"/>
      <c r="K642" s="255"/>
      <c r="L642" s="260"/>
      <c r="M642" s="261"/>
      <c r="N642" s="262"/>
      <c r="O642" s="262"/>
      <c r="P642" s="262"/>
      <c r="Q642" s="262"/>
      <c r="R642" s="262"/>
      <c r="S642" s="262"/>
      <c r="T642" s="263"/>
      <c r="AT642" s="264" t="s">
        <v>155</v>
      </c>
      <c r="AU642" s="264" t="s">
        <v>86</v>
      </c>
      <c r="AV642" s="13" t="s">
        <v>153</v>
      </c>
      <c r="AW642" s="13" t="s">
        <v>40</v>
      </c>
      <c r="AX642" s="13" t="s">
        <v>25</v>
      </c>
      <c r="AY642" s="264" t="s">
        <v>146</v>
      </c>
    </row>
    <row r="643" s="1" customFormat="1" ht="16.5" customHeight="1">
      <c r="B643" s="45"/>
      <c r="C643" s="220" t="s">
        <v>925</v>
      </c>
      <c r="D643" s="220" t="s">
        <v>148</v>
      </c>
      <c r="E643" s="221" t="s">
        <v>926</v>
      </c>
      <c r="F643" s="222" t="s">
        <v>927</v>
      </c>
      <c r="G643" s="223" t="s">
        <v>177</v>
      </c>
      <c r="H643" s="224">
        <v>90</v>
      </c>
      <c r="I643" s="225"/>
      <c r="J643" s="226">
        <f>ROUND(I643*H643,2)</f>
        <v>0</v>
      </c>
      <c r="K643" s="222" t="s">
        <v>24</v>
      </c>
      <c r="L643" s="71"/>
      <c r="M643" s="227" t="s">
        <v>24</v>
      </c>
      <c r="N643" s="228" t="s">
        <v>48</v>
      </c>
      <c r="O643" s="46"/>
      <c r="P643" s="229">
        <f>O643*H643</f>
        <v>0</v>
      </c>
      <c r="Q643" s="229">
        <v>0</v>
      </c>
      <c r="R643" s="229">
        <f>Q643*H643</f>
        <v>0</v>
      </c>
      <c r="S643" s="229">
        <v>0</v>
      </c>
      <c r="T643" s="230">
        <f>S643*H643</f>
        <v>0</v>
      </c>
      <c r="AR643" s="23" t="s">
        <v>245</v>
      </c>
      <c r="AT643" s="23" t="s">
        <v>148</v>
      </c>
      <c r="AU643" s="23" t="s">
        <v>86</v>
      </c>
      <c r="AY643" s="23" t="s">
        <v>146</v>
      </c>
      <c r="BE643" s="231">
        <f>IF(N643="základní",J643,0)</f>
        <v>0</v>
      </c>
      <c r="BF643" s="231">
        <f>IF(N643="snížená",J643,0)</f>
        <v>0</v>
      </c>
      <c r="BG643" s="231">
        <f>IF(N643="zákl. přenesená",J643,0)</f>
        <v>0</v>
      </c>
      <c r="BH643" s="231">
        <f>IF(N643="sníž. přenesená",J643,0)</f>
        <v>0</v>
      </c>
      <c r="BI643" s="231">
        <f>IF(N643="nulová",J643,0)</f>
        <v>0</v>
      </c>
      <c r="BJ643" s="23" t="s">
        <v>25</v>
      </c>
      <c r="BK643" s="231">
        <f>ROUND(I643*H643,2)</f>
        <v>0</v>
      </c>
      <c r="BL643" s="23" t="s">
        <v>245</v>
      </c>
      <c r="BM643" s="23" t="s">
        <v>928</v>
      </c>
    </row>
    <row r="644" s="1" customFormat="1" ht="16.5" customHeight="1">
      <c r="B644" s="45"/>
      <c r="C644" s="220" t="s">
        <v>929</v>
      </c>
      <c r="D644" s="220" t="s">
        <v>148</v>
      </c>
      <c r="E644" s="221" t="s">
        <v>930</v>
      </c>
      <c r="F644" s="222" t="s">
        <v>931</v>
      </c>
      <c r="G644" s="223" t="s">
        <v>322</v>
      </c>
      <c r="H644" s="224">
        <v>1</v>
      </c>
      <c r="I644" s="225"/>
      <c r="J644" s="226">
        <f>ROUND(I644*H644,2)</f>
        <v>0</v>
      </c>
      <c r="K644" s="222" t="s">
        <v>152</v>
      </c>
      <c r="L644" s="71"/>
      <c r="M644" s="227" t="s">
        <v>24</v>
      </c>
      <c r="N644" s="228" t="s">
        <v>48</v>
      </c>
      <c r="O644" s="46"/>
      <c r="P644" s="229">
        <f>O644*H644</f>
        <v>0</v>
      </c>
      <c r="Q644" s="229">
        <v>0</v>
      </c>
      <c r="R644" s="229">
        <f>Q644*H644</f>
        <v>0</v>
      </c>
      <c r="S644" s="229">
        <v>0</v>
      </c>
      <c r="T644" s="230">
        <f>S644*H644</f>
        <v>0</v>
      </c>
      <c r="AR644" s="23" t="s">
        <v>245</v>
      </c>
      <c r="AT644" s="23" t="s">
        <v>148</v>
      </c>
      <c r="AU644" s="23" t="s">
        <v>86</v>
      </c>
      <c r="AY644" s="23" t="s">
        <v>146</v>
      </c>
      <c r="BE644" s="231">
        <f>IF(N644="základní",J644,0)</f>
        <v>0</v>
      </c>
      <c r="BF644" s="231">
        <f>IF(N644="snížená",J644,0)</f>
        <v>0</v>
      </c>
      <c r="BG644" s="231">
        <f>IF(N644="zákl. přenesená",J644,0)</f>
        <v>0</v>
      </c>
      <c r="BH644" s="231">
        <f>IF(N644="sníž. přenesená",J644,0)</f>
        <v>0</v>
      </c>
      <c r="BI644" s="231">
        <f>IF(N644="nulová",J644,0)</f>
        <v>0</v>
      </c>
      <c r="BJ644" s="23" t="s">
        <v>25</v>
      </c>
      <c r="BK644" s="231">
        <f>ROUND(I644*H644,2)</f>
        <v>0</v>
      </c>
      <c r="BL644" s="23" t="s">
        <v>245</v>
      </c>
      <c r="BM644" s="23" t="s">
        <v>932</v>
      </c>
    </row>
    <row r="645" s="10" customFormat="1" ht="29.88" customHeight="1">
      <c r="B645" s="204"/>
      <c r="C645" s="205"/>
      <c r="D645" s="206" t="s">
        <v>76</v>
      </c>
      <c r="E645" s="218" t="s">
        <v>933</v>
      </c>
      <c r="F645" s="218" t="s">
        <v>934</v>
      </c>
      <c r="G645" s="205"/>
      <c r="H645" s="205"/>
      <c r="I645" s="208"/>
      <c r="J645" s="219">
        <f>BK645</f>
        <v>0</v>
      </c>
      <c r="K645" s="205"/>
      <c r="L645" s="210"/>
      <c r="M645" s="211"/>
      <c r="N645" s="212"/>
      <c r="O645" s="212"/>
      <c r="P645" s="213">
        <f>SUM(P646:P660)</f>
        <v>0</v>
      </c>
      <c r="Q645" s="212"/>
      <c r="R645" s="213">
        <f>SUM(R646:R660)</f>
        <v>0.00046000000000000001</v>
      </c>
      <c r="S645" s="212"/>
      <c r="T645" s="214">
        <f>SUM(T646:T660)</f>
        <v>0.047750000000000001</v>
      </c>
      <c r="AR645" s="215" t="s">
        <v>86</v>
      </c>
      <c r="AT645" s="216" t="s">
        <v>76</v>
      </c>
      <c r="AU645" s="216" t="s">
        <v>25</v>
      </c>
      <c r="AY645" s="215" t="s">
        <v>146</v>
      </c>
      <c r="BK645" s="217">
        <f>SUM(BK646:BK660)</f>
        <v>0</v>
      </c>
    </row>
    <row r="646" s="1" customFormat="1" ht="16.5" customHeight="1">
      <c r="B646" s="45"/>
      <c r="C646" s="220" t="s">
        <v>935</v>
      </c>
      <c r="D646" s="220" t="s">
        <v>148</v>
      </c>
      <c r="E646" s="221" t="s">
        <v>936</v>
      </c>
      <c r="F646" s="222" t="s">
        <v>937</v>
      </c>
      <c r="G646" s="223" t="s">
        <v>322</v>
      </c>
      <c r="H646" s="224">
        <v>1</v>
      </c>
      <c r="I646" s="225"/>
      <c r="J646" s="226">
        <f>ROUND(I646*H646,2)</f>
        <v>0</v>
      </c>
      <c r="K646" s="222" t="s">
        <v>152</v>
      </c>
      <c r="L646" s="71"/>
      <c r="M646" s="227" t="s">
        <v>24</v>
      </c>
      <c r="N646" s="228" t="s">
        <v>48</v>
      </c>
      <c r="O646" s="46"/>
      <c r="P646" s="229">
        <f>O646*H646</f>
        <v>0</v>
      </c>
      <c r="Q646" s="229">
        <v>0</v>
      </c>
      <c r="R646" s="229">
        <f>Q646*H646</f>
        <v>0</v>
      </c>
      <c r="S646" s="229">
        <v>0</v>
      </c>
      <c r="T646" s="230">
        <f>S646*H646</f>
        <v>0</v>
      </c>
      <c r="AR646" s="23" t="s">
        <v>245</v>
      </c>
      <c r="AT646" s="23" t="s">
        <v>148</v>
      </c>
      <c r="AU646" s="23" t="s">
        <v>86</v>
      </c>
      <c r="AY646" s="23" t="s">
        <v>146</v>
      </c>
      <c r="BE646" s="231">
        <f>IF(N646="základní",J646,0)</f>
        <v>0</v>
      </c>
      <c r="BF646" s="231">
        <f>IF(N646="snížená",J646,0)</f>
        <v>0</v>
      </c>
      <c r="BG646" s="231">
        <f>IF(N646="zákl. přenesená",J646,0)</f>
        <v>0</v>
      </c>
      <c r="BH646" s="231">
        <f>IF(N646="sníž. přenesená",J646,0)</f>
        <v>0</v>
      </c>
      <c r="BI646" s="231">
        <f>IF(N646="nulová",J646,0)</f>
        <v>0</v>
      </c>
      <c r="BJ646" s="23" t="s">
        <v>25</v>
      </c>
      <c r="BK646" s="231">
        <f>ROUND(I646*H646,2)</f>
        <v>0</v>
      </c>
      <c r="BL646" s="23" t="s">
        <v>245</v>
      </c>
      <c r="BM646" s="23" t="s">
        <v>938</v>
      </c>
    </row>
    <row r="647" s="11" customFormat="1">
      <c r="B647" s="232"/>
      <c r="C647" s="233"/>
      <c r="D647" s="234" t="s">
        <v>155</v>
      </c>
      <c r="E647" s="235" t="s">
        <v>24</v>
      </c>
      <c r="F647" s="236" t="s">
        <v>939</v>
      </c>
      <c r="G647" s="233"/>
      <c r="H647" s="235" t="s">
        <v>24</v>
      </c>
      <c r="I647" s="237"/>
      <c r="J647" s="233"/>
      <c r="K647" s="233"/>
      <c r="L647" s="238"/>
      <c r="M647" s="239"/>
      <c r="N647" s="240"/>
      <c r="O647" s="240"/>
      <c r="P647" s="240"/>
      <c r="Q647" s="240"/>
      <c r="R647" s="240"/>
      <c r="S647" s="240"/>
      <c r="T647" s="241"/>
      <c r="AT647" s="242" t="s">
        <v>155</v>
      </c>
      <c r="AU647" s="242" t="s">
        <v>86</v>
      </c>
      <c r="AV647" s="11" t="s">
        <v>25</v>
      </c>
      <c r="AW647" s="11" t="s">
        <v>40</v>
      </c>
      <c r="AX647" s="11" t="s">
        <v>77</v>
      </c>
      <c r="AY647" s="242" t="s">
        <v>146</v>
      </c>
    </row>
    <row r="648" s="12" customFormat="1">
      <c r="B648" s="243"/>
      <c r="C648" s="244"/>
      <c r="D648" s="234" t="s">
        <v>155</v>
      </c>
      <c r="E648" s="245" t="s">
        <v>24</v>
      </c>
      <c r="F648" s="246" t="s">
        <v>904</v>
      </c>
      <c r="G648" s="244"/>
      <c r="H648" s="247">
        <v>1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AT648" s="253" t="s">
        <v>155</v>
      </c>
      <c r="AU648" s="253" t="s">
        <v>86</v>
      </c>
      <c r="AV648" s="12" t="s">
        <v>86</v>
      </c>
      <c r="AW648" s="12" t="s">
        <v>40</v>
      </c>
      <c r="AX648" s="12" t="s">
        <v>77</v>
      </c>
      <c r="AY648" s="253" t="s">
        <v>146</v>
      </c>
    </row>
    <row r="649" s="13" customFormat="1">
      <c r="B649" s="254"/>
      <c r="C649" s="255"/>
      <c r="D649" s="234" t="s">
        <v>155</v>
      </c>
      <c r="E649" s="256" t="s">
        <v>24</v>
      </c>
      <c r="F649" s="257" t="s">
        <v>159</v>
      </c>
      <c r="G649" s="255"/>
      <c r="H649" s="258">
        <v>1</v>
      </c>
      <c r="I649" s="259"/>
      <c r="J649" s="255"/>
      <c r="K649" s="255"/>
      <c r="L649" s="260"/>
      <c r="M649" s="261"/>
      <c r="N649" s="262"/>
      <c r="O649" s="262"/>
      <c r="P649" s="262"/>
      <c r="Q649" s="262"/>
      <c r="R649" s="262"/>
      <c r="S649" s="262"/>
      <c r="T649" s="263"/>
      <c r="AT649" s="264" t="s">
        <v>155</v>
      </c>
      <c r="AU649" s="264" t="s">
        <v>86</v>
      </c>
      <c r="AV649" s="13" t="s">
        <v>153</v>
      </c>
      <c r="AW649" s="13" t="s">
        <v>40</v>
      </c>
      <c r="AX649" s="13" t="s">
        <v>25</v>
      </c>
      <c r="AY649" s="264" t="s">
        <v>146</v>
      </c>
    </row>
    <row r="650" s="1" customFormat="1" ht="16.5" customHeight="1">
      <c r="B650" s="45"/>
      <c r="C650" s="265" t="s">
        <v>940</v>
      </c>
      <c r="D650" s="265" t="s">
        <v>263</v>
      </c>
      <c r="E650" s="266" t="s">
        <v>941</v>
      </c>
      <c r="F650" s="267" t="s">
        <v>942</v>
      </c>
      <c r="G650" s="268" t="s">
        <v>322</v>
      </c>
      <c r="H650" s="269">
        <v>1</v>
      </c>
      <c r="I650" s="270"/>
      <c r="J650" s="271">
        <f>ROUND(I650*H650,2)</f>
        <v>0</v>
      </c>
      <c r="K650" s="267" t="s">
        <v>24</v>
      </c>
      <c r="L650" s="272"/>
      <c r="M650" s="273" t="s">
        <v>24</v>
      </c>
      <c r="N650" s="274" t="s">
        <v>48</v>
      </c>
      <c r="O650" s="46"/>
      <c r="P650" s="229">
        <f>O650*H650</f>
        <v>0</v>
      </c>
      <c r="Q650" s="229">
        <v>0.00046000000000000001</v>
      </c>
      <c r="R650" s="229">
        <f>Q650*H650</f>
        <v>0.00046000000000000001</v>
      </c>
      <c r="S650" s="229">
        <v>0</v>
      </c>
      <c r="T650" s="230">
        <f>S650*H650</f>
        <v>0</v>
      </c>
      <c r="AR650" s="23" t="s">
        <v>353</v>
      </c>
      <c r="AT650" s="23" t="s">
        <v>263</v>
      </c>
      <c r="AU650" s="23" t="s">
        <v>86</v>
      </c>
      <c r="AY650" s="23" t="s">
        <v>146</v>
      </c>
      <c r="BE650" s="231">
        <f>IF(N650="základní",J650,0)</f>
        <v>0</v>
      </c>
      <c r="BF650" s="231">
        <f>IF(N650="snížená",J650,0)</f>
        <v>0</v>
      </c>
      <c r="BG650" s="231">
        <f>IF(N650="zákl. přenesená",J650,0)</f>
        <v>0</v>
      </c>
      <c r="BH650" s="231">
        <f>IF(N650="sníž. přenesená",J650,0)</f>
        <v>0</v>
      </c>
      <c r="BI650" s="231">
        <f>IF(N650="nulová",J650,0)</f>
        <v>0</v>
      </c>
      <c r="BJ650" s="23" t="s">
        <v>25</v>
      </c>
      <c r="BK650" s="231">
        <f>ROUND(I650*H650,2)</f>
        <v>0</v>
      </c>
      <c r="BL650" s="23" t="s">
        <v>245</v>
      </c>
      <c r="BM650" s="23" t="s">
        <v>943</v>
      </c>
    </row>
    <row r="651" s="1" customFormat="1" ht="16.5" customHeight="1">
      <c r="B651" s="45"/>
      <c r="C651" s="220" t="s">
        <v>944</v>
      </c>
      <c r="D651" s="220" t="s">
        <v>148</v>
      </c>
      <c r="E651" s="221" t="s">
        <v>945</v>
      </c>
      <c r="F651" s="222" t="s">
        <v>946</v>
      </c>
      <c r="G651" s="223" t="s">
        <v>322</v>
      </c>
      <c r="H651" s="224">
        <v>3</v>
      </c>
      <c r="I651" s="225"/>
      <c r="J651" s="226">
        <f>ROUND(I651*H651,2)</f>
        <v>0</v>
      </c>
      <c r="K651" s="222" t="s">
        <v>24</v>
      </c>
      <c r="L651" s="71"/>
      <c r="M651" s="227" t="s">
        <v>24</v>
      </c>
      <c r="N651" s="228" t="s">
        <v>48</v>
      </c>
      <c r="O651" s="46"/>
      <c r="P651" s="229">
        <f>O651*H651</f>
        <v>0</v>
      </c>
      <c r="Q651" s="229">
        <v>0</v>
      </c>
      <c r="R651" s="229">
        <f>Q651*H651</f>
        <v>0</v>
      </c>
      <c r="S651" s="229">
        <v>0</v>
      </c>
      <c r="T651" s="230">
        <f>S651*H651</f>
        <v>0</v>
      </c>
      <c r="AR651" s="23" t="s">
        <v>245</v>
      </c>
      <c r="AT651" s="23" t="s">
        <v>148</v>
      </c>
      <c r="AU651" s="23" t="s">
        <v>86</v>
      </c>
      <c r="AY651" s="23" t="s">
        <v>146</v>
      </c>
      <c r="BE651" s="231">
        <f>IF(N651="základní",J651,0)</f>
        <v>0</v>
      </c>
      <c r="BF651" s="231">
        <f>IF(N651="snížená",J651,0)</f>
        <v>0</v>
      </c>
      <c r="BG651" s="231">
        <f>IF(N651="zákl. přenesená",J651,0)</f>
        <v>0</v>
      </c>
      <c r="BH651" s="231">
        <f>IF(N651="sníž. přenesená",J651,0)</f>
        <v>0</v>
      </c>
      <c r="BI651" s="231">
        <f>IF(N651="nulová",J651,0)</f>
        <v>0</v>
      </c>
      <c r="BJ651" s="23" t="s">
        <v>25</v>
      </c>
      <c r="BK651" s="231">
        <f>ROUND(I651*H651,2)</f>
        <v>0</v>
      </c>
      <c r="BL651" s="23" t="s">
        <v>245</v>
      </c>
      <c r="BM651" s="23" t="s">
        <v>947</v>
      </c>
    </row>
    <row r="652" s="11" customFormat="1">
      <c r="B652" s="232"/>
      <c r="C652" s="233"/>
      <c r="D652" s="234" t="s">
        <v>155</v>
      </c>
      <c r="E652" s="235" t="s">
        <v>24</v>
      </c>
      <c r="F652" s="236" t="s">
        <v>948</v>
      </c>
      <c r="G652" s="233"/>
      <c r="H652" s="235" t="s">
        <v>24</v>
      </c>
      <c r="I652" s="237"/>
      <c r="J652" s="233"/>
      <c r="K652" s="233"/>
      <c r="L652" s="238"/>
      <c r="M652" s="239"/>
      <c r="N652" s="240"/>
      <c r="O652" s="240"/>
      <c r="P652" s="240"/>
      <c r="Q652" s="240"/>
      <c r="R652" s="240"/>
      <c r="S652" s="240"/>
      <c r="T652" s="241"/>
      <c r="AT652" s="242" t="s">
        <v>155</v>
      </c>
      <c r="AU652" s="242" t="s">
        <v>86</v>
      </c>
      <c r="AV652" s="11" t="s">
        <v>25</v>
      </c>
      <c r="AW652" s="11" t="s">
        <v>40</v>
      </c>
      <c r="AX652" s="11" t="s">
        <v>77</v>
      </c>
      <c r="AY652" s="242" t="s">
        <v>146</v>
      </c>
    </row>
    <row r="653" s="12" customFormat="1">
      <c r="B653" s="243"/>
      <c r="C653" s="244"/>
      <c r="D653" s="234" t="s">
        <v>155</v>
      </c>
      <c r="E653" s="245" t="s">
        <v>24</v>
      </c>
      <c r="F653" s="246" t="s">
        <v>949</v>
      </c>
      <c r="G653" s="244"/>
      <c r="H653" s="247">
        <v>3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AT653" s="253" t="s">
        <v>155</v>
      </c>
      <c r="AU653" s="253" t="s">
        <v>86</v>
      </c>
      <c r="AV653" s="12" t="s">
        <v>86</v>
      </c>
      <c r="AW653" s="12" t="s">
        <v>40</v>
      </c>
      <c r="AX653" s="12" t="s">
        <v>77</v>
      </c>
      <c r="AY653" s="253" t="s">
        <v>146</v>
      </c>
    </row>
    <row r="654" s="13" customFormat="1">
      <c r="B654" s="254"/>
      <c r="C654" s="255"/>
      <c r="D654" s="234" t="s">
        <v>155</v>
      </c>
      <c r="E654" s="256" t="s">
        <v>24</v>
      </c>
      <c r="F654" s="257" t="s">
        <v>159</v>
      </c>
      <c r="G654" s="255"/>
      <c r="H654" s="258">
        <v>3</v>
      </c>
      <c r="I654" s="259"/>
      <c r="J654" s="255"/>
      <c r="K654" s="255"/>
      <c r="L654" s="260"/>
      <c r="M654" s="261"/>
      <c r="N654" s="262"/>
      <c r="O654" s="262"/>
      <c r="P654" s="262"/>
      <c r="Q654" s="262"/>
      <c r="R654" s="262"/>
      <c r="S654" s="262"/>
      <c r="T654" s="263"/>
      <c r="AT654" s="264" t="s">
        <v>155</v>
      </c>
      <c r="AU654" s="264" t="s">
        <v>86</v>
      </c>
      <c r="AV654" s="13" t="s">
        <v>153</v>
      </c>
      <c r="AW654" s="13" t="s">
        <v>40</v>
      </c>
      <c r="AX654" s="13" t="s">
        <v>25</v>
      </c>
      <c r="AY654" s="264" t="s">
        <v>146</v>
      </c>
    </row>
    <row r="655" s="1" customFormat="1" ht="25.5" customHeight="1">
      <c r="B655" s="45"/>
      <c r="C655" s="220" t="s">
        <v>950</v>
      </c>
      <c r="D655" s="220" t="s">
        <v>148</v>
      </c>
      <c r="E655" s="221" t="s">
        <v>951</v>
      </c>
      <c r="F655" s="222" t="s">
        <v>952</v>
      </c>
      <c r="G655" s="223" t="s">
        <v>177</v>
      </c>
      <c r="H655" s="224">
        <v>2.5</v>
      </c>
      <c r="I655" s="225"/>
      <c r="J655" s="226">
        <f>ROUND(I655*H655,2)</f>
        <v>0</v>
      </c>
      <c r="K655" s="222" t="s">
        <v>152</v>
      </c>
      <c r="L655" s="71"/>
      <c r="M655" s="227" t="s">
        <v>24</v>
      </c>
      <c r="N655" s="228" t="s">
        <v>48</v>
      </c>
      <c r="O655" s="46"/>
      <c r="P655" s="229">
        <f>O655*H655</f>
        <v>0</v>
      </c>
      <c r="Q655" s="229">
        <v>0</v>
      </c>
      <c r="R655" s="229">
        <f>Q655*H655</f>
        <v>0</v>
      </c>
      <c r="S655" s="229">
        <v>0.019099999999999999</v>
      </c>
      <c r="T655" s="230">
        <f>S655*H655</f>
        <v>0.047750000000000001</v>
      </c>
      <c r="AR655" s="23" t="s">
        <v>245</v>
      </c>
      <c r="AT655" s="23" t="s">
        <v>148</v>
      </c>
      <c r="AU655" s="23" t="s">
        <v>86</v>
      </c>
      <c r="AY655" s="23" t="s">
        <v>146</v>
      </c>
      <c r="BE655" s="231">
        <f>IF(N655="základní",J655,0)</f>
        <v>0</v>
      </c>
      <c r="BF655" s="231">
        <f>IF(N655="snížená",J655,0)</f>
        <v>0</v>
      </c>
      <c r="BG655" s="231">
        <f>IF(N655="zákl. přenesená",J655,0)</f>
        <v>0</v>
      </c>
      <c r="BH655" s="231">
        <f>IF(N655="sníž. přenesená",J655,0)</f>
        <v>0</v>
      </c>
      <c r="BI655" s="231">
        <f>IF(N655="nulová",J655,0)</f>
        <v>0</v>
      </c>
      <c r="BJ655" s="23" t="s">
        <v>25</v>
      </c>
      <c r="BK655" s="231">
        <f>ROUND(I655*H655,2)</f>
        <v>0</v>
      </c>
      <c r="BL655" s="23" t="s">
        <v>245</v>
      </c>
      <c r="BM655" s="23" t="s">
        <v>953</v>
      </c>
    </row>
    <row r="656" s="11" customFormat="1">
      <c r="B656" s="232"/>
      <c r="C656" s="233"/>
      <c r="D656" s="234" t="s">
        <v>155</v>
      </c>
      <c r="E656" s="235" t="s">
        <v>24</v>
      </c>
      <c r="F656" s="236" t="s">
        <v>954</v>
      </c>
      <c r="G656" s="233"/>
      <c r="H656" s="235" t="s">
        <v>24</v>
      </c>
      <c r="I656" s="237"/>
      <c r="J656" s="233"/>
      <c r="K656" s="233"/>
      <c r="L656" s="238"/>
      <c r="M656" s="239"/>
      <c r="N656" s="240"/>
      <c r="O656" s="240"/>
      <c r="P656" s="240"/>
      <c r="Q656" s="240"/>
      <c r="R656" s="240"/>
      <c r="S656" s="240"/>
      <c r="T656" s="241"/>
      <c r="AT656" s="242" t="s">
        <v>155</v>
      </c>
      <c r="AU656" s="242" t="s">
        <v>86</v>
      </c>
      <c r="AV656" s="11" t="s">
        <v>25</v>
      </c>
      <c r="AW656" s="11" t="s">
        <v>40</v>
      </c>
      <c r="AX656" s="11" t="s">
        <v>77</v>
      </c>
      <c r="AY656" s="242" t="s">
        <v>146</v>
      </c>
    </row>
    <row r="657" s="12" customFormat="1">
      <c r="B657" s="243"/>
      <c r="C657" s="244"/>
      <c r="D657" s="234" t="s">
        <v>155</v>
      </c>
      <c r="E657" s="245" t="s">
        <v>24</v>
      </c>
      <c r="F657" s="246" t="s">
        <v>955</v>
      </c>
      <c r="G657" s="244"/>
      <c r="H657" s="247">
        <v>2.5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AT657" s="253" t="s">
        <v>155</v>
      </c>
      <c r="AU657" s="253" t="s">
        <v>86</v>
      </c>
      <c r="AV657" s="12" t="s">
        <v>86</v>
      </c>
      <c r="AW657" s="12" t="s">
        <v>40</v>
      </c>
      <c r="AX657" s="12" t="s">
        <v>77</v>
      </c>
      <c r="AY657" s="253" t="s">
        <v>146</v>
      </c>
    </row>
    <row r="658" s="13" customFormat="1">
      <c r="B658" s="254"/>
      <c r="C658" s="255"/>
      <c r="D658" s="234" t="s">
        <v>155</v>
      </c>
      <c r="E658" s="256" t="s">
        <v>24</v>
      </c>
      <c r="F658" s="257" t="s">
        <v>159</v>
      </c>
      <c r="G658" s="255"/>
      <c r="H658" s="258">
        <v>2.5</v>
      </c>
      <c r="I658" s="259"/>
      <c r="J658" s="255"/>
      <c r="K658" s="255"/>
      <c r="L658" s="260"/>
      <c r="M658" s="261"/>
      <c r="N658" s="262"/>
      <c r="O658" s="262"/>
      <c r="P658" s="262"/>
      <c r="Q658" s="262"/>
      <c r="R658" s="262"/>
      <c r="S658" s="262"/>
      <c r="T658" s="263"/>
      <c r="AT658" s="264" t="s">
        <v>155</v>
      </c>
      <c r="AU658" s="264" t="s">
        <v>86</v>
      </c>
      <c r="AV658" s="13" t="s">
        <v>153</v>
      </c>
      <c r="AW658" s="13" t="s">
        <v>40</v>
      </c>
      <c r="AX658" s="13" t="s">
        <v>25</v>
      </c>
      <c r="AY658" s="264" t="s">
        <v>146</v>
      </c>
    </row>
    <row r="659" s="1" customFormat="1" ht="16.5" customHeight="1">
      <c r="B659" s="45"/>
      <c r="C659" s="220" t="s">
        <v>956</v>
      </c>
      <c r="D659" s="220" t="s">
        <v>148</v>
      </c>
      <c r="E659" s="221" t="s">
        <v>957</v>
      </c>
      <c r="F659" s="222" t="s">
        <v>958</v>
      </c>
      <c r="G659" s="223" t="s">
        <v>755</v>
      </c>
      <c r="H659" s="275"/>
      <c r="I659" s="225"/>
      <c r="J659" s="226">
        <f>ROUND(I659*H659,2)</f>
        <v>0</v>
      </c>
      <c r="K659" s="222" t="s">
        <v>152</v>
      </c>
      <c r="L659" s="71"/>
      <c r="M659" s="227" t="s">
        <v>24</v>
      </c>
      <c r="N659" s="228" t="s">
        <v>48</v>
      </c>
      <c r="O659" s="46"/>
      <c r="P659" s="229">
        <f>O659*H659</f>
        <v>0</v>
      </c>
      <c r="Q659" s="229">
        <v>0</v>
      </c>
      <c r="R659" s="229">
        <f>Q659*H659</f>
        <v>0</v>
      </c>
      <c r="S659" s="229">
        <v>0</v>
      </c>
      <c r="T659" s="230">
        <f>S659*H659</f>
        <v>0</v>
      </c>
      <c r="AR659" s="23" t="s">
        <v>245</v>
      </c>
      <c r="AT659" s="23" t="s">
        <v>148</v>
      </c>
      <c r="AU659" s="23" t="s">
        <v>86</v>
      </c>
      <c r="AY659" s="23" t="s">
        <v>146</v>
      </c>
      <c r="BE659" s="231">
        <f>IF(N659="základní",J659,0)</f>
        <v>0</v>
      </c>
      <c r="BF659" s="231">
        <f>IF(N659="snížená",J659,0)</f>
        <v>0</v>
      </c>
      <c r="BG659" s="231">
        <f>IF(N659="zákl. přenesená",J659,0)</f>
        <v>0</v>
      </c>
      <c r="BH659" s="231">
        <f>IF(N659="sníž. přenesená",J659,0)</f>
        <v>0</v>
      </c>
      <c r="BI659" s="231">
        <f>IF(N659="nulová",J659,0)</f>
        <v>0</v>
      </c>
      <c r="BJ659" s="23" t="s">
        <v>25</v>
      </c>
      <c r="BK659" s="231">
        <f>ROUND(I659*H659,2)</f>
        <v>0</v>
      </c>
      <c r="BL659" s="23" t="s">
        <v>245</v>
      </c>
      <c r="BM659" s="23" t="s">
        <v>959</v>
      </c>
    </row>
    <row r="660" s="1" customFormat="1" ht="16.5" customHeight="1">
      <c r="B660" s="45"/>
      <c r="C660" s="220" t="s">
        <v>960</v>
      </c>
      <c r="D660" s="220" t="s">
        <v>148</v>
      </c>
      <c r="E660" s="221" t="s">
        <v>961</v>
      </c>
      <c r="F660" s="222" t="s">
        <v>962</v>
      </c>
      <c r="G660" s="223" t="s">
        <v>755</v>
      </c>
      <c r="H660" s="275"/>
      <c r="I660" s="225"/>
      <c r="J660" s="226">
        <f>ROUND(I660*H660,2)</f>
        <v>0</v>
      </c>
      <c r="K660" s="222" t="s">
        <v>152</v>
      </c>
      <c r="L660" s="71"/>
      <c r="M660" s="227" t="s">
        <v>24</v>
      </c>
      <c r="N660" s="228" t="s">
        <v>48</v>
      </c>
      <c r="O660" s="46"/>
      <c r="P660" s="229">
        <f>O660*H660</f>
        <v>0</v>
      </c>
      <c r="Q660" s="229">
        <v>0</v>
      </c>
      <c r="R660" s="229">
        <f>Q660*H660</f>
        <v>0</v>
      </c>
      <c r="S660" s="229">
        <v>0</v>
      </c>
      <c r="T660" s="230">
        <f>S660*H660</f>
        <v>0</v>
      </c>
      <c r="AR660" s="23" t="s">
        <v>245</v>
      </c>
      <c r="AT660" s="23" t="s">
        <v>148</v>
      </c>
      <c r="AU660" s="23" t="s">
        <v>86</v>
      </c>
      <c r="AY660" s="23" t="s">
        <v>146</v>
      </c>
      <c r="BE660" s="231">
        <f>IF(N660="základní",J660,0)</f>
        <v>0</v>
      </c>
      <c r="BF660" s="231">
        <f>IF(N660="snížená",J660,0)</f>
        <v>0</v>
      </c>
      <c r="BG660" s="231">
        <f>IF(N660="zákl. přenesená",J660,0)</f>
        <v>0</v>
      </c>
      <c r="BH660" s="231">
        <f>IF(N660="sníž. přenesená",J660,0)</f>
        <v>0</v>
      </c>
      <c r="BI660" s="231">
        <f>IF(N660="nulová",J660,0)</f>
        <v>0</v>
      </c>
      <c r="BJ660" s="23" t="s">
        <v>25</v>
      </c>
      <c r="BK660" s="231">
        <f>ROUND(I660*H660,2)</f>
        <v>0</v>
      </c>
      <c r="BL660" s="23" t="s">
        <v>245</v>
      </c>
      <c r="BM660" s="23" t="s">
        <v>963</v>
      </c>
    </row>
    <row r="661" s="10" customFormat="1" ht="29.88" customHeight="1">
      <c r="B661" s="204"/>
      <c r="C661" s="205"/>
      <c r="D661" s="206" t="s">
        <v>76</v>
      </c>
      <c r="E661" s="218" t="s">
        <v>964</v>
      </c>
      <c r="F661" s="218" t="s">
        <v>965</v>
      </c>
      <c r="G661" s="205"/>
      <c r="H661" s="205"/>
      <c r="I661" s="208"/>
      <c r="J661" s="219">
        <f>BK661</f>
        <v>0</v>
      </c>
      <c r="K661" s="205"/>
      <c r="L661" s="210"/>
      <c r="M661" s="211"/>
      <c r="N661" s="212"/>
      <c r="O661" s="212"/>
      <c r="P661" s="213">
        <f>SUM(P662:P678)</f>
        <v>0</v>
      </c>
      <c r="Q661" s="212"/>
      <c r="R661" s="213">
        <f>SUM(R662:R678)</f>
        <v>0.13020101000000001</v>
      </c>
      <c r="S661" s="212"/>
      <c r="T661" s="214">
        <f>SUM(T662:T678)</f>
        <v>0</v>
      </c>
      <c r="AR661" s="215" t="s">
        <v>86</v>
      </c>
      <c r="AT661" s="216" t="s">
        <v>76</v>
      </c>
      <c r="AU661" s="216" t="s">
        <v>25</v>
      </c>
      <c r="AY661" s="215" t="s">
        <v>146</v>
      </c>
      <c r="BK661" s="217">
        <f>SUM(BK662:BK678)</f>
        <v>0</v>
      </c>
    </row>
    <row r="662" s="1" customFormat="1" ht="25.5" customHeight="1">
      <c r="B662" s="45"/>
      <c r="C662" s="220" t="s">
        <v>966</v>
      </c>
      <c r="D662" s="220" t="s">
        <v>148</v>
      </c>
      <c r="E662" s="221" t="s">
        <v>967</v>
      </c>
      <c r="F662" s="222" t="s">
        <v>968</v>
      </c>
      <c r="G662" s="223" t="s">
        <v>322</v>
      </c>
      <c r="H662" s="224">
        <v>1</v>
      </c>
      <c r="I662" s="225"/>
      <c r="J662" s="226">
        <f>ROUND(I662*H662,2)</f>
        <v>0</v>
      </c>
      <c r="K662" s="222" t="s">
        <v>152</v>
      </c>
      <c r="L662" s="71"/>
      <c r="M662" s="227" t="s">
        <v>24</v>
      </c>
      <c r="N662" s="228" t="s">
        <v>48</v>
      </c>
      <c r="O662" s="46"/>
      <c r="P662" s="229">
        <f>O662*H662</f>
        <v>0</v>
      </c>
      <c r="Q662" s="229">
        <v>0.0051000000000000004</v>
      </c>
      <c r="R662" s="229">
        <f>Q662*H662</f>
        <v>0.0051000000000000004</v>
      </c>
      <c r="S662" s="229">
        <v>0</v>
      </c>
      <c r="T662" s="230">
        <f>S662*H662</f>
        <v>0</v>
      </c>
      <c r="AR662" s="23" t="s">
        <v>245</v>
      </c>
      <c r="AT662" s="23" t="s">
        <v>148</v>
      </c>
      <c r="AU662" s="23" t="s">
        <v>86</v>
      </c>
      <c r="AY662" s="23" t="s">
        <v>146</v>
      </c>
      <c r="BE662" s="231">
        <f>IF(N662="základní",J662,0)</f>
        <v>0</v>
      </c>
      <c r="BF662" s="231">
        <f>IF(N662="snížená",J662,0)</f>
        <v>0</v>
      </c>
      <c r="BG662" s="231">
        <f>IF(N662="zákl. přenesená",J662,0)</f>
        <v>0</v>
      </c>
      <c r="BH662" s="231">
        <f>IF(N662="sníž. přenesená",J662,0)</f>
        <v>0</v>
      </c>
      <c r="BI662" s="231">
        <f>IF(N662="nulová",J662,0)</f>
        <v>0</v>
      </c>
      <c r="BJ662" s="23" t="s">
        <v>25</v>
      </c>
      <c r="BK662" s="231">
        <f>ROUND(I662*H662,2)</f>
        <v>0</v>
      </c>
      <c r="BL662" s="23" t="s">
        <v>245</v>
      </c>
      <c r="BM662" s="23" t="s">
        <v>969</v>
      </c>
    </row>
    <row r="663" s="11" customFormat="1">
      <c r="B663" s="232"/>
      <c r="C663" s="233"/>
      <c r="D663" s="234" t="s">
        <v>155</v>
      </c>
      <c r="E663" s="235" t="s">
        <v>24</v>
      </c>
      <c r="F663" s="236" t="s">
        <v>970</v>
      </c>
      <c r="G663" s="233"/>
      <c r="H663" s="235" t="s">
        <v>24</v>
      </c>
      <c r="I663" s="237"/>
      <c r="J663" s="233"/>
      <c r="K663" s="233"/>
      <c r="L663" s="238"/>
      <c r="M663" s="239"/>
      <c r="N663" s="240"/>
      <c r="O663" s="240"/>
      <c r="P663" s="240"/>
      <c r="Q663" s="240"/>
      <c r="R663" s="240"/>
      <c r="S663" s="240"/>
      <c r="T663" s="241"/>
      <c r="AT663" s="242" t="s">
        <v>155</v>
      </c>
      <c r="AU663" s="242" t="s">
        <v>86</v>
      </c>
      <c r="AV663" s="11" t="s">
        <v>25</v>
      </c>
      <c r="AW663" s="11" t="s">
        <v>40</v>
      </c>
      <c r="AX663" s="11" t="s">
        <v>77</v>
      </c>
      <c r="AY663" s="242" t="s">
        <v>146</v>
      </c>
    </row>
    <row r="664" s="12" customFormat="1">
      <c r="B664" s="243"/>
      <c r="C664" s="244"/>
      <c r="D664" s="234" t="s">
        <v>155</v>
      </c>
      <c r="E664" s="245" t="s">
        <v>24</v>
      </c>
      <c r="F664" s="246" t="s">
        <v>904</v>
      </c>
      <c r="G664" s="244"/>
      <c r="H664" s="247">
        <v>1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AT664" s="253" t="s">
        <v>155</v>
      </c>
      <c r="AU664" s="253" t="s">
        <v>86</v>
      </c>
      <c r="AV664" s="12" t="s">
        <v>86</v>
      </c>
      <c r="AW664" s="12" t="s">
        <v>40</v>
      </c>
      <c r="AX664" s="12" t="s">
        <v>77</v>
      </c>
      <c r="AY664" s="253" t="s">
        <v>146</v>
      </c>
    </row>
    <row r="665" s="13" customFormat="1">
      <c r="B665" s="254"/>
      <c r="C665" s="255"/>
      <c r="D665" s="234" t="s">
        <v>155</v>
      </c>
      <c r="E665" s="256" t="s">
        <v>24</v>
      </c>
      <c r="F665" s="257" t="s">
        <v>159</v>
      </c>
      <c r="G665" s="255"/>
      <c r="H665" s="258">
        <v>1</v>
      </c>
      <c r="I665" s="259"/>
      <c r="J665" s="255"/>
      <c r="K665" s="255"/>
      <c r="L665" s="260"/>
      <c r="M665" s="261"/>
      <c r="N665" s="262"/>
      <c r="O665" s="262"/>
      <c r="P665" s="262"/>
      <c r="Q665" s="262"/>
      <c r="R665" s="262"/>
      <c r="S665" s="262"/>
      <c r="T665" s="263"/>
      <c r="AT665" s="264" t="s">
        <v>155</v>
      </c>
      <c r="AU665" s="264" t="s">
        <v>86</v>
      </c>
      <c r="AV665" s="13" t="s">
        <v>153</v>
      </c>
      <c r="AW665" s="13" t="s">
        <v>40</v>
      </c>
      <c r="AX665" s="13" t="s">
        <v>25</v>
      </c>
      <c r="AY665" s="264" t="s">
        <v>146</v>
      </c>
    </row>
    <row r="666" s="1" customFormat="1" ht="25.5" customHeight="1">
      <c r="B666" s="45"/>
      <c r="C666" s="220" t="s">
        <v>971</v>
      </c>
      <c r="D666" s="220" t="s">
        <v>148</v>
      </c>
      <c r="E666" s="221" t="s">
        <v>972</v>
      </c>
      <c r="F666" s="222" t="s">
        <v>973</v>
      </c>
      <c r="G666" s="223" t="s">
        <v>151</v>
      </c>
      <c r="H666" s="224">
        <v>6.4770000000000003</v>
      </c>
      <c r="I666" s="225"/>
      <c r="J666" s="226">
        <f>ROUND(I666*H666,2)</f>
        <v>0</v>
      </c>
      <c r="K666" s="222" t="s">
        <v>152</v>
      </c>
      <c r="L666" s="71"/>
      <c r="M666" s="227" t="s">
        <v>24</v>
      </c>
      <c r="N666" s="228" t="s">
        <v>48</v>
      </c>
      <c r="O666" s="46"/>
      <c r="P666" s="229">
        <f>O666*H666</f>
        <v>0</v>
      </c>
      <c r="Q666" s="229">
        <v>0.010930000000000001</v>
      </c>
      <c r="R666" s="229">
        <f>Q666*H666</f>
        <v>0.070793610000000007</v>
      </c>
      <c r="S666" s="229">
        <v>0</v>
      </c>
      <c r="T666" s="230">
        <f>S666*H666</f>
        <v>0</v>
      </c>
      <c r="AR666" s="23" t="s">
        <v>245</v>
      </c>
      <c r="AT666" s="23" t="s">
        <v>148</v>
      </c>
      <c r="AU666" s="23" t="s">
        <v>86</v>
      </c>
      <c r="AY666" s="23" t="s">
        <v>146</v>
      </c>
      <c r="BE666" s="231">
        <f>IF(N666="základní",J666,0)</f>
        <v>0</v>
      </c>
      <c r="BF666" s="231">
        <f>IF(N666="snížená",J666,0)</f>
        <v>0</v>
      </c>
      <c r="BG666" s="231">
        <f>IF(N666="zákl. přenesená",J666,0)</f>
        <v>0</v>
      </c>
      <c r="BH666" s="231">
        <f>IF(N666="sníž. přenesená",J666,0)</f>
        <v>0</v>
      </c>
      <c r="BI666" s="231">
        <f>IF(N666="nulová",J666,0)</f>
        <v>0</v>
      </c>
      <c r="BJ666" s="23" t="s">
        <v>25</v>
      </c>
      <c r="BK666" s="231">
        <f>ROUND(I666*H666,2)</f>
        <v>0</v>
      </c>
      <c r="BL666" s="23" t="s">
        <v>245</v>
      </c>
      <c r="BM666" s="23" t="s">
        <v>974</v>
      </c>
    </row>
    <row r="667" s="11" customFormat="1">
      <c r="B667" s="232"/>
      <c r="C667" s="233"/>
      <c r="D667" s="234" t="s">
        <v>155</v>
      </c>
      <c r="E667" s="235" t="s">
        <v>24</v>
      </c>
      <c r="F667" s="236" t="s">
        <v>975</v>
      </c>
      <c r="G667" s="233"/>
      <c r="H667" s="235" t="s">
        <v>24</v>
      </c>
      <c r="I667" s="237"/>
      <c r="J667" s="233"/>
      <c r="K667" s="233"/>
      <c r="L667" s="238"/>
      <c r="M667" s="239"/>
      <c r="N667" s="240"/>
      <c r="O667" s="240"/>
      <c r="P667" s="240"/>
      <c r="Q667" s="240"/>
      <c r="R667" s="240"/>
      <c r="S667" s="240"/>
      <c r="T667" s="241"/>
      <c r="AT667" s="242" t="s">
        <v>155</v>
      </c>
      <c r="AU667" s="242" t="s">
        <v>86</v>
      </c>
      <c r="AV667" s="11" t="s">
        <v>25</v>
      </c>
      <c r="AW667" s="11" t="s">
        <v>40</v>
      </c>
      <c r="AX667" s="11" t="s">
        <v>77</v>
      </c>
      <c r="AY667" s="242" t="s">
        <v>146</v>
      </c>
    </row>
    <row r="668" s="12" customFormat="1">
      <c r="B668" s="243"/>
      <c r="C668" s="244"/>
      <c r="D668" s="234" t="s">
        <v>155</v>
      </c>
      <c r="E668" s="245" t="s">
        <v>24</v>
      </c>
      <c r="F668" s="246" t="s">
        <v>976</v>
      </c>
      <c r="G668" s="244"/>
      <c r="H668" s="247">
        <v>6.4770000000000003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AT668" s="253" t="s">
        <v>155</v>
      </c>
      <c r="AU668" s="253" t="s">
        <v>86</v>
      </c>
      <c r="AV668" s="12" t="s">
        <v>86</v>
      </c>
      <c r="AW668" s="12" t="s">
        <v>40</v>
      </c>
      <c r="AX668" s="12" t="s">
        <v>77</v>
      </c>
      <c r="AY668" s="253" t="s">
        <v>146</v>
      </c>
    </row>
    <row r="669" s="13" customFormat="1">
      <c r="B669" s="254"/>
      <c r="C669" s="255"/>
      <c r="D669" s="234" t="s">
        <v>155</v>
      </c>
      <c r="E669" s="256" t="s">
        <v>24</v>
      </c>
      <c r="F669" s="257" t="s">
        <v>159</v>
      </c>
      <c r="G669" s="255"/>
      <c r="H669" s="258">
        <v>6.4770000000000003</v>
      </c>
      <c r="I669" s="259"/>
      <c r="J669" s="255"/>
      <c r="K669" s="255"/>
      <c r="L669" s="260"/>
      <c r="M669" s="261"/>
      <c r="N669" s="262"/>
      <c r="O669" s="262"/>
      <c r="P669" s="262"/>
      <c r="Q669" s="262"/>
      <c r="R669" s="262"/>
      <c r="S669" s="262"/>
      <c r="T669" s="263"/>
      <c r="AT669" s="264" t="s">
        <v>155</v>
      </c>
      <c r="AU669" s="264" t="s">
        <v>86</v>
      </c>
      <c r="AV669" s="13" t="s">
        <v>153</v>
      </c>
      <c r="AW669" s="13" t="s">
        <v>40</v>
      </c>
      <c r="AX669" s="13" t="s">
        <v>25</v>
      </c>
      <c r="AY669" s="264" t="s">
        <v>146</v>
      </c>
    </row>
    <row r="670" s="1" customFormat="1" ht="16.5" customHeight="1">
      <c r="B670" s="45"/>
      <c r="C670" s="220" t="s">
        <v>977</v>
      </c>
      <c r="D670" s="220" t="s">
        <v>148</v>
      </c>
      <c r="E670" s="221" t="s">
        <v>978</v>
      </c>
      <c r="F670" s="222" t="s">
        <v>979</v>
      </c>
      <c r="G670" s="223" t="s">
        <v>177</v>
      </c>
      <c r="H670" s="224">
        <v>38.100000000000001</v>
      </c>
      <c r="I670" s="225"/>
      <c r="J670" s="226">
        <f>ROUND(I670*H670,2)</f>
        <v>0</v>
      </c>
      <c r="K670" s="222" t="s">
        <v>152</v>
      </c>
      <c r="L670" s="71"/>
      <c r="M670" s="227" t="s">
        <v>24</v>
      </c>
      <c r="N670" s="228" t="s">
        <v>48</v>
      </c>
      <c r="O670" s="46"/>
      <c r="P670" s="229">
        <f>O670*H670</f>
        <v>0</v>
      </c>
      <c r="Q670" s="229">
        <v>2.0000000000000002E-05</v>
      </c>
      <c r="R670" s="229">
        <f>Q670*H670</f>
        <v>0.00076200000000000009</v>
      </c>
      <c r="S670" s="229">
        <v>0</v>
      </c>
      <c r="T670" s="230">
        <f>S670*H670</f>
        <v>0</v>
      </c>
      <c r="AR670" s="23" t="s">
        <v>245</v>
      </c>
      <c r="AT670" s="23" t="s">
        <v>148</v>
      </c>
      <c r="AU670" s="23" t="s">
        <v>86</v>
      </c>
      <c r="AY670" s="23" t="s">
        <v>146</v>
      </c>
      <c r="BE670" s="231">
        <f>IF(N670="základní",J670,0)</f>
        <v>0</v>
      </c>
      <c r="BF670" s="231">
        <f>IF(N670="snížená",J670,0)</f>
        <v>0</v>
      </c>
      <c r="BG670" s="231">
        <f>IF(N670="zákl. přenesená",J670,0)</f>
        <v>0</v>
      </c>
      <c r="BH670" s="231">
        <f>IF(N670="sníž. přenesená",J670,0)</f>
        <v>0</v>
      </c>
      <c r="BI670" s="231">
        <f>IF(N670="nulová",J670,0)</f>
        <v>0</v>
      </c>
      <c r="BJ670" s="23" t="s">
        <v>25</v>
      </c>
      <c r="BK670" s="231">
        <f>ROUND(I670*H670,2)</f>
        <v>0</v>
      </c>
      <c r="BL670" s="23" t="s">
        <v>245</v>
      </c>
      <c r="BM670" s="23" t="s">
        <v>980</v>
      </c>
    </row>
    <row r="671" s="11" customFormat="1">
      <c r="B671" s="232"/>
      <c r="C671" s="233"/>
      <c r="D671" s="234" t="s">
        <v>155</v>
      </c>
      <c r="E671" s="235" t="s">
        <v>24</v>
      </c>
      <c r="F671" s="236" t="s">
        <v>975</v>
      </c>
      <c r="G671" s="233"/>
      <c r="H671" s="235" t="s">
        <v>24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AT671" s="242" t="s">
        <v>155</v>
      </c>
      <c r="AU671" s="242" t="s">
        <v>86</v>
      </c>
      <c r="AV671" s="11" t="s">
        <v>25</v>
      </c>
      <c r="AW671" s="11" t="s">
        <v>40</v>
      </c>
      <c r="AX671" s="11" t="s">
        <v>77</v>
      </c>
      <c r="AY671" s="242" t="s">
        <v>146</v>
      </c>
    </row>
    <row r="672" s="12" customFormat="1">
      <c r="B672" s="243"/>
      <c r="C672" s="244"/>
      <c r="D672" s="234" t="s">
        <v>155</v>
      </c>
      <c r="E672" s="245" t="s">
        <v>24</v>
      </c>
      <c r="F672" s="246" t="s">
        <v>981</v>
      </c>
      <c r="G672" s="244"/>
      <c r="H672" s="247">
        <v>38.100000000000001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AT672" s="253" t="s">
        <v>155</v>
      </c>
      <c r="AU672" s="253" t="s">
        <v>86</v>
      </c>
      <c r="AV672" s="12" t="s">
        <v>86</v>
      </c>
      <c r="AW672" s="12" t="s">
        <v>40</v>
      </c>
      <c r="AX672" s="12" t="s">
        <v>77</v>
      </c>
      <c r="AY672" s="253" t="s">
        <v>146</v>
      </c>
    </row>
    <row r="673" s="13" customFormat="1">
      <c r="B673" s="254"/>
      <c r="C673" s="255"/>
      <c r="D673" s="234" t="s">
        <v>155</v>
      </c>
      <c r="E673" s="256" t="s">
        <v>24</v>
      </c>
      <c r="F673" s="257" t="s">
        <v>159</v>
      </c>
      <c r="G673" s="255"/>
      <c r="H673" s="258">
        <v>38.100000000000001</v>
      </c>
      <c r="I673" s="259"/>
      <c r="J673" s="255"/>
      <c r="K673" s="255"/>
      <c r="L673" s="260"/>
      <c r="M673" s="261"/>
      <c r="N673" s="262"/>
      <c r="O673" s="262"/>
      <c r="P673" s="262"/>
      <c r="Q673" s="262"/>
      <c r="R673" s="262"/>
      <c r="S673" s="262"/>
      <c r="T673" s="263"/>
      <c r="AT673" s="264" t="s">
        <v>155</v>
      </c>
      <c r="AU673" s="264" t="s">
        <v>86</v>
      </c>
      <c r="AV673" s="13" t="s">
        <v>153</v>
      </c>
      <c r="AW673" s="13" t="s">
        <v>40</v>
      </c>
      <c r="AX673" s="13" t="s">
        <v>25</v>
      </c>
      <c r="AY673" s="264" t="s">
        <v>146</v>
      </c>
    </row>
    <row r="674" s="1" customFormat="1" ht="16.5" customHeight="1">
      <c r="B674" s="45"/>
      <c r="C674" s="265" t="s">
        <v>982</v>
      </c>
      <c r="D674" s="265" t="s">
        <v>263</v>
      </c>
      <c r="E674" s="266" t="s">
        <v>983</v>
      </c>
      <c r="F674" s="267" t="s">
        <v>984</v>
      </c>
      <c r="G674" s="268" t="s">
        <v>185</v>
      </c>
      <c r="H674" s="269">
        <v>0.095000000000000001</v>
      </c>
      <c r="I674" s="270"/>
      <c r="J674" s="271">
        <f>ROUND(I674*H674,2)</f>
        <v>0</v>
      </c>
      <c r="K674" s="267" t="s">
        <v>152</v>
      </c>
      <c r="L674" s="272"/>
      <c r="M674" s="273" t="s">
        <v>24</v>
      </c>
      <c r="N674" s="274" t="s">
        <v>48</v>
      </c>
      <c r="O674" s="46"/>
      <c r="P674" s="229">
        <f>O674*H674</f>
        <v>0</v>
      </c>
      <c r="Q674" s="229">
        <v>0.55000000000000004</v>
      </c>
      <c r="R674" s="229">
        <f>Q674*H674</f>
        <v>0.052250000000000005</v>
      </c>
      <c r="S674" s="229">
        <v>0</v>
      </c>
      <c r="T674" s="230">
        <f>S674*H674</f>
        <v>0</v>
      </c>
      <c r="AR674" s="23" t="s">
        <v>353</v>
      </c>
      <c r="AT674" s="23" t="s">
        <v>263</v>
      </c>
      <c r="AU674" s="23" t="s">
        <v>86</v>
      </c>
      <c r="AY674" s="23" t="s">
        <v>146</v>
      </c>
      <c r="BE674" s="231">
        <f>IF(N674="základní",J674,0)</f>
        <v>0</v>
      </c>
      <c r="BF674" s="231">
        <f>IF(N674="snížená",J674,0)</f>
        <v>0</v>
      </c>
      <c r="BG674" s="231">
        <f>IF(N674="zákl. přenesená",J674,0)</f>
        <v>0</v>
      </c>
      <c r="BH674" s="231">
        <f>IF(N674="sníž. přenesená",J674,0)</f>
        <v>0</v>
      </c>
      <c r="BI674" s="231">
        <f>IF(N674="nulová",J674,0)</f>
        <v>0</v>
      </c>
      <c r="BJ674" s="23" t="s">
        <v>25</v>
      </c>
      <c r="BK674" s="231">
        <f>ROUND(I674*H674,2)</f>
        <v>0</v>
      </c>
      <c r="BL674" s="23" t="s">
        <v>245</v>
      </c>
      <c r="BM674" s="23" t="s">
        <v>985</v>
      </c>
    </row>
    <row r="675" s="12" customFormat="1">
      <c r="B675" s="243"/>
      <c r="C675" s="244"/>
      <c r="D675" s="234" t="s">
        <v>155</v>
      </c>
      <c r="E675" s="245" t="s">
        <v>24</v>
      </c>
      <c r="F675" s="246" t="s">
        <v>986</v>
      </c>
      <c r="G675" s="244"/>
      <c r="H675" s="247">
        <v>0.095000000000000001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AT675" s="253" t="s">
        <v>155</v>
      </c>
      <c r="AU675" s="253" t="s">
        <v>86</v>
      </c>
      <c r="AV675" s="12" t="s">
        <v>86</v>
      </c>
      <c r="AW675" s="12" t="s">
        <v>40</v>
      </c>
      <c r="AX675" s="12" t="s">
        <v>25</v>
      </c>
      <c r="AY675" s="253" t="s">
        <v>146</v>
      </c>
    </row>
    <row r="676" s="1" customFormat="1" ht="25.5" customHeight="1">
      <c r="B676" s="45"/>
      <c r="C676" s="220" t="s">
        <v>987</v>
      </c>
      <c r="D676" s="220" t="s">
        <v>148</v>
      </c>
      <c r="E676" s="221" t="s">
        <v>988</v>
      </c>
      <c r="F676" s="222" t="s">
        <v>989</v>
      </c>
      <c r="G676" s="223" t="s">
        <v>151</v>
      </c>
      <c r="H676" s="224">
        <v>6.4770000000000003</v>
      </c>
      <c r="I676" s="225"/>
      <c r="J676" s="226">
        <f>ROUND(I676*H676,2)</f>
        <v>0</v>
      </c>
      <c r="K676" s="222" t="s">
        <v>152</v>
      </c>
      <c r="L676" s="71"/>
      <c r="M676" s="227" t="s">
        <v>24</v>
      </c>
      <c r="N676" s="228" t="s">
        <v>48</v>
      </c>
      <c r="O676" s="46"/>
      <c r="P676" s="229">
        <f>O676*H676</f>
        <v>0</v>
      </c>
      <c r="Q676" s="229">
        <v>0.00020000000000000001</v>
      </c>
      <c r="R676" s="229">
        <f>Q676*H676</f>
        <v>0.0012954000000000002</v>
      </c>
      <c r="S676" s="229">
        <v>0</v>
      </c>
      <c r="T676" s="230">
        <f>S676*H676</f>
        <v>0</v>
      </c>
      <c r="AR676" s="23" t="s">
        <v>245</v>
      </c>
      <c r="AT676" s="23" t="s">
        <v>148</v>
      </c>
      <c r="AU676" s="23" t="s">
        <v>86</v>
      </c>
      <c r="AY676" s="23" t="s">
        <v>146</v>
      </c>
      <c r="BE676" s="231">
        <f>IF(N676="základní",J676,0)</f>
        <v>0</v>
      </c>
      <c r="BF676" s="231">
        <f>IF(N676="snížená",J676,0)</f>
        <v>0</v>
      </c>
      <c r="BG676" s="231">
        <f>IF(N676="zákl. přenesená",J676,0)</f>
        <v>0</v>
      </c>
      <c r="BH676" s="231">
        <f>IF(N676="sníž. přenesená",J676,0)</f>
        <v>0</v>
      </c>
      <c r="BI676" s="231">
        <f>IF(N676="nulová",J676,0)</f>
        <v>0</v>
      </c>
      <c r="BJ676" s="23" t="s">
        <v>25</v>
      </c>
      <c r="BK676" s="231">
        <f>ROUND(I676*H676,2)</f>
        <v>0</v>
      </c>
      <c r="BL676" s="23" t="s">
        <v>245</v>
      </c>
      <c r="BM676" s="23" t="s">
        <v>990</v>
      </c>
    </row>
    <row r="677" s="1" customFormat="1" ht="16.5" customHeight="1">
      <c r="B677" s="45"/>
      <c r="C677" s="220" t="s">
        <v>991</v>
      </c>
      <c r="D677" s="220" t="s">
        <v>148</v>
      </c>
      <c r="E677" s="221" t="s">
        <v>992</v>
      </c>
      <c r="F677" s="222" t="s">
        <v>993</v>
      </c>
      <c r="G677" s="223" t="s">
        <v>755</v>
      </c>
      <c r="H677" s="275"/>
      <c r="I677" s="225"/>
      <c r="J677" s="226">
        <f>ROUND(I677*H677,2)</f>
        <v>0</v>
      </c>
      <c r="K677" s="222" t="s">
        <v>152</v>
      </c>
      <c r="L677" s="71"/>
      <c r="M677" s="227" t="s">
        <v>24</v>
      </c>
      <c r="N677" s="228" t="s">
        <v>48</v>
      </c>
      <c r="O677" s="46"/>
      <c r="P677" s="229">
        <f>O677*H677</f>
        <v>0</v>
      </c>
      <c r="Q677" s="229">
        <v>0</v>
      </c>
      <c r="R677" s="229">
        <f>Q677*H677</f>
        <v>0</v>
      </c>
      <c r="S677" s="229">
        <v>0</v>
      </c>
      <c r="T677" s="230">
        <f>S677*H677</f>
        <v>0</v>
      </c>
      <c r="AR677" s="23" t="s">
        <v>245</v>
      </c>
      <c r="AT677" s="23" t="s">
        <v>148</v>
      </c>
      <c r="AU677" s="23" t="s">
        <v>86</v>
      </c>
      <c r="AY677" s="23" t="s">
        <v>146</v>
      </c>
      <c r="BE677" s="231">
        <f>IF(N677="základní",J677,0)</f>
        <v>0</v>
      </c>
      <c r="BF677" s="231">
        <f>IF(N677="snížená",J677,0)</f>
        <v>0</v>
      </c>
      <c r="BG677" s="231">
        <f>IF(N677="zákl. přenesená",J677,0)</f>
        <v>0</v>
      </c>
      <c r="BH677" s="231">
        <f>IF(N677="sníž. přenesená",J677,0)</f>
        <v>0</v>
      </c>
      <c r="BI677" s="231">
        <f>IF(N677="nulová",J677,0)</f>
        <v>0</v>
      </c>
      <c r="BJ677" s="23" t="s">
        <v>25</v>
      </c>
      <c r="BK677" s="231">
        <f>ROUND(I677*H677,2)</f>
        <v>0</v>
      </c>
      <c r="BL677" s="23" t="s">
        <v>245</v>
      </c>
      <c r="BM677" s="23" t="s">
        <v>994</v>
      </c>
    </row>
    <row r="678" s="1" customFormat="1" ht="16.5" customHeight="1">
      <c r="B678" s="45"/>
      <c r="C678" s="220" t="s">
        <v>995</v>
      </c>
      <c r="D678" s="220" t="s">
        <v>148</v>
      </c>
      <c r="E678" s="221" t="s">
        <v>996</v>
      </c>
      <c r="F678" s="222" t="s">
        <v>997</v>
      </c>
      <c r="G678" s="223" t="s">
        <v>755</v>
      </c>
      <c r="H678" s="275"/>
      <c r="I678" s="225"/>
      <c r="J678" s="226">
        <f>ROUND(I678*H678,2)</f>
        <v>0</v>
      </c>
      <c r="K678" s="222" t="s">
        <v>152</v>
      </c>
      <c r="L678" s="71"/>
      <c r="M678" s="227" t="s">
        <v>24</v>
      </c>
      <c r="N678" s="228" t="s">
        <v>48</v>
      </c>
      <c r="O678" s="46"/>
      <c r="P678" s="229">
        <f>O678*H678</f>
        <v>0</v>
      </c>
      <c r="Q678" s="229">
        <v>0</v>
      </c>
      <c r="R678" s="229">
        <f>Q678*H678</f>
        <v>0</v>
      </c>
      <c r="S678" s="229">
        <v>0</v>
      </c>
      <c r="T678" s="230">
        <f>S678*H678</f>
        <v>0</v>
      </c>
      <c r="AR678" s="23" t="s">
        <v>245</v>
      </c>
      <c r="AT678" s="23" t="s">
        <v>148</v>
      </c>
      <c r="AU678" s="23" t="s">
        <v>86</v>
      </c>
      <c r="AY678" s="23" t="s">
        <v>146</v>
      </c>
      <c r="BE678" s="231">
        <f>IF(N678="základní",J678,0)</f>
        <v>0</v>
      </c>
      <c r="BF678" s="231">
        <f>IF(N678="snížená",J678,0)</f>
        <v>0</v>
      </c>
      <c r="BG678" s="231">
        <f>IF(N678="zákl. přenesená",J678,0)</f>
        <v>0</v>
      </c>
      <c r="BH678" s="231">
        <f>IF(N678="sníž. přenesená",J678,0)</f>
        <v>0</v>
      </c>
      <c r="BI678" s="231">
        <f>IF(N678="nulová",J678,0)</f>
        <v>0</v>
      </c>
      <c r="BJ678" s="23" t="s">
        <v>25</v>
      </c>
      <c r="BK678" s="231">
        <f>ROUND(I678*H678,2)</f>
        <v>0</v>
      </c>
      <c r="BL678" s="23" t="s">
        <v>245</v>
      </c>
      <c r="BM678" s="23" t="s">
        <v>998</v>
      </c>
    </row>
    <row r="679" s="10" customFormat="1" ht="29.88" customHeight="1">
      <c r="B679" s="204"/>
      <c r="C679" s="205"/>
      <c r="D679" s="206" t="s">
        <v>76</v>
      </c>
      <c r="E679" s="218" t="s">
        <v>999</v>
      </c>
      <c r="F679" s="218" t="s">
        <v>1000</v>
      </c>
      <c r="G679" s="205"/>
      <c r="H679" s="205"/>
      <c r="I679" s="208"/>
      <c r="J679" s="219">
        <f>BK679</f>
        <v>0</v>
      </c>
      <c r="K679" s="205"/>
      <c r="L679" s="210"/>
      <c r="M679" s="211"/>
      <c r="N679" s="212"/>
      <c r="O679" s="212"/>
      <c r="P679" s="213">
        <f>SUM(P680:P775)</f>
        <v>0</v>
      </c>
      <c r="Q679" s="212"/>
      <c r="R679" s="213">
        <f>SUM(R680:R775)</f>
        <v>2.2981936000000003</v>
      </c>
      <c r="S679" s="212"/>
      <c r="T679" s="214">
        <f>SUM(T680:T775)</f>
        <v>1.8998585000000003</v>
      </c>
      <c r="AR679" s="215" t="s">
        <v>86</v>
      </c>
      <c r="AT679" s="216" t="s">
        <v>76</v>
      </c>
      <c r="AU679" s="216" t="s">
        <v>25</v>
      </c>
      <c r="AY679" s="215" t="s">
        <v>146</v>
      </c>
      <c r="BK679" s="217">
        <f>SUM(BK680:BK775)</f>
        <v>0</v>
      </c>
    </row>
    <row r="680" s="1" customFormat="1" ht="16.5" customHeight="1">
      <c r="B680" s="45"/>
      <c r="C680" s="220" t="s">
        <v>1001</v>
      </c>
      <c r="D680" s="220" t="s">
        <v>148</v>
      </c>
      <c r="E680" s="221" t="s">
        <v>1002</v>
      </c>
      <c r="F680" s="222" t="s">
        <v>1003</v>
      </c>
      <c r="G680" s="223" t="s">
        <v>151</v>
      </c>
      <c r="H680" s="224">
        <v>34.759999999999998</v>
      </c>
      <c r="I680" s="225"/>
      <c r="J680" s="226">
        <f>ROUND(I680*H680,2)</f>
        <v>0</v>
      </c>
      <c r="K680" s="222" t="s">
        <v>152</v>
      </c>
      <c r="L680" s="71"/>
      <c r="M680" s="227" t="s">
        <v>24</v>
      </c>
      <c r="N680" s="228" t="s">
        <v>48</v>
      </c>
      <c r="O680" s="46"/>
      <c r="P680" s="229">
        <f>O680*H680</f>
        <v>0</v>
      </c>
      <c r="Q680" s="229">
        <v>0</v>
      </c>
      <c r="R680" s="229">
        <f>Q680*H680</f>
        <v>0</v>
      </c>
      <c r="S680" s="229">
        <v>0.00594</v>
      </c>
      <c r="T680" s="230">
        <f>S680*H680</f>
        <v>0.20647439999999998</v>
      </c>
      <c r="AR680" s="23" t="s">
        <v>245</v>
      </c>
      <c r="AT680" s="23" t="s">
        <v>148</v>
      </c>
      <c r="AU680" s="23" t="s">
        <v>86</v>
      </c>
      <c r="AY680" s="23" t="s">
        <v>146</v>
      </c>
      <c r="BE680" s="231">
        <f>IF(N680="základní",J680,0)</f>
        <v>0</v>
      </c>
      <c r="BF680" s="231">
        <f>IF(N680="snížená",J680,0)</f>
        <v>0</v>
      </c>
      <c r="BG680" s="231">
        <f>IF(N680="zákl. přenesená",J680,0)</f>
        <v>0</v>
      </c>
      <c r="BH680" s="231">
        <f>IF(N680="sníž. přenesená",J680,0)</f>
        <v>0</v>
      </c>
      <c r="BI680" s="231">
        <f>IF(N680="nulová",J680,0)</f>
        <v>0</v>
      </c>
      <c r="BJ680" s="23" t="s">
        <v>25</v>
      </c>
      <c r="BK680" s="231">
        <f>ROUND(I680*H680,2)</f>
        <v>0</v>
      </c>
      <c r="BL680" s="23" t="s">
        <v>245</v>
      </c>
      <c r="BM680" s="23" t="s">
        <v>1004</v>
      </c>
    </row>
    <row r="681" s="11" customFormat="1">
      <c r="B681" s="232"/>
      <c r="C681" s="233"/>
      <c r="D681" s="234" t="s">
        <v>155</v>
      </c>
      <c r="E681" s="235" t="s">
        <v>24</v>
      </c>
      <c r="F681" s="236" t="s">
        <v>1005</v>
      </c>
      <c r="G681" s="233"/>
      <c r="H681" s="235" t="s">
        <v>24</v>
      </c>
      <c r="I681" s="237"/>
      <c r="J681" s="233"/>
      <c r="K681" s="233"/>
      <c r="L681" s="238"/>
      <c r="M681" s="239"/>
      <c r="N681" s="240"/>
      <c r="O681" s="240"/>
      <c r="P681" s="240"/>
      <c r="Q681" s="240"/>
      <c r="R681" s="240"/>
      <c r="S681" s="240"/>
      <c r="T681" s="241"/>
      <c r="AT681" s="242" t="s">
        <v>155</v>
      </c>
      <c r="AU681" s="242" t="s">
        <v>86</v>
      </c>
      <c r="AV681" s="11" t="s">
        <v>25</v>
      </c>
      <c r="AW681" s="11" t="s">
        <v>40</v>
      </c>
      <c r="AX681" s="11" t="s">
        <v>77</v>
      </c>
      <c r="AY681" s="242" t="s">
        <v>146</v>
      </c>
    </row>
    <row r="682" s="12" customFormat="1">
      <c r="B682" s="243"/>
      <c r="C682" s="244"/>
      <c r="D682" s="234" t="s">
        <v>155</v>
      </c>
      <c r="E682" s="245" t="s">
        <v>24</v>
      </c>
      <c r="F682" s="246" t="s">
        <v>1006</v>
      </c>
      <c r="G682" s="244"/>
      <c r="H682" s="247">
        <v>34.759999999999998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AT682" s="253" t="s">
        <v>155</v>
      </c>
      <c r="AU682" s="253" t="s">
        <v>86</v>
      </c>
      <c r="AV682" s="12" t="s">
        <v>86</v>
      </c>
      <c r="AW682" s="12" t="s">
        <v>40</v>
      </c>
      <c r="AX682" s="12" t="s">
        <v>77</v>
      </c>
      <c r="AY682" s="253" t="s">
        <v>146</v>
      </c>
    </row>
    <row r="683" s="13" customFormat="1">
      <c r="B683" s="254"/>
      <c r="C683" s="255"/>
      <c r="D683" s="234" t="s">
        <v>155</v>
      </c>
      <c r="E683" s="256" t="s">
        <v>24</v>
      </c>
      <c r="F683" s="257" t="s">
        <v>159</v>
      </c>
      <c r="G683" s="255"/>
      <c r="H683" s="258">
        <v>34.759999999999998</v>
      </c>
      <c r="I683" s="259"/>
      <c r="J683" s="255"/>
      <c r="K683" s="255"/>
      <c r="L683" s="260"/>
      <c r="M683" s="261"/>
      <c r="N683" s="262"/>
      <c r="O683" s="262"/>
      <c r="P683" s="262"/>
      <c r="Q683" s="262"/>
      <c r="R683" s="262"/>
      <c r="S683" s="262"/>
      <c r="T683" s="263"/>
      <c r="AT683" s="264" t="s">
        <v>155</v>
      </c>
      <c r="AU683" s="264" t="s">
        <v>86</v>
      </c>
      <c r="AV683" s="13" t="s">
        <v>153</v>
      </c>
      <c r="AW683" s="13" t="s">
        <v>40</v>
      </c>
      <c r="AX683" s="13" t="s">
        <v>25</v>
      </c>
      <c r="AY683" s="264" t="s">
        <v>146</v>
      </c>
    </row>
    <row r="684" s="1" customFormat="1" ht="16.5" customHeight="1">
      <c r="B684" s="45"/>
      <c r="C684" s="220" t="s">
        <v>1007</v>
      </c>
      <c r="D684" s="220" t="s">
        <v>148</v>
      </c>
      <c r="E684" s="221" t="s">
        <v>1008</v>
      </c>
      <c r="F684" s="222" t="s">
        <v>1009</v>
      </c>
      <c r="G684" s="223" t="s">
        <v>177</v>
      </c>
      <c r="H684" s="224">
        <v>253.69</v>
      </c>
      <c r="I684" s="225"/>
      <c r="J684" s="226">
        <f>ROUND(I684*H684,2)</f>
        <v>0</v>
      </c>
      <c r="K684" s="222" t="s">
        <v>152</v>
      </c>
      <c r="L684" s="71"/>
      <c r="M684" s="227" t="s">
        <v>24</v>
      </c>
      <c r="N684" s="228" t="s">
        <v>48</v>
      </c>
      <c r="O684" s="46"/>
      <c r="P684" s="229">
        <f>O684*H684</f>
        <v>0</v>
      </c>
      <c r="Q684" s="229">
        <v>0</v>
      </c>
      <c r="R684" s="229">
        <f>Q684*H684</f>
        <v>0</v>
      </c>
      <c r="S684" s="229">
        <v>0.00167</v>
      </c>
      <c r="T684" s="230">
        <f>S684*H684</f>
        <v>0.42366229999999999</v>
      </c>
      <c r="AR684" s="23" t="s">
        <v>245</v>
      </c>
      <c r="AT684" s="23" t="s">
        <v>148</v>
      </c>
      <c r="AU684" s="23" t="s">
        <v>86</v>
      </c>
      <c r="AY684" s="23" t="s">
        <v>146</v>
      </c>
      <c r="BE684" s="231">
        <f>IF(N684="základní",J684,0)</f>
        <v>0</v>
      </c>
      <c r="BF684" s="231">
        <f>IF(N684="snížená",J684,0)</f>
        <v>0</v>
      </c>
      <c r="BG684" s="231">
        <f>IF(N684="zákl. přenesená",J684,0)</f>
        <v>0</v>
      </c>
      <c r="BH684" s="231">
        <f>IF(N684="sníž. přenesená",J684,0)</f>
        <v>0</v>
      </c>
      <c r="BI684" s="231">
        <f>IF(N684="nulová",J684,0)</f>
        <v>0</v>
      </c>
      <c r="BJ684" s="23" t="s">
        <v>25</v>
      </c>
      <c r="BK684" s="231">
        <f>ROUND(I684*H684,2)</f>
        <v>0</v>
      </c>
      <c r="BL684" s="23" t="s">
        <v>245</v>
      </c>
      <c r="BM684" s="23" t="s">
        <v>1010</v>
      </c>
    </row>
    <row r="685" s="12" customFormat="1">
      <c r="B685" s="243"/>
      <c r="C685" s="244"/>
      <c r="D685" s="234" t="s">
        <v>155</v>
      </c>
      <c r="E685" s="245" t="s">
        <v>24</v>
      </c>
      <c r="F685" s="246" t="s">
        <v>1011</v>
      </c>
      <c r="G685" s="244"/>
      <c r="H685" s="247">
        <v>48.299999999999997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AT685" s="253" t="s">
        <v>155</v>
      </c>
      <c r="AU685" s="253" t="s">
        <v>86</v>
      </c>
      <c r="AV685" s="12" t="s">
        <v>86</v>
      </c>
      <c r="AW685" s="12" t="s">
        <v>40</v>
      </c>
      <c r="AX685" s="12" t="s">
        <v>77</v>
      </c>
      <c r="AY685" s="253" t="s">
        <v>146</v>
      </c>
    </row>
    <row r="686" s="12" customFormat="1">
      <c r="B686" s="243"/>
      <c r="C686" s="244"/>
      <c r="D686" s="234" t="s">
        <v>155</v>
      </c>
      <c r="E686" s="245" t="s">
        <v>24</v>
      </c>
      <c r="F686" s="246" t="s">
        <v>1012</v>
      </c>
      <c r="G686" s="244"/>
      <c r="H686" s="247">
        <v>69.25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AT686" s="253" t="s">
        <v>155</v>
      </c>
      <c r="AU686" s="253" t="s">
        <v>86</v>
      </c>
      <c r="AV686" s="12" t="s">
        <v>86</v>
      </c>
      <c r="AW686" s="12" t="s">
        <v>40</v>
      </c>
      <c r="AX686" s="12" t="s">
        <v>77</v>
      </c>
      <c r="AY686" s="253" t="s">
        <v>146</v>
      </c>
    </row>
    <row r="687" s="12" customFormat="1">
      <c r="B687" s="243"/>
      <c r="C687" s="244"/>
      <c r="D687" s="234" t="s">
        <v>155</v>
      </c>
      <c r="E687" s="245" t="s">
        <v>24</v>
      </c>
      <c r="F687" s="246" t="s">
        <v>1013</v>
      </c>
      <c r="G687" s="244"/>
      <c r="H687" s="247">
        <v>69.439999999999998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AT687" s="253" t="s">
        <v>155</v>
      </c>
      <c r="AU687" s="253" t="s">
        <v>86</v>
      </c>
      <c r="AV687" s="12" t="s">
        <v>86</v>
      </c>
      <c r="AW687" s="12" t="s">
        <v>40</v>
      </c>
      <c r="AX687" s="12" t="s">
        <v>77</v>
      </c>
      <c r="AY687" s="253" t="s">
        <v>146</v>
      </c>
    </row>
    <row r="688" s="12" customFormat="1">
      <c r="B688" s="243"/>
      <c r="C688" s="244"/>
      <c r="D688" s="234" t="s">
        <v>155</v>
      </c>
      <c r="E688" s="245" t="s">
        <v>24</v>
      </c>
      <c r="F688" s="246" t="s">
        <v>1014</v>
      </c>
      <c r="G688" s="244"/>
      <c r="H688" s="247">
        <v>66.700000000000003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AT688" s="253" t="s">
        <v>155</v>
      </c>
      <c r="AU688" s="253" t="s">
        <v>86</v>
      </c>
      <c r="AV688" s="12" t="s">
        <v>86</v>
      </c>
      <c r="AW688" s="12" t="s">
        <v>40</v>
      </c>
      <c r="AX688" s="12" t="s">
        <v>77</v>
      </c>
      <c r="AY688" s="253" t="s">
        <v>146</v>
      </c>
    </row>
    <row r="689" s="13" customFormat="1">
      <c r="B689" s="254"/>
      <c r="C689" s="255"/>
      <c r="D689" s="234" t="s">
        <v>155</v>
      </c>
      <c r="E689" s="256" t="s">
        <v>24</v>
      </c>
      <c r="F689" s="257" t="s">
        <v>159</v>
      </c>
      <c r="G689" s="255"/>
      <c r="H689" s="258">
        <v>253.69</v>
      </c>
      <c r="I689" s="259"/>
      <c r="J689" s="255"/>
      <c r="K689" s="255"/>
      <c r="L689" s="260"/>
      <c r="M689" s="261"/>
      <c r="N689" s="262"/>
      <c r="O689" s="262"/>
      <c r="P689" s="262"/>
      <c r="Q689" s="262"/>
      <c r="R689" s="262"/>
      <c r="S689" s="262"/>
      <c r="T689" s="263"/>
      <c r="AT689" s="264" t="s">
        <v>155</v>
      </c>
      <c r="AU689" s="264" t="s">
        <v>86</v>
      </c>
      <c r="AV689" s="13" t="s">
        <v>153</v>
      </c>
      <c r="AW689" s="13" t="s">
        <v>40</v>
      </c>
      <c r="AX689" s="13" t="s">
        <v>25</v>
      </c>
      <c r="AY689" s="264" t="s">
        <v>146</v>
      </c>
    </row>
    <row r="690" s="1" customFormat="1" ht="16.5" customHeight="1">
      <c r="B690" s="45"/>
      <c r="C690" s="220" t="s">
        <v>1015</v>
      </c>
      <c r="D690" s="220" t="s">
        <v>148</v>
      </c>
      <c r="E690" s="221" t="s">
        <v>1016</v>
      </c>
      <c r="F690" s="222" t="s">
        <v>1017</v>
      </c>
      <c r="G690" s="223" t="s">
        <v>177</v>
      </c>
      <c r="H690" s="224">
        <v>335</v>
      </c>
      <c r="I690" s="225"/>
      <c r="J690" s="226">
        <f>ROUND(I690*H690,2)</f>
        <v>0</v>
      </c>
      <c r="K690" s="222" t="s">
        <v>152</v>
      </c>
      <c r="L690" s="71"/>
      <c r="M690" s="227" t="s">
        <v>24</v>
      </c>
      <c r="N690" s="228" t="s">
        <v>48</v>
      </c>
      <c r="O690" s="46"/>
      <c r="P690" s="229">
        <f>O690*H690</f>
        <v>0</v>
      </c>
      <c r="Q690" s="229">
        <v>0</v>
      </c>
      <c r="R690" s="229">
        <f>Q690*H690</f>
        <v>0</v>
      </c>
      <c r="S690" s="229">
        <v>0.0022300000000000002</v>
      </c>
      <c r="T690" s="230">
        <f>S690*H690</f>
        <v>0.7470500000000001</v>
      </c>
      <c r="AR690" s="23" t="s">
        <v>245</v>
      </c>
      <c r="AT690" s="23" t="s">
        <v>148</v>
      </c>
      <c r="AU690" s="23" t="s">
        <v>86</v>
      </c>
      <c r="AY690" s="23" t="s">
        <v>146</v>
      </c>
      <c r="BE690" s="231">
        <f>IF(N690="základní",J690,0)</f>
        <v>0</v>
      </c>
      <c r="BF690" s="231">
        <f>IF(N690="snížená",J690,0)</f>
        <v>0</v>
      </c>
      <c r="BG690" s="231">
        <f>IF(N690="zákl. přenesená",J690,0)</f>
        <v>0</v>
      </c>
      <c r="BH690" s="231">
        <f>IF(N690="sníž. přenesená",J690,0)</f>
        <v>0</v>
      </c>
      <c r="BI690" s="231">
        <f>IF(N690="nulová",J690,0)</f>
        <v>0</v>
      </c>
      <c r="BJ690" s="23" t="s">
        <v>25</v>
      </c>
      <c r="BK690" s="231">
        <f>ROUND(I690*H690,2)</f>
        <v>0</v>
      </c>
      <c r="BL690" s="23" t="s">
        <v>245</v>
      </c>
      <c r="BM690" s="23" t="s">
        <v>1018</v>
      </c>
    </row>
    <row r="691" s="12" customFormat="1">
      <c r="B691" s="243"/>
      <c r="C691" s="244"/>
      <c r="D691" s="234" t="s">
        <v>155</v>
      </c>
      <c r="E691" s="245" t="s">
        <v>24</v>
      </c>
      <c r="F691" s="246" t="s">
        <v>1019</v>
      </c>
      <c r="G691" s="244"/>
      <c r="H691" s="247">
        <v>155</v>
      </c>
      <c r="I691" s="248"/>
      <c r="J691" s="244"/>
      <c r="K691" s="244"/>
      <c r="L691" s="249"/>
      <c r="M691" s="250"/>
      <c r="N691" s="251"/>
      <c r="O691" s="251"/>
      <c r="P691" s="251"/>
      <c r="Q691" s="251"/>
      <c r="R691" s="251"/>
      <c r="S691" s="251"/>
      <c r="T691" s="252"/>
      <c r="AT691" s="253" t="s">
        <v>155</v>
      </c>
      <c r="AU691" s="253" t="s">
        <v>86</v>
      </c>
      <c r="AV691" s="12" t="s">
        <v>86</v>
      </c>
      <c r="AW691" s="12" t="s">
        <v>40</v>
      </c>
      <c r="AX691" s="12" t="s">
        <v>77</v>
      </c>
      <c r="AY691" s="253" t="s">
        <v>146</v>
      </c>
    </row>
    <row r="692" s="12" customFormat="1">
      <c r="B692" s="243"/>
      <c r="C692" s="244"/>
      <c r="D692" s="234" t="s">
        <v>155</v>
      </c>
      <c r="E692" s="245" t="s">
        <v>24</v>
      </c>
      <c r="F692" s="246" t="s">
        <v>1020</v>
      </c>
      <c r="G692" s="244"/>
      <c r="H692" s="247">
        <v>180</v>
      </c>
      <c r="I692" s="248"/>
      <c r="J692" s="244"/>
      <c r="K692" s="244"/>
      <c r="L692" s="249"/>
      <c r="M692" s="250"/>
      <c r="N692" s="251"/>
      <c r="O692" s="251"/>
      <c r="P692" s="251"/>
      <c r="Q692" s="251"/>
      <c r="R692" s="251"/>
      <c r="S692" s="251"/>
      <c r="T692" s="252"/>
      <c r="AT692" s="253" t="s">
        <v>155</v>
      </c>
      <c r="AU692" s="253" t="s">
        <v>86</v>
      </c>
      <c r="AV692" s="12" t="s">
        <v>86</v>
      </c>
      <c r="AW692" s="12" t="s">
        <v>40</v>
      </c>
      <c r="AX692" s="12" t="s">
        <v>77</v>
      </c>
      <c r="AY692" s="253" t="s">
        <v>146</v>
      </c>
    </row>
    <row r="693" s="13" customFormat="1">
      <c r="B693" s="254"/>
      <c r="C693" s="255"/>
      <c r="D693" s="234" t="s">
        <v>155</v>
      </c>
      <c r="E693" s="256" t="s">
        <v>24</v>
      </c>
      <c r="F693" s="257" t="s">
        <v>159</v>
      </c>
      <c r="G693" s="255"/>
      <c r="H693" s="258">
        <v>335</v>
      </c>
      <c r="I693" s="259"/>
      <c r="J693" s="255"/>
      <c r="K693" s="255"/>
      <c r="L693" s="260"/>
      <c r="M693" s="261"/>
      <c r="N693" s="262"/>
      <c r="O693" s="262"/>
      <c r="P693" s="262"/>
      <c r="Q693" s="262"/>
      <c r="R693" s="262"/>
      <c r="S693" s="262"/>
      <c r="T693" s="263"/>
      <c r="AT693" s="264" t="s">
        <v>155</v>
      </c>
      <c r="AU693" s="264" t="s">
        <v>86</v>
      </c>
      <c r="AV693" s="13" t="s">
        <v>153</v>
      </c>
      <c r="AW693" s="13" t="s">
        <v>40</v>
      </c>
      <c r="AX693" s="13" t="s">
        <v>25</v>
      </c>
      <c r="AY693" s="264" t="s">
        <v>146</v>
      </c>
    </row>
    <row r="694" s="1" customFormat="1" ht="16.5" customHeight="1">
      <c r="B694" s="45"/>
      <c r="C694" s="220" t="s">
        <v>1021</v>
      </c>
      <c r="D694" s="220" t="s">
        <v>148</v>
      </c>
      <c r="E694" s="221" t="s">
        <v>1022</v>
      </c>
      <c r="F694" s="222" t="s">
        <v>1023</v>
      </c>
      <c r="G694" s="223" t="s">
        <v>177</v>
      </c>
      <c r="H694" s="224">
        <v>16.699999999999999</v>
      </c>
      <c r="I694" s="225"/>
      <c r="J694" s="226">
        <f>ROUND(I694*H694,2)</f>
        <v>0</v>
      </c>
      <c r="K694" s="222" t="s">
        <v>152</v>
      </c>
      <c r="L694" s="71"/>
      <c r="M694" s="227" t="s">
        <v>24</v>
      </c>
      <c r="N694" s="228" t="s">
        <v>48</v>
      </c>
      <c r="O694" s="46"/>
      <c r="P694" s="229">
        <f>O694*H694</f>
        <v>0</v>
      </c>
      <c r="Q694" s="229">
        <v>0</v>
      </c>
      <c r="R694" s="229">
        <f>Q694*H694</f>
        <v>0</v>
      </c>
      <c r="S694" s="229">
        <v>0.00175</v>
      </c>
      <c r="T694" s="230">
        <f>S694*H694</f>
        <v>0.029225000000000001</v>
      </c>
      <c r="AR694" s="23" t="s">
        <v>245</v>
      </c>
      <c r="AT694" s="23" t="s">
        <v>148</v>
      </c>
      <c r="AU694" s="23" t="s">
        <v>86</v>
      </c>
      <c r="AY694" s="23" t="s">
        <v>146</v>
      </c>
      <c r="BE694" s="231">
        <f>IF(N694="základní",J694,0)</f>
        <v>0</v>
      </c>
      <c r="BF694" s="231">
        <f>IF(N694="snížená",J694,0)</f>
        <v>0</v>
      </c>
      <c r="BG694" s="231">
        <f>IF(N694="zákl. přenesená",J694,0)</f>
        <v>0</v>
      </c>
      <c r="BH694" s="231">
        <f>IF(N694="sníž. přenesená",J694,0)</f>
        <v>0</v>
      </c>
      <c r="BI694" s="231">
        <f>IF(N694="nulová",J694,0)</f>
        <v>0</v>
      </c>
      <c r="BJ694" s="23" t="s">
        <v>25</v>
      </c>
      <c r="BK694" s="231">
        <f>ROUND(I694*H694,2)</f>
        <v>0</v>
      </c>
      <c r="BL694" s="23" t="s">
        <v>245</v>
      </c>
      <c r="BM694" s="23" t="s">
        <v>1024</v>
      </c>
    </row>
    <row r="695" s="11" customFormat="1">
      <c r="B695" s="232"/>
      <c r="C695" s="233"/>
      <c r="D695" s="234" t="s">
        <v>155</v>
      </c>
      <c r="E695" s="235" t="s">
        <v>24</v>
      </c>
      <c r="F695" s="236" t="s">
        <v>1005</v>
      </c>
      <c r="G695" s="233"/>
      <c r="H695" s="235" t="s">
        <v>24</v>
      </c>
      <c r="I695" s="237"/>
      <c r="J695" s="233"/>
      <c r="K695" s="233"/>
      <c r="L695" s="238"/>
      <c r="M695" s="239"/>
      <c r="N695" s="240"/>
      <c r="O695" s="240"/>
      <c r="P695" s="240"/>
      <c r="Q695" s="240"/>
      <c r="R695" s="240"/>
      <c r="S695" s="240"/>
      <c r="T695" s="241"/>
      <c r="AT695" s="242" t="s">
        <v>155</v>
      </c>
      <c r="AU695" s="242" t="s">
        <v>86</v>
      </c>
      <c r="AV695" s="11" t="s">
        <v>25</v>
      </c>
      <c r="AW695" s="11" t="s">
        <v>40</v>
      </c>
      <c r="AX695" s="11" t="s">
        <v>77</v>
      </c>
      <c r="AY695" s="242" t="s">
        <v>146</v>
      </c>
    </row>
    <row r="696" s="12" customFormat="1">
      <c r="B696" s="243"/>
      <c r="C696" s="244"/>
      <c r="D696" s="234" t="s">
        <v>155</v>
      </c>
      <c r="E696" s="245" t="s">
        <v>24</v>
      </c>
      <c r="F696" s="246" t="s">
        <v>1025</v>
      </c>
      <c r="G696" s="244"/>
      <c r="H696" s="247">
        <v>16.699999999999999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AT696" s="253" t="s">
        <v>155</v>
      </c>
      <c r="AU696" s="253" t="s">
        <v>86</v>
      </c>
      <c r="AV696" s="12" t="s">
        <v>86</v>
      </c>
      <c r="AW696" s="12" t="s">
        <v>40</v>
      </c>
      <c r="AX696" s="12" t="s">
        <v>77</v>
      </c>
      <c r="AY696" s="253" t="s">
        <v>146</v>
      </c>
    </row>
    <row r="697" s="13" customFormat="1">
      <c r="B697" s="254"/>
      <c r="C697" s="255"/>
      <c r="D697" s="234" t="s">
        <v>155</v>
      </c>
      <c r="E697" s="256" t="s">
        <v>24</v>
      </c>
      <c r="F697" s="257" t="s">
        <v>159</v>
      </c>
      <c r="G697" s="255"/>
      <c r="H697" s="258">
        <v>16.699999999999999</v>
      </c>
      <c r="I697" s="259"/>
      <c r="J697" s="255"/>
      <c r="K697" s="255"/>
      <c r="L697" s="260"/>
      <c r="M697" s="261"/>
      <c r="N697" s="262"/>
      <c r="O697" s="262"/>
      <c r="P697" s="262"/>
      <c r="Q697" s="262"/>
      <c r="R697" s="262"/>
      <c r="S697" s="262"/>
      <c r="T697" s="263"/>
      <c r="AT697" s="264" t="s">
        <v>155</v>
      </c>
      <c r="AU697" s="264" t="s">
        <v>86</v>
      </c>
      <c r="AV697" s="13" t="s">
        <v>153</v>
      </c>
      <c r="AW697" s="13" t="s">
        <v>40</v>
      </c>
      <c r="AX697" s="13" t="s">
        <v>25</v>
      </c>
      <c r="AY697" s="264" t="s">
        <v>146</v>
      </c>
    </row>
    <row r="698" s="1" customFormat="1" ht="16.5" customHeight="1">
      <c r="B698" s="45"/>
      <c r="C698" s="220" t="s">
        <v>1026</v>
      </c>
      <c r="D698" s="220" t="s">
        <v>148</v>
      </c>
      <c r="E698" s="221" t="s">
        <v>1027</v>
      </c>
      <c r="F698" s="222" t="s">
        <v>1028</v>
      </c>
      <c r="G698" s="223" t="s">
        <v>177</v>
      </c>
      <c r="H698" s="224">
        <v>16.699999999999999</v>
      </c>
      <c r="I698" s="225"/>
      <c r="J698" s="226">
        <f>ROUND(I698*H698,2)</f>
        <v>0</v>
      </c>
      <c r="K698" s="222" t="s">
        <v>152</v>
      </c>
      <c r="L698" s="71"/>
      <c r="M698" s="227" t="s">
        <v>24</v>
      </c>
      <c r="N698" s="228" t="s">
        <v>48</v>
      </c>
      <c r="O698" s="46"/>
      <c r="P698" s="229">
        <f>O698*H698</f>
        <v>0</v>
      </c>
      <c r="Q698" s="229">
        <v>0</v>
      </c>
      <c r="R698" s="229">
        <f>Q698*H698</f>
        <v>0</v>
      </c>
      <c r="S698" s="229">
        <v>0.0025999999999999999</v>
      </c>
      <c r="T698" s="230">
        <f>S698*H698</f>
        <v>0.043419999999999993</v>
      </c>
      <c r="AR698" s="23" t="s">
        <v>245</v>
      </c>
      <c r="AT698" s="23" t="s">
        <v>148</v>
      </c>
      <c r="AU698" s="23" t="s">
        <v>86</v>
      </c>
      <c r="AY698" s="23" t="s">
        <v>146</v>
      </c>
      <c r="BE698" s="231">
        <f>IF(N698="základní",J698,0)</f>
        <v>0</v>
      </c>
      <c r="BF698" s="231">
        <f>IF(N698="snížená",J698,0)</f>
        <v>0</v>
      </c>
      <c r="BG698" s="231">
        <f>IF(N698="zákl. přenesená",J698,0)</f>
        <v>0</v>
      </c>
      <c r="BH698" s="231">
        <f>IF(N698="sníž. přenesená",J698,0)</f>
        <v>0</v>
      </c>
      <c r="BI698" s="231">
        <f>IF(N698="nulová",J698,0)</f>
        <v>0</v>
      </c>
      <c r="BJ698" s="23" t="s">
        <v>25</v>
      </c>
      <c r="BK698" s="231">
        <f>ROUND(I698*H698,2)</f>
        <v>0</v>
      </c>
      <c r="BL698" s="23" t="s">
        <v>245</v>
      </c>
      <c r="BM698" s="23" t="s">
        <v>1029</v>
      </c>
    </row>
    <row r="699" s="11" customFormat="1">
      <c r="B699" s="232"/>
      <c r="C699" s="233"/>
      <c r="D699" s="234" t="s">
        <v>155</v>
      </c>
      <c r="E699" s="235" t="s">
        <v>24</v>
      </c>
      <c r="F699" s="236" t="s">
        <v>1005</v>
      </c>
      <c r="G699" s="233"/>
      <c r="H699" s="235" t="s">
        <v>24</v>
      </c>
      <c r="I699" s="237"/>
      <c r="J699" s="233"/>
      <c r="K699" s="233"/>
      <c r="L699" s="238"/>
      <c r="M699" s="239"/>
      <c r="N699" s="240"/>
      <c r="O699" s="240"/>
      <c r="P699" s="240"/>
      <c r="Q699" s="240"/>
      <c r="R699" s="240"/>
      <c r="S699" s="240"/>
      <c r="T699" s="241"/>
      <c r="AT699" s="242" t="s">
        <v>155</v>
      </c>
      <c r="AU699" s="242" t="s">
        <v>86</v>
      </c>
      <c r="AV699" s="11" t="s">
        <v>25</v>
      </c>
      <c r="AW699" s="11" t="s">
        <v>40</v>
      </c>
      <c r="AX699" s="11" t="s">
        <v>77</v>
      </c>
      <c r="AY699" s="242" t="s">
        <v>146</v>
      </c>
    </row>
    <row r="700" s="12" customFormat="1">
      <c r="B700" s="243"/>
      <c r="C700" s="244"/>
      <c r="D700" s="234" t="s">
        <v>155</v>
      </c>
      <c r="E700" s="245" t="s">
        <v>24</v>
      </c>
      <c r="F700" s="246" t="s">
        <v>1025</v>
      </c>
      <c r="G700" s="244"/>
      <c r="H700" s="247">
        <v>16.699999999999999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AT700" s="253" t="s">
        <v>155</v>
      </c>
      <c r="AU700" s="253" t="s">
        <v>86</v>
      </c>
      <c r="AV700" s="12" t="s">
        <v>86</v>
      </c>
      <c r="AW700" s="12" t="s">
        <v>40</v>
      </c>
      <c r="AX700" s="12" t="s">
        <v>77</v>
      </c>
      <c r="AY700" s="253" t="s">
        <v>146</v>
      </c>
    </row>
    <row r="701" s="13" customFormat="1">
      <c r="B701" s="254"/>
      <c r="C701" s="255"/>
      <c r="D701" s="234" t="s">
        <v>155</v>
      </c>
      <c r="E701" s="256" t="s">
        <v>24</v>
      </c>
      <c r="F701" s="257" t="s">
        <v>159</v>
      </c>
      <c r="G701" s="255"/>
      <c r="H701" s="258">
        <v>16.699999999999999</v>
      </c>
      <c r="I701" s="259"/>
      <c r="J701" s="255"/>
      <c r="K701" s="255"/>
      <c r="L701" s="260"/>
      <c r="M701" s="261"/>
      <c r="N701" s="262"/>
      <c r="O701" s="262"/>
      <c r="P701" s="262"/>
      <c r="Q701" s="262"/>
      <c r="R701" s="262"/>
      <c r="S701" s="262"/>
      <c r="T701" s="263"/>
      <c r="AT701" s="264" t="s">
        <v>155</v>
      </c>
      <c r="AU701" s="264" t="s">
        <v>86</v>
      </c>
      <c r="AV701" s="13" t="s">
        <v>153</v>
      </c>
      <c r="AW701" s="13" t="s">
        <v>40</v>
      </c>
      <c r="AX701" s="13" t="s">
        <v>25</v>
      </c>
      <c r="AY701" s="264" t="s">
        <v>146</v>
      </c>
    </row>
    <row r="702" s="1" customFormat="1" ht="16.5" customHeight="1">
      <c r="B702" s="45"/>
      <c r="C702" s="220" t="s">
        <v>1030</v>
      </c>
      <c r="D702" s="220" t="s">
        <v>148</v>
      </c>
      <c r="E702" s="221" t="s">
        <v>1031</v>
      </c>
      <c r="F702" s="222" t="s">
        <v>1032</v>
      </c>
      <c r="G702" s="223" t="s">
        <v>177</v>
      </c>
      <c r="H702" s="224">
        <v>110.92</v>
      </c>
      <c r="I702" s="225"/>
      <c r="J702" s="226">
        <f>ROUND(I702*H702,2)</f>
        <v>0</v>
      </c>
      <c r="K702" s="222" t="s">
        <v>152</v>
      </c>
      <c r="L702" s="71"/>
      <c r="M702" s="227" t="s">
        <v>24</v>
      </c>
      <c r="N702" s="228" t="s">
        <v>48</v>
      </c>
      <c r="O702" s="46"/>
      <c r="P702" s="229">
        <f>O702*H702</f>
        <v>0</v>
      </c>
      <c r="Q702" s="229">
        <v>0</v>
      </c>
      <c r="R702" s="229">
        <f>Q702*H702</f>
        <v>0</v>
      </c>
      <c r="S702" s="229">
        <v>0.0039399999999999999</v>
      </c>
      <c r="T702" s="230">
        <f>S702*H702</f>
        <v>0.43702479999999999</v>
      </c>
      <c r="AR702" s="23" t="s">
        <v>245</v>
      </c>
      <c r="AT702" s="23" t="s">
        <v>148</v>
      </c>
      <c r="AU702" s="23" t="s">
        <v>86</v>
      </c>
      <c r="AY702" s="23" t="s">
        <v>146</v>
      </c>
      <c r="BE702" s="231">
        <f>IF(N702="základní",J702,0)</f>
        <v>0</v>
      </c>
      <c r="BF702" s="231">
        <f>IF(N702="snížená",J702,0)</f>
        <v>0</v>
      </c>
      <c r="BG702" s="231">
        <f>IF(N702="zákl. přenesená",J702,0)</f>
        <v>0</v>
      </c>
      <c r="BH702" s="231">
        <f>IF(N702="sníž. přenesená",J702,0)</f>
        <v>0</v>
      </c>
      <c r="BI702" s="231">
        <f>IF(N702="nulová",J702,0)</f>
        <v>0</v>
      </c>
      <c r="BJ702" s="23" t="s">
        <v>25</v>
      </c>
      <c r="BK702" s="231">
        <f>ROUND(I702*H702,2)</f>
        <v>0</v>
      </c>
      <c r="BL702" s="23" t="s">
        <v>245</v>
      </c>
      <c r="BM702" s="23" t="s">
        <v>1033</v>
      </c>
    </row>
    <row r="703" s="12" customFormat="1">
      <c r="B703" s="243"/>
      <c r="C703" s="244"/>
      <c r="D703" s="234" t="s">
        <v>155</v>
      </c>
      <c r="E703" s="245" t="s">
        <v>24</v>
      </c>
      <c r="F703" s="246" t="s">
        <v>1034</v>
      </c>
      <c r="G703" s="244"/>
      <c r="H703" s="247">
        <v>43.859999999999999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AT703" s="253" t="s">
        <v>155</v>
      </c>
      <c r="AU703" s="253" t="s">
        <v>86</v>
      </c>
      <c r="AV703" s="12" t="s">
        <v>86</v>
      </c>
      <c r="AW703" s="12" t="s">
        <v>40</v>
      </c>
      <c r="AX703" s="12" t="s">
        <v>77</v>
      </c>
      <c r="AY703" s="253" t="s">
        <v>146</v>
      </c>
    </row>
    <row r="704" s="12" customFormat="1">
      <c r="B704" s="243"/>
      <c r="C704" s="244"/>
      <c r="D704" s="234" t="s">
        <v>155</v>
      </c>
      <c r="E704" s="245" t="s">
        <v>24</v>
      </c>
      <c r="F704" s="246" t="s">
        <v>1035</v>
      </c>
      <c r="G704" s="244"/>
      <c r="H704" s="247">
        <v>28.800000000000001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AT704" s="253" t="s">
        <v>155</v>
      </c>
      <c r="AU704" s="253" t="s">
        <v>86</v>
      </c>
      <c r="AV704" s="12" t="s">
        <v>86</v>
      </c>
      <c r="AW704" s="12" t="s">
        <v>40</v>
      </c>
      <c r="AX704" s="12" t="s">
        <v>77</v>
      </c>
      <c r="AY704" s="253" t="s">
        <v>146</v>
      </c>
    </row>
    <row r="705" s="12" customFormat="1">
      <c r="B705" s="243"/>
      <c r="C705" s="244"/>
      <c r="D705" s="234" t="s">
        <v>155</v>
      </c>
      <c r="E705" s="245" t="s">
        <v>24</v>
      </c>
      <c r="F705" s="246" t="s">
        <v>1036</v>
      </c>
      <c r="G705" s="244"/>
      <c r="H705" s="247">
        <v>14.300000000000001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AT705" s="253" t="s">
        <v>155</v>
      </c>
      <c r="AU705" s="253" t="s">
        <v>86</v>
      </c>
      <c r="AV705" s="12" t="s">
        <v>86</v>
      </c>
      <c r="AW705" s="12" t="s">
        <v>40</v>
      </c>
      <c r="AX705" s="12" t="s">
        <v>77</v>
      </c>
      <c r="AY705" s="253" t="s">
        <v>146</v>
      </c>
    </row>
    <row r="706" s="12" customFormat="1">
      <c r="B706" s="243"/>
      <c r="C706" s="244"/>
      <c r="D706" s="234" t="s">
        <v>155</v>
      </c>
      <c r="E706" s="245" t="s">
        <v>24</v>
      </c>
      <c r="F706" s="246" t="s">
        <v>1037</v>
      </c>
      <c r="G706" s="244"/>
      <c r="H706" s="247">
        <v>14.76</v>
      </c>
      <c r="I706" s="248"/>
      <c r="J706" s="244"/>
      <c r="K706" s="244"/>
      <c r="L706" s="249"/>
      <c r="M706" s="250"/>
      <c r="N706" s="251"/>
      <c r="O706" s="251"/>
      <c r="P706" s="251"/>
      <c r="Q706" s="251"/>
      <c r="R706" s="251"/>
      <c r="S706" s="251"/>
      <c r="T706" s="252"/>
      <c r="AT706" s="253" t="s">
        <v>155</v>
      </c>
      <c r="AU706" s="253" t="s">
        <v>86</v>
      </c>
      <c r="AV706" s="12" t="s">
        <v>86</v>
      </c>
      <c r="AW706" s="12" t="s">
        <v>40</v>
      </c>
      <c r="AX706" s="12" t="s">
        <v>77</v>
      </c>
      <c r="AY706" s="253" t="s">
        <v>146</v>
      </c>
    </row>
    <row r="707" s="11" customFormat="1">
      <c r="B707" s="232"/>
      <c r="C707" s="233"/>
      <c r="D707" s="234" t="s">
        <v>155</v>
      </c>
      <c r="E707" s="235" t="s">
        <v>24</v>
      </c>
      <c r="F707" s="236" t="s">
        <v>1005</v>
      </c>
      <c r="G707" s="233"/>
      <c r="H707" s="235" t="s">
        <v>24</v>
      </c>
      <c r="I707" s="237"/>
      <c r="J707" s="233"/>
      <c r="K707" s="233"/>
      <c r="L707" s="238"/>
      <c r="M707" s="239"/>
      <c r="N707" s="240"/>
      <c r="O707" s="240"/>
      <c r="P707" s="240"/>
      <c r="Q707" s="240"/>
      <c r="R707" s="240"/>
      <c r="S707" s="240"/>
      <c r="T707" s="241"/>
      <c r="AT707" s="242" t="s">
        <v>155</v>
      </c>
      <c r="AU707" s="242" t="s">
        <v>86</v>
      </c>
      <c r="AV707" s="11" t="s">
        <v>25</v>
      </c>
      <c r="AW707" s="11" t="s">
        <v>40</v>
      </c>
      <c r="AX707" s="11" t="s">
        <v>77</v>
      </c>
      <c r="AY707" s="242" t="s">
        <v>146</v>
      </c>
    </row>
    <row r="708" s="12" customFormat="1">
      <c r="B708" s="243"/>
      <c r="C708" s="244"/>
      <c r="D708" s="234" t="s">
        <v>155</v>
      </c>
      <c r="E708" s="245" t="s">
        <v>24</v>
      </c>
      <c r="F708" s="246" t="s">
        <v>1038</v>
      </c>
      <c r="G708" s="244"/>
      <c r="H708" s="247">
        <v>9.1999999999999993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AT708" s="253" t="s">
        <v>155</v>
      </c>
      <c r="AU708" s="253" t="s">
        <v>86</v>
      </c>
      <c r="AV708" s="12" t="s">
        <v>86</v>
      </c>
      <c r="AW708" s="12" t="s">
        <v>40</v>
      </c>
      <c r="AX708" s="12" t="s">
        <v>77</v>
      </c>
      <c r="AY708" s="253" t="s">
        <v>146</v>
      </c>
    </row>
    <row r="709" s="13" customFormat="1">
      <c r="B709" s="254"/>
      <c r="C709" s="255"/>
      <c r="D709" s="234" t="s">
        <v>155</v>
      </c>
      <c r="E709" s="256" t="s">
        <v>24</v>
      </c>
      <c r="F709" s="257" t="s">
        <v>159</v>
      </c>
      <c r="G709" s="255"/>
      <c r="H709" s="258">
        <v>110.92</v>
      </c>
      <c r="I709" s="259"/>
      <c r="J709" s="255"/>
      <c r="K709" s="255"/>
      <c r="L709" s="260"/>
      <c r="M709" s="261"/>
      <c r="N709" s="262"/>
      <c r="O709" s="262"/>
      <c r="P709" s="262"/>
      <c r="Q709" s="262"/>
      <c r="R709" s="262"/>
      <c r="S709" s="262"/>
      <c r="T709" s="263"/>
      <c r="AT709" s="264" t="s">
        <v>155</v>
      </c>
      <c r="AU709" s="264" t="s">
        <v>86</v>
      </c>
      <c r="AV709" s="13" t="s">
        <v>153</v>
      </c>
      <c r="AW709" s="13" t="s">
        <v>40</v>
      </c>
      <c r="AX709" s="13" t="s">
        <v>25</v>
      </c>
      <c r="AY709" s="264" t="s">
        <v>146</v>
      </c>
    </row>
    <row r="710" s="1" customFormat="1" ht="16.5" customHeight="1">
      <c r="B710" s="45"/>
      <c r="C710" s="220" t="s">
        <v>1039</v>
      </c>
      <c r="D710" s="220" t="s">
        <v>148</v>
      </c>
      <c r="E710" s="221" t="s">
        <v>1040</v>
      </c>
      <c r="F710" s="222" t="s">
        <v>1041</v>
      </c>
      <c r="G710" s="223" t="s">
        <v>177</v>
      </c>
      <c r="H710" s="224">
        <v>3.2999999999999998</v>
      </c>
      <c r="I710" s="225"/>
      <c r="J710" s="226">
        <f>ROUND(I710*H710,2)</f>
        <v>0</v>
      </c>
      <c r="K710" s="222" t="s">
        <v>152</v>
      </c>
      <c r="L710" s="71"/>
      <c r="M710" s="227" t="s">
        <v>24</v>
      </c>
      <c r="N710" s="228" t="s">
        <v>48</v>
      </c>
      <c r="O710" s="46"/>
      <c r="P710" s="229">
        <f>O710*H710</f>
        <v>0</v>
      </c>
      <c r="Q710" s="229">
        <v>0</v>
      </c>
      <c r="R710" s="229">
        <f>Q710*H710</f>
        <v>0</v>
      </c>
      <c r="S710" s="229">
        <v>0.0039399999999999999</v>
      </c>
      <c r="T710" s="230">
        <f>S710*H710</f>
        <v>0.013002</v>
      </c>
      <c r="AR710" s="23" t="s">
        <v>245</v>
      </c>
      <c r="AT710" s="23" t="s">
        <v>148</v>
      </c>
      <c r="AU710" s="23" t="s">
        <v>86</v>
      </c>
      <c r="AY710" s="23" t="s">
        <v>146</v>
      </c>
      <c r="BE710" s="231">
        <f>IF(N710="základní",J710,0)</f>
        <v>0</v>
      </c>
      <c r="BF710" s="231">
        <f>IF(N710="snížená",J710,0)</f>
        <v>0</v>
      </c>
      <c r="BG710" s="231">
        <f>IF(N710="zákl. přenesená",J710,0)</f>
        <v>0</v>
      </c>
      <c r="BH710" s="231">
        <f>IF(N710="sníž. přenesená",J710,0)</f>
        <v>0</v>
      </c>
      <c r="BI710" s="231">
        <f>IF(N710="nulová",J710,0)</f>
        <v>0</v>
      </c>
      <c r="BJ710" s="23" t="s">
        <v>25</v>
      </c>
      <c r="BK710" s="231">
        <f>ROUND(I710*H710,2)</f>
        <v>0</v>
      </c>
      <c r="BL710" s="23" t="s">
        <v>245</v>
      </c>
      <c r="BM710" s="23" t="s">
        <v>1042</v>
      </c>
    </row>
    <row r="711" s="11" customFormat="1">
      <c r="B711" s="232"/>
      <c r="C711" s="233"/>
      <c r="D711" s="234" t="s">
        <v>155</v>
      </c>
      <c r="E711" s="235" t="s">
        <v>24</v>
      </c>
      <c r="F711" s="236" t="s">
        <v>1043</v>
      </c>
      <c r="G711" s="233"/>
      <c r="H711" s="235" t="s">
        <v>24</v>
      </c>
      <c r="I711" s="237"/>
      <c r="J711" s="233"/>
      <c r="K711" s="233"/>
      <c r="L711" s="238"/>
      <c r="M711" s="239"/>
      <c r="N711" s="240"/>
      <c r="O711" s="240"/>
      <c r="P711" s="240"/>
      <c r="Q711" s="240"/>
      <c r="R711" s="240"/>
      <c r="S711" s="240"/>
      <c r="T711" s="241"/>
      <c r="AT711" s="242" t="s">
        <v>155</v>
      </c>
      <c r="AU711" s="242" t="s">
        <v>86</v>
      </c>
      <c r="AV711" s="11" t="s">
        <v>25</v>
      </c>
      <c r="AW711" s="11" t="s">
        <v>40</v>
      </c>
      <c r="AX711" s="11" t="s">
        <v>77</v>
      </c>
      <c r="AY711" s="242" t="s">
        <v>146</v>
      </c>
    </row>
    <row r="712" s="12" customFormat="1">
      <c r="B712" s="243"/>
      <c r="C712" s="244"/>
      <c r="D712" s="234" t="s">
        <v>155</v>
      </c>
      <c r="E712" s="245" t="s">
        <v>24</v>
      </c>
      <c r="F712" s="246" t="s">
        <v>1044</v>
      </c>
      <c r="G712" s="244"/>
      <c r="H712" s="247">
        <v>3.2999999999999998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AT712" s="253" t="s">
        <v>155</v>
      </c>
      <c r="AU712" s="253" t="s">
        <v>86</v>
      </c>
      <c r="AV712" s="12" t="s">
        <v>86</v>
      </c>
      <c r="AW712" s="12" t="s">
        <v>40</v>
      </c>
      <c r="AX712" s="12" t="s">
        <v>77</v>
      </c>
      <c r="AY712" s="253" t="s">
        <v>146</v>
      </c>
    </row>
    <row r="713" s="13" customFormat="1">
      <c r="B713" s="254"/>
      <c r="C713" s="255"/>
      <c r="D713" s="234" t="s">
        <v>155</v>
      </c>
      <c r="E713" s="256" t="s">
        <v>24</v>
      </c>
      <c r="F713" s="257" t="s">
        <v>159</v>
      </c>
      <c r="G713" s="255"/>
      <c r="H713" s="258">
        <v>3.2999999999999998</v>
      </c>
      <c r="I713" s="259"/>
      <c r="J713" s="255"/>
      <c r="K713" s="255"/>
      <c r="L713" s="260"/>
      <c r="M713" s="261"/>
      <c r="N713" s="262"/>
      <c r="O713" s="262"/>
      <c r="P713" s="262"/>
      <c r="Q713" s="262"/>
      <c r="R713" s="262"/>
      <c r="S713" s="262"/>
      <c r="T713" s="263"/>
      <c r="AT713" s="264" t="s">
        <v>155</v>
      </c>
      <c r="AU713" s="264" t="s">
        <v>86</v>
      </c>
      <c r="AV713" s="13" t="s">
        <v>153</v>
      </c>
      <c r="AW713" s="13" t="s">
        <v>40</v>
      </c>
      <c r="AX713" s="13" t="s">
        <v>25</v>
      </c>
      <c r="AY713" s="264" t="s">
        <v>146</v>
      </c>
    </row>
    <row r="714" s="1" customFormat="1" ht="25.5" customHeight="1">
      <c r="B714" s="45"/>
      <c r="C714" s="220" t="s">
        <v>1045</v>
      </c>
      <c r="D714" s="220" t="s">
        <v>148</v>
      </c>
      <c r="E714" s="221" t="s">
        <v>1046</v>
      </c>
      <c r="F714" s="222" t="s">
        <v>1047</v>
      </c>
      <c r="G714" s="223" t="s">
        <v>177</v>
      </c>
      <c r="H714" s="224">
        <v>17</v>
      </c>
      <c r="I714" s="225"/>
      <c r="J714" s="226">
        <f>ROUND(I714*H714,2)</f>
        <v>0</v>
      </c>
      <c r="K714" s="222" t="s">
        <v>152</v>
      </c>
      <c r="L714" s="71"/>
      <c r="M714" s="227" t="s">
        <v>24</v>
      </c>
      <c r="N714" s="228" t="s">
        <v>48</v>
      </c>
      <c r="O714" s="46"/>
      <c r="P714" s="229">
        <f>O714*H714</f>
        <v>0</v>
      </c>
      <c r="Q714" s="229">
        <v>0.0036900000000000001</v>
      </c>
      <c r="R714" s="229">
        <f>Q714*H714</f>
        <v>0.062730000000000008</v>
      </c>
      <c r="S714" s="229">
        <v>0</v>
      </c>
      <c r="T714" s="230">
        <f>S714*H714</f>
        <v>0</v>
      </c>
      <c r="AR714" s="23" t="s">
        <v>245</v>
      </c>
      <c r="AT714" s="23" t="s">
        <v>148</v>
      </c>
      <c r="AU714" s="23" t="s">
        <v>86</v>
      </c>
      <c r="AY714" s="23" t="s">
        <v>146</v>
      </c>
      <c r="BE714" s="231">
        <f>IF(N714="základní",J714,0)</f>
        <v>0</v>
      </c>
      <c r="BF714" s="231">
        <f>IF(N714="snížená",J714,0)</f>
        <v>0</v>
      </c>
      <c r="BG714" s="231">
        <f>IF(N714="zákl. přenesená",J714,0)</f>
        <v>0</v>
      </c>
      <c r="BH714" s="231">
        <f>IF(N714="sníž. přenesená",J714,0)</f>
        <v>0</v>
      </c>
      <c r="BI714" s="231">
        <f>IF(N714="nulová",J714,0)</f>
        <v>0</v>
      </c>
      <c r="BJ714" s="23" t="s">
        <v>25</v>
      </c>
      <c r="BK714" s="231">
        <f>ROUND(I714*H714,2)</f>
        <v>0</v>
      </c>
      <c r="BL714" s="23" t="s">
        <v>245</v>
      </c>
      <c r="BM714" s="23" t="s">
        <v>1048</v>
      </c>
    </row>
    <row r="715" s="11" customFormat="1">
      <c r="B715" s="232"/>
      <c r="C715" s="233"/>
      <c r="D715" s="234" t="s">
        <v>155</v>
      </c>
      <c r="E715" s="235" t="s">
        <v>24</v>
      </c>
      <c r="F715" s="236" t="s">
        <v>1049</v>
      </c>
      <c r="G715" s="233"/>
      <c r="H715" s="235" t="s">
        <v>24</v>
      </c>
      <c r="I715" s="237"/>
      <c r="J715" s="233"/>
      <c r="K715" s="233"/>
      <c r="L715" s="238"/>
      <c r="M715" s="239"/>
      <c r="N715" s="240"/>
      <c r="O715" s="240"/>
      <c r="P715" s="240"/>
      <c r="Q715" s="240"/>
      <c r="R715" s="240"/>
      <c r="S715" s="240"/>
      <c r="T715" s="241"/>
      <c r="AT715" s="242" t="s">
        <v>155</v>
      </c>
      <c r="AU715" s="242" t="s">
        <v>86</v>
      </c>
      <c r="AV715" s="11" t="s">
        <v>25</v>
      </c>
      <c r="AW715" s="11" t="s">
        <v>40</v>
      </c>
      <c r="AX715" s="11" t="s">
        <v>77</v>
      </c>
      <c r="AY715" s="242" t="s">
        <v>146</v>
      </c>
    </row>
    <row r="716" s="12" customFormat="1">
      <c r="B716" s="243"/>
      <c r="C716" s="244"/>
      <c r="D716" s="234" t="s">
        <v>155</v>
      </c>
      <c r="E716" s="245" t="s">
        <v>24</v>
      </c>
      <c r="F716" s="246" t="s">
        <v>1050</v>
      </c>
      <c r="G716" s="244"/>
      <c r="H716" s="247">
        <v>17</v>
      </c>
      <c r="I716" s="248"/>
      <c r="J716" s="244"/>
      <c r="K716" s="244"/>
      <c r="L716" s="249"/>
      <c r="M716" s="250"/>
      <c r="N716" s="251"/>
      <c r="O716" s="251"/>
      <c r="P716" s="251"/>
      <c r="Q716" s="251"/>
      <c r="R716" s="251"/>
      <c r="S716" s="251"/>
      <c r="T716" s="252"/>
      <c r="AT716" s="253" t="s">
        <v>155</v>
      </c>
      <c r="AU716" s="253" t="s">
        <v>86</v>
      </c>
      <c r="AV716" s="12" t="s">
        <v>86</v>
      </c>
      <c r="AW716" s="12" t="s">
        <v>40</v>
      </c>
      <c r="AX716" s="12" t="s">
        <v>77</v>
      </c>
      <c r="AY716" s="253" t="s">
        <v>146</v>
      </c>
    </row>
    <row r="717" s="13" customFormat="1">
      <c r="B717" s="254"/>
      <c r="C717" s="255"/>
      <c r="D717" s="234" t="s">
        <v>155</v>
      </c>
      <c r="E717" s="256" t="s">
        <v>24</v>
      </c>
      <c r="F717" s="257" t="s">
        <v>159</v>
      </c>
      <c r="G717" s="255"/>
      <c r="H717" s="258">
        <v>17</v>
      </c>
      <c r="I717" s="259"/>
      <c r="J717" s="255"/>
      <c r="K717" s="255"/>
      <c r="L717" s="260"/>
      <c r="M717" s="261"/>
      <c r="N717" s="262"/>
      <c r="O717" s="262"/>
      <c r="P717" s="262"/>
      <c r="Q717" s="262"/>
      <c r="R717" s="262"/>
      <c r="S717" s="262"/>
      <c r="T717" s="263"/>
      <c r="AT717" s="264" t="s">
        <v>155</v>
      </c>
      <c r="AU717" s="264" t="s">
        <v>86</v>
      </c>
      <c r="AV717" s="13" t="s">
        <v>153</v>
      </c>
      <c r="AW717" s="13" t="s">
        <v>40</v>
      </c>
      <c r="AX717" s="13" t="s">
        <v>25</v>
      </c>
      <c r="AY717" s="264" t="s">
        <v>146</v>
      </c>
    </row>
    <row r="718" s="1" customFormat="1" ht="25.5" customHeight="1">
      <c r="B718" s="45"/>
      <c r="C718" s="220" t="s">
        <v>1051</v>
      </c>
      <c r="D718" s="220" t="s">
        <v>148</v>
      </c>
      <c r="E718" s="221" t="s">
        <v>1052</v>
      </c>
      <c r="F718" s="222" t="s">
        <v>1053</v>
      </c>
      <c r="G718" s="223" t="s">
        <v>151</v>
      </c>
      <c r="H718" s="224">
        <v>39</v>
      </c>
      <c r="I718" s="225"/>
      <c r="J718" s="226">
        <f>ROUND(I718*H718,2)</f>
        <v>0</v>
      </c>
      <c r="K718" s="222" t="s">
        <v>152</v>
      </c>
      <c r="L718" s="71"/>
      <c r="M718" s="227" t="s">
        <v>24</v>
      </c>
      <c r="N718" s="228" t="s">
        <v>48</v>
      </c>
      <c r="O718" s="46"/>
      <c r="P718" s="229">
        <f>O718*H718</f>
        <v>0</v>
      </c>
      <c r="Q718" s="229">
        <v>0.0064999999999999997</v>
      </c>
      <c r="R718" s="229">
        <f>Q718*H718</f>
        <v>0.2535</v>
      </c>
      <c r="S718" s="229">
        <v>0</v>
      </c>
      <c r="T718" s="230">
        <f>S718*H718</f>
        <v>0</v>
      </c>
      <c r="AR718" s="23" t="s">
        <v>245</v>
      </c>
      <c r="AT718" s="23" t="s">
        <v>148</v>
      </c>
      <c r="AU718" s="23" t="s">
        <v>86</v>
      </c>
      <c r="AY718" s="23" t="s">
        <v>146</v>
      </c>
      <c r="BE718" s="231">
        <f>IF(N718="základní",J718,0)</f>
        <v>0</v>
      </c>
      <c r="BF718" s="231">
        <f>IF(N718="snížená",J718,0)</f>
        <v>0</v>
      </c>
      <c r="BG718" s="231">
        <f>IF(N718="zákl. přenesená",J718,0)</f>
        <v>0</v>
      </c>
      <c r="BH718" s="231">
        <f>IF(N718="sníž. přenesená",J718,0)</f>
        <v>0</v>
      </c>
      <c r="BI718" s="231">
        <f>IF(N718="nulová",J718,0)</f>
        <v>0</v>
      </c>
      <c r="BJ718" s="23" t="s">
        <v>25</v>
      </c>
      <c r="BK718" s="231">
        <f>ROUND(I718*H718,2)</f>
        <v>0</v>
      </c>
      <c r="BL718" s="23" t="s">
        <v>245</v>
      </c>
      <c r="BM718" s="23" t="s">
        <v>1054</v>
      </c>
    </row>
    <row r="719" s="11" customFormat="1">
      <c r="B719" s="232"/>
      <c r="C719" s="233"/>
      <c r="D719" s="234" t="s">
        <v>155</v>
      </c>
      <c r="E719" s="235" t="s">
        <v>24</v>
      </c>
      <c r="F719" s="236" t="s">
        <v>1049</v>
      </c>
      <c r="G719" s="233"/>
      <c r="H719" s="235" t="s">
        <v>24</v>
      </c>
      <c r="I719" s="237"/>
      <c r="J719" s="233"/>
      <c r="K719" s="233"/>
      <c r="L719" s="238"/>
      <c r="M719" s="239"/>
      <c r="N719" s="240"/>
      <c r="O719" s="240"/>
      <c r="P719" s="240"/>
      <c r="Q719" s="240"/>
      <c r="R719" s="240"/>
      <c r="S719" s="240"/>
      <c r="T719" s="241"/>
      <c r="AT719" s="242" t="s">
        <v>155</v>
      </c>
      <c r="AU719" s="242" t="s">
        <v>86</v>
      </c>
      <c r="AV719" s="11" t="s">
        <v>25</v>
      </c>
      <c r="AW719" s="11" t="s">
        <v>40</v>
      </c>
      <c r="AX719" s="11" t="s">
        <v>77</v>
      </c>
      <c r="AY719" s="242" t="s">
        <v>146</v>
      </c>
    </row>
    <row r="720" s="12" customFormat="1">
      <c r="B720" s="243"/>
      <c r="C720" s="244"/>
      <c r="D720" s="234" t="s">
        <v>155</v>
      </c>
      <c r="E720" s="245" t="s">
        <v>24</v>
      </c>
      <c r="F720" s="246" t="s">
        <v>1055</v>
      </c>
      <c r="G720" s="244"/>
      <c r="H720" s="247">
        <v>39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AT720" s="253" t="s">
        <v>155</v>
      </c>
      <c r="AU720" s="253" t="s">
        <v>86</v>
      </c>
      <c r="AV720" s="12" t="s">
        <v>86</v>
      </c>
      <c r="AW720" s="12" t="s">
        <v>40</v>
      </c>
      <c r="AX720" s="12" t="s">
        <v>77</v>
      </c>
      <c r="AY720" s="253" t="s">
        <v>146</v>
      </c>
    </row>
    <row r="721" s="13" customFormat="1">
      <c r="B721" s="254"/>
      <c r="C721" s="255"/>
      <c r="D721" s="234" t="s">
        <v>155</v>
      </c>
      <c r="E721" s="256" t="s">
        <v>24</v>
      </c>
      <c r="F721" s="257" t="s">
        <v>159</v>
      </c>
      <c r="G721" s="255"/>
      <c r="H721" s="258">
        <v>39</v>
      </c>
      <c r="I721" s="259"/>
      <c r="J721" s="255"/>
      <c r="K721" s="255"/>
      <c r="L721" s="260"/>
      <c r="M721" s="261"/>
      <c r="N721" s="262"/>
      <c r="O721" s="262"/>
      <c r="P721" s="262"/>
      <c r="Q721" s="262"/>
      <c r="R721" s="262"/>
      <c r="S721" s="262"/>
      <c r="T721" s="263"/>
      <c r="AT721" s="264" t="s">
        <v>155</v>
      </c>
      <c r="AU721" s="264" t="s">
        <v>86</v>
      </c>
      <c r="AV721" s="13" t="s">
        <v>153</v>
      </c>
      <c r="AW721" s="13" t="s">
        <v>40</v>
      </c>
      <c r="AX721" s="13" t="s">
        <v>25</v>
      </c>
      <c r="AY721" s="264" t="s">
        <v>146</v>
      </c>
    </row>
    <row r="722" s="1" customFormat="1" ht="16.5" customHeight="1">
      <c r="B722" s="45"/>
      <c r="C722" s="220" t="s">
        <v>1056</v>
      </c>
      <c r="D722" s="220" t="s">
        <v>148</v>
      </c>
      <c r="E722" s="221" t="s">
        <v>1057</v>
      </c>
      <c r="F722" s="222" t="s">
        <v>1058</v>
      </c>
      <c r="G722" s="223" t="s">
        <v>177</v>
      </c>
      <c r="H722" s="224">
        <v>180</v>
      </c>
      <c r="I722" s="225"/>
      <c r="J722" s="226">
        <f>ROUND(I722*H722,2)</f>
        <v>0</v>
      </c>
      <c r="K722" s="222" t="s">
        <v>24</v>
      </c>
      <c r="L722" s="71"/>
      <c r="M722" s="227" t="s">
        <v>24</v>
      </c>
      <c r="N722" s="228" t="s">
        <v>48</v>
      </c>
      <c r="O722" s="46"/>
      <c r="P722" s="229">
        <f>O722*H722</f>
        <v>0</v>
      </c>
      <c r="Q722" s="229">
        <v>0.0020500000000000002</v>
      </c>
      <c r="R722" s="229">
        <f>Q722*H722</f>
        <v>0.36900000000000005</v>
      </c>
      <c r="S722" s="229">
        <v>0</v>
      </c>
      <c r="T722" s="230">
        <f>S722*H722</f>
        <v>0</v>
      </c>
      <c r="AR722" s="23" t="s">
        <v>245</v>
      </c>
      <c r="AT722" s="23" t="s">
        <v>148</v>
      </c>
      <c r="AU722" s="23" t="s">
        <v>86</v>
      </c>
      <c r="AY722" s="23" t="s">
        <v>146</v>
      </c>
      <c r="BE722" s="231">
        <f>IF(N722="základní",J722,0)</f>
        <v>0</v>
      </c>
      <c r="BF722" s="231">
        <f>IF(N722="snížená",J722,0)</f>
        <v>0</v>
      </c>
      <c r="BG722" s="231">
        <f>IF(N722="zákl. přenesená",J722,0)</f>
        <v>0</v>
      </c>
      <c r="BH722" s="231">
        <f>IF(N722="sníž. přenesená",J722,0)</f>
        <v>0</v>
      </c>
      <c r="BI722" s="231">
        <f>IF(N722="nulová",J722,0)</f>
        <v>0</v>
      </c>
      <c r="BJ722" s="23" t="s">
        <v>25</v>
      </c>
      <c r="BK722" s="231">
        <f>ROUND(I722*H722,2)</f>
        <v>0</v>
      </c>
      <c r="BL722" s="23" t="s">
        <v>245</v>
      </c>
      <c r="BM722" s="23" t="s">
        <v>1059</v>
      </c>
    </row>
    <row r="723" s="11" customFormat="1">
      <c r="B723" s="232"/>
      <c r="C723" s="233"/>
      <c r="D723" s="234" t="s">
        <v>155</v>
      </c>
      <c r="E723" s="235" t="s">
        <v>24</v>
      </c>
      <c r="F723" s="236" t="s">
        <v>1060</v>
      </c>
      <c r="G723" s="233"/>
      <c r="H723" s="235" t="s">
        <v>24</v>
      </c>
      <c r="I723" s="237"/>
      <c r="J723" s="233"/>
      <c r="K723" s="233"/>
      <c r="L723" s="238"/>
      <c r="M723" s="239"/>
      <c r="N723" s="240"/>
      <c r="O723" s="240"/>
      <c r="P723" s="240"/>
      <c r="Q723" s="240"/>
      <c r="R723" s="240"/>
      <c r="S723" s="240"/>
      <c r="T723" s="241"/>
      <c r="AT723" s="242" t="s">
        <v>155</v>
      </c>
      <c r="AU723" s="242" t="s">
        <v>86</v>
      </c>
      <c r="AV723" s="11" t="s">
        <v>25</v>
      </c>
      <c r="AW723" s="11" t="s">
        <v>40</v>
      </c>
      <c r="AX723" s="11" t="s">
        <v>77</v>
      </c>
      <c r="AY723" s="242" t="s">
        <v>146</v>
      </c>
    </row>
    <row r="724" s="12" customFormat="1">
      <c r="B724" s="243"/>
      <c r="C724" s="244"/>
      <c r="D724" s="234" t="s">
        <v>155</v>
      </c>
      <c r="E724" s="245" t="s">
        <v>24</v>
      </c>
      <c r="F724" s="246" t="s">
        <v>1061</v>
      </c>
      <c r="G724" s="244"/>
      <c r="H724" s="247">
        <v>180</v>
      </c>
      <c r="I724" s="248"/>
      <c r="J724" s="244"/>
      <c r="K724" s="244"/>
      <c r="L724" s="249"/>
      <c r="M724" s="250"/>
      <c r="N724" s="251"/>
      <c r="O724" s="251"/>
      <c r="P724" s="251"/>
      <c r="Q724" s="251"/>
      <c r="R724" s="251"/>
      <c r="S724" s="251"/>
      <c r="T724" s="252"/>
      <c r="AT724" s="253" t="s">
        <v>155</v>
      </c>
      <c r="AU724" s="253" t="s">
        <v>86</v>
      </c>
      <c r="AV724" s="12" t="s">
        <v>86</v>
      </c>
      <c r="AW724" s="12" t="s">
        <v>40</v>
      </c>
      <c r="AX724" s="12" t="s">
        <v>77</v>
      </c>
      <c r="AY724" s="253" t="s">
        <v>146</v>
      </c>
    </row>
    <row r="725" s="13" customFormat="1">
      <c r="B725" s="254"/>
      <c r="C725" s="255"/>
      <c r="D725" s="234" t="s">
        <v>155</v>
      </c>
      <c r="E725" s="256" t="s">
        <v>24</v>
      </c>
      <c r="F725" s="257" t="s">
        <v>1062</v>
      </c>
      <c r="G725" s="255"/>
      <c r="H725" s="258">
        <v>180</v>
      </c>
      <c r="I725" s="259"/>
      <c r="J725" s="255"/>
      <c r="K725" s="255"/>
      <c r="L725" s="260"/>
      <c r="M725" s="261"/>
      <c r="N725" s="262"/>
      <c r="O725" s="262"/>
      <c r="P725" s="262"/>
      <c r="Q725" s="262"/>
      <c r="R725" s="262"/>
      <c r="S725" s="262"/>
      <c r="T725" s="263"/>
      <c r="AT725" s="264" t="s">
        <v>155</v>
      </c>
      <c r="AU725" s="264" t="s">
        <v>86</v>
      </c>
      <c r="AV725" s="13" t="s">
        <v>153</v>
      </c>
      <c r="AW725" s="13" t="s">
        <v>40</v>
      </c>
      <c r="AX725" s="13" t="s">
        <v>25</v>
      </c>
      <c r="AY725" s="264" t="s">
        <v>146</v>
      </c>
    </row>
    <row r="726" s="1" customFormat="1" ht="16.5" customHeight="1">
      <c r="B726" s="45"/>
      <c r="C726" s="220" t="s">
        <v>1063</v>
      </c>
      <c r="D726" s="220" t="s">
        <v>148</v>
      </c>
      <c r="E726" s="221" t="s">
        <v>1064</v>
      </c>
      <c r="F726" s="222" t="s">
        <v>1065</v>
      </c>
      <c r="G726" s="223" t="s">
        <v>177</v>
      </c>
      <c r="H726" s="224">
        <v>253.69</v>
      </c>
      <c r="I726" s="225"/>
      <c r="J726" s="226">
        <f>ROUND(I726*H726,2)</f>
        <v>0</v>
      </c>
      <c r="K726" s="222" t="s">
        <v>24</v>
      </c>
      <c r="L726" s="71"/>
      <c r="M726" s="227" t="s">
        <v>24</v>
      </c>
      <c r="N726" s="228" t="s">
        <v>48</v>
      </c>
      <c r="O726" s="46"/>
      <c r="P726" s="229">
        <f>O726*H726</f>
        <v>0</v>
      </c>
      <c r="Q726" s="229">
        <v>0.0035400000000000002</v>
      </c>
      <c r="R726" s="229">
        <f>Q726*H726</f>
        <v>0.89806260000000004</v>
      </c>
      <c r="S726" s="229">
        <v>0</v>
      </c>
      <c r="T726" s="230">
        <f>S726*H726</f>
        <v>0</v>
      </c>
      <c r="AR726" s="23" t="s">
        <v>245</v>
      </c>
      <c r="AT726" s="23" t="s">
        <v>148</v>
      </c>
      <c r="AU726" s="23" t="s">
        <v>86</v>
      </c>
      <c r="AY726" s="23" t="s">
        <v>146</v>
      </c>
      <c r="BE726" s="231">
        <f>IF(N726="základní",J726,0)</f>
        <v>0</v>
      </c>
      <c r="BF726" s="231">
        <f>IF(N726="snížená",J726,0)</f>
        <v>0</v>
      </c>
      <c r="BG726" s="231">
        <f>IF(N726="zákl. přenesená",J726,0)</f>
        <v>0</v>
      </c>
      <c r="BH726" s="231">
        <f>IF(N726="sníž. přenesená",J726,0)</f>
        <v>0</v>
      </c>
      <c r="BI726" s="231">
        <f>IF(N726="nulová",J726,0)</f>
        <v>0</v>
      </c>
      <c r="BJ726" s="23" t="s">
        <v>25</v>
      </c>
      <c r="BK726" s="231">
        <f>ROUND(I726*H726,2)</f>
        <v>0</v>
      </c>
      <c r="BL726" s="23" t="s">
        <v>245</v>
      </c>
      <c r="BM726" s="23" t="s">
        <v>1066</v>
      </c>
    </row>
    <row r="727" s="11" customFormat="1">
      <c r="B727" s="232"/>
      <c r="C727" s="233"/>
      <c r="D727" s="234" t="s">
        <v>155</v>
      </c>
      <c r="E727" s="235" t="s">
        <v>24</v>
      </c>
      <c r="F727" s="236" t="s">
        <v>1060</v>
      </c>
      <c r="G727" s="233"/>
      <c r="H727" s="235" t="s">
        <v>24</v>
      </c>
      <c r="I727" s="237"/>
      <c r="J727" s="233"/>
      <c r="K727" s="233"/>
      <c r="L727" s="238"/>
      <c r="M727" s="239"/>
      <c r="N727" s="240"/>
      <c r="O727" s="240"/>
      <c r="P727" s="240"/>
      <c r="Q727" s="240"/>
      <c r="R727" s="240"/>
      <c r="S727" s="240"/>
      <c r="T727" s="241"/>
      <c r="AT727" s="242" t="s">
        <v>155</v>
      </c>
      <c r="AU727" s="242" t="s">
        <v>86</v>
      </c>
      <c r="AV727" s="11" t="s">
        <v>25</v>
      </c>
      <c r="AW727" s="11" t="s">
        <v>40</v>
      </c>
      <c r="AX727" s="11" t="s">
        <v>77</v>
      </c>
      <c r="AY727" s="242" t="s">
        <v>146</v>
      </c>
    </row>
    <row r="728" s="12" customFormat="1">
      <c r="B728" s="243"/>
      <c r="C728" s="244"/>
      <c r="D728" s="234" t="s">
        <v>155</v>
      </c>
      <c r="E728" s="245" t="s">
        <v>24</v>
      </c>
      <c r="F728" s="246" t="s">
        <v>1067</v>
      </c>
      <c r="G728" s="244"/>
      <c r="H728" s="247">
        <v>48.299999999999997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AT728" s="253" t="s">
        <v>155</v>
      </c>
      <c r="AU728" s="253" t="s">
        <v>86</v>
      </c>
      <c r="AV728" s="12" t="s">
        <v>86</v>
      </c>
      <c r="AW728" s="12" t="s">
        <v>40</v>
      </c>
      <c r="AX728" s="12" t="s">
        <v>77</v>
      </c>
      <c r="AY728" s="253" t="s">
        <v>146</v>
      </c>
    </row>
    <row r="729" s="12" customFormat="1">
      <c r="B729" s="243"/>
      <c r="C729" s="244"/>
      <c r="D729" s="234" t="s">
        <v>155</v>
      </c>
      <c r="E729" s="245" t="s">
        <v>24</v>
      </c>
      <c r="F729" s="246" t="s">
        <v>1068</v>
      </c>
      <c r="G729" s="244"/>
      <c r="H729" s="247">
        <v>5.75</v>
      </c>
      <c r="I729" s="248"/>
      <c r="J729" s="244"/>
      <c r="K729" s="244"/>
      <c r="L729" s="249"/>
      <c r="M729" s="250"/>
      <c r="N729" s="251"/>
      <c r="O729" s="251"/>
      <c r="P729" s="251"/>
      <c r="Q729" s="251"/>
      <c r="R729" s="251"/>
      <c r="S729" s="251"/>
      <c r="T729" s="252"/>
      <c r="AT729" s="253" t="s">
        <v>155</v>
      </c>
      <c r="AU729" s="253" t="s">
        <v>86</v>
      </c>
      <c r="AV729" s="12" t="s">
        <v>86</v>
      </c>
      <c r="AW729" s="12" t="s">
        <v>40</v>
      </c>
      <c r="AX729" s="12" t="s">
        <v>77</v>
      </c>
      <c r="AY729" s="253" t="s">
        <v>146</v>
      </c>
    </row>
    <row r="730" s="12" customFormat="1">
      <c r="B730" s="243"/>
      <c r="C730" s="244"/>
      <c r="D730" s="234" t="s">
        <v>155</v>
      </c>
      <c r="E730" s="245" t="s">
        <v>24</v>
      </c>
      <c r="F730" s="246" t="s">
        <v>1069</v>
      </c>
      <c r="G730" s="244"/>
      <c r="H730" s="247">
        <v>41.100000000000001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AT730" s="253" t="s">
        <v>155</v>
      </c>
      <c r="AU730" s="253" t="s">
        <v>86</v>
      </c>
      <c r="AV730" s="12" t="s">
        <v>86</v>
      </c>
      <c r="AW730" s="12" t="s">
        <v>40</v>
      </c>
      <c r="AX730" s="12" t="s">
        <v>77</v>
      </c>
      <c r="AY730" s="253" t="s">
        <v>146</v>
      </c>
    </row>
    <row r="731" s="12" customFormat="1">
      <c r="B731" s="243"/>
      <c r="C731" s="244"/>
      <c r="D731" s="234" t="s">
        <v>155</v>
      </c>
      <c r="E731" s="245" t="s">
        <v>24</v>
      </c>
      <c r="F731" s="246" t="s">
        <v>1070</v>
      </c>
      <c r="G731" s="244"/>
      <c r="H731" s="247">
        <v>50.689999999999998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AT731" s="253" t="s">
        <v>155</v>
      </c>
      <c r="AU731" s="253" t="s">
        <v>86</v>
      </c>
      <c r="AV731" s="12" t="s">
        <v>86</v>
      </c>
      <c r="AW731" s="12" t="s">
        <v>40</v>
      </c>
      <c r="AX731" s="12" t="s">
        <v>77</v>
      </c>
      <c r="AY731" s="253" t="s">
        <v>146</v>
      </c>
    </row>
    <row r="732" s="12" customFormat="1">
      <c r="B732" s="243"/>
      <c r="C732" s="244"/>
      <c r="D732" s="234" t="s">
        <v>155</v>
      </c>
      <c r="E732" s="245" t="s">
        <v>24</v>
      </c>
      <c r="F732" s="246" t="s">
        <v>1071</v>
      </c>
      <c r="G732" s="244"/>
      <c r="H732" s="247">
        <v>47.950000000000003</v>
      </c>
      <c r="I732" s="248"/>
      <c r="J732" s="244"/>
      <c r="K732" s="244"/>
      <c r="L732" s="249"/>
      <c r="M732" s="250"/>
      <c r="N732" s="251"/>
      <c r="O732" s="251"/>
      <c r="P732" s="251"/>
      <c r="Q732" s="251"/>
      <c r="R732" s="251"/>
      <c r="S732" s="251"/>
      <c r="T732" s="252"/>
      <c r="AT732" s="253" t="s">
        <v>155</v>
      </c>
      <c r="AU732" s="253" t="s">
        <v>86</v>
      </c>
      <c r="AV732" s="12" t="s">
        <v>86</v>
      </c>
      <c r="AW732" s="12" t="s">
        <v>40</v>
      </c>
      <c r="AX732" s="12" t="s">
        <v>77</v>
      </c>
      <c r="AY732" s="253" t="s">
        <v>146</v>
      </c>
    </row>
    <row r="733" s="12" customFormat="1">
      <c r="B733" s="243"/>
      <c r="C733" s="244"/>
      <c r="D733" s="234" t="s">
        <v>155</v>
      </c>
      <c r="E733" s="245" t="s">
        <v>24</v>
      </c>
      <c r="F733" s="246" t="s">
        <v>1072</v>
      </c>
      <c r="G733" s="244"/>
      <c r="H733" s="247">
        <v>18.75</v>
      </c>
      <c r="I733" s="248"/>
      <c r="J733" s="244"/>
      <c r="K733" s="244"/>
      <c r="L733" s="249"/>
      <c r="M733" s="250"/>
      <c r="N733" s="251"/>
      <c r="O733" s="251"/>
      <c r="P733" s="251"/>
      <c r="Q733" s="251"/>
      <c r="R733" s="251"/>
      <c r="S733" s="251"/>
      <c r="T733" s="252"/>
      <c r="AT733" s="253" t="s">
        <v>155</v>
      </c>
      <c r="AU733" s="253" t="s">
        <v>86</v>
      </c>
      <c r="AV733" s="12" t="s">
        <v>86</v>
      </c>
      <c r="AW733" s="12" t="s">
        <v>40</v>
      </c>
      <c r="AX733" s="12" t="s">
        <v>77</v>
      </c>
      <c r="AY733" s="253" t="s">
        <v>146</v>
      </c>
    </row>
    <row r="734" s="12" customFormat="1">
      <c r="B734" s="243"/>
      <c r="C734" s="244"/>
      <c r="D734" s="234" t="s">
        <v>155</v>
      </c>
      <c r="E734" s="245" t="s">
        <v>24</v>
      </c>
      <c r="F734" s="246" t="s">
        <v>1073</v>
      </c>
      <c r="G734" s="244"/>
      <c r="H734" s="247">
        <v>18.75</v>
      </c>
      <c r="I734" s="248"/>
      <c r="J734" s="244"/>
      <c r="K734" s="244"/>
      <c r="L734" s="249"/>
      <c r="M734" s="250"/>
      <c r="N734" s="251"/>
      <c r="O734" s="251"/>
      <c r="P734" s="251"/>
      <c r="Q734" s="251"/>
      <c r="R734" s="251"/>
      <c r="S734" s="251"/>
      <c r="T734" s="252"/>
      <c r="AT734" s="253" t="s">
        <v>155</v>
      </c>
      <c r="AU734" s="253" t="s">
        <v>86</v>
      </c>
      <c r="AV734" s="12" t="s">
        <v>86</v>
      </c>
      <c r="AW734" s="12" t="s">
        <v>40</v>
      </c>
      <c r="AX734" s="12" t="s">
        <v>77</v>
      </c>
      <c r="AY734" s="253" t="s">
        <v>146</v>
      </c>
    </row>
    <row r="735" s="12" customFormat="1">
      <c r="B735" s="243"/>
      <c r="C735" s="244"/>
      <c r="D735" s="234" t="s">
        <v>155</v>
      </c>
      <c r="E735" s="245" t="s">
        <v>24</v>
      </c>
      <c r="F735" s="246" t="s">
        <v>1074</v>
      </c>
      <c r="G735" s="244"/>
      <c r="H735" s="247">
        <v>18.75</v>
      </c>
      <c r="I735" s="248"/>
      <c r="J735" s="244"/>
      <c r="K735" s="244"/>
      <c r="L735" s="249"/>
      <c r="M735" s="250"/>
      <c r="N735" s="251"/>
      <c r="O735" s="251"/>
      <c r="P735" s="251"/>
      <c r="Q735" s="251"/>
      <c r="R735" s="251"/>
      <c r="S735" s="251"/>
      <c r="T735" s="252"/>
      <c r="AT735" s="253" t="s">
        <v>155</v>
      </c>
      <c r="AU735" s="253" t="s">
        <v>86</v>
      </c>
      <c r="AV735" s="12" t="s">
        <v>86</v>
      </c>
      <c r="AW735" s="12" t="s">
        <v>40</v>
      </c>
      <c r="AX735" s="12" t="s">
        <v>77</v>
      </c>
      <c r="AY735" s="253" t="s">
        <v>146</v>
      </c>
    </row>
    <row r="736" s="12" customFormat="1">
      <c r="B736" s="243"/>
      <c r="C736" s="244"/>
      <c r="D736" s="234" t="s">
        <v>155</v>
      </c>
      <c r="E736" s="245" t="s">
        <v>24</v>
      </c>
      <c r="F736" s="246" t="s">
        <v>1075</v>
      </c>
      <c r="G736" s="244"/>
      <c r="H736" s="247">
        <v>3.6499999999999999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AT736" s="253" t="s">
        <v>155</v>
      </c>
      <c r="AU736" s="253" t="s">
        <v>86</v>
      </c>
      <c r="AV736" s="12" t="s">
        <v>86</v>
      </c>
      <c r="AW736" s="12" t="s">
        <v>40</v>
      </c>
      <c r="AX736" s="12" t="s">
        <v>77</v>
      </c>
      <c r="AY736" s="253" t="s">
        <v>146</v>
      </c>
    </row>
    <row r="737" s="13" customFormat="1">
      <c r="B737" s="254"/>
      <c r="C737" s="255"/>
      <c r="D737" s="234" t="s">
        <v>155</v>
      </c>
      <c r="E737" s="256" t="s">
        <v>24</v>
      </c>
      <c r="F737" s="257" t="s">
        <v>159</v>
      </c>
      <c r="G737" s="255"/>
      <c r="H737" s="258">
        <v>253.69</v>
      </c>
      <c r="I737" s="259"/>
      <c r="J737" s="255"/>
      <c r="K737" s="255"/>
      <c r="L737" s="260"/>
      <c r="M737" s="261"/>
      <c r="N737" s="262"/>
      <c r="O737" s="262"/>
      <c r="P737" s="262"/>
      <c r="Q737" s="262"/>
      <c r="R737" s="262"/>
      <c r="S737" s="262"/>
      <c r="T737" s="263"/>
      <c r="AT737" s="264" t="s">
        <v>155</v>
      </c>
      <c r="AU737" s="264" t="s">
        <v>86</v>
      </c>
      <c r="AV737" s="13" t="s">
        <v>153</v>
      </c>
      <c r="AW737" s="13" t="s">
        <v>40</v>
      </c>
      <c r="AX737" s="13" t="s">
        <v>25</v>
      </c>
      <c r="AY737" s="264" t="s">
        <v>146</v>
      </c>
    </row>
    <row r="738" s="1" customFormat="1" ht="16.5" customHeight="1">
      <c r="B738" s="45"/>
      <c r="C738" s="220" t="s">
        <v>1076</v>
      </c>
      <c r="D738" s="220" t="s">
        <v>148</v>
      </c>
      <c r="E738" s="221" t="s">
        <v>1077</v>
      </c>
      <c r="F738" s="222" t="s">
        <v>1078</v>
      </c>
      <c r="G738" s="223" t="s">
        <v>177</v>
      </c>
      <c r="H738" s="224">
        <v>152</v>
      </c>
      <c r="I738" s="225"/>
      <c r="J738" s="226">
        <f>ROUND(I738*H738,2)</f>
        <v>0</v>
      </c>
      <c r="K738" s="222" t="s">
        <v>24</v>
      </c>
      <c r="L738" s="71"/>
      <c r="M738" s="227" t="s">
        <v>24</v>
      </c>
      <c r="N738" s="228" t="s">
        <v>48</v>
      </c>
      <c r="O738" s="46"/>
      <c r="P738" s="229">
        <f>O738*H738</f>
        <v>0</v>
      </c>
      <c r="Q738" s="229">
        <v>0.0023</v>
      </c>
      <c r="R738" s="229">
        <f>Q738*H738</f>
        <v>0.34960000000000002</v>
      </c>
      <c r="S738" s="229">
        <v>0</v>
      </c>
      <c r="T738" s="230">
        <f>S738*H738</f>
        <v>0</v>
      </c>
      <c r="AR738" s="23" t="s">
        <v>245</v>
      </c>
      <c r="AT738" s="23" t="s">
        <v>148</v>
      </c>
      <c r="AU738" s="23" t="s">
        <v>86</v>
      </c>
      <c r="AY738" s="23" t="s">
        <v>146</v>
      </c>
      <c r="BE738" s="231">
        <f>IF(N738="základní",J738,0)</f>
        <v>0</v>
      </c>
      <c r="BF738" s="231">
        <f>IF(N738="snížená",J738,0)</f>
        <v>0</v>
      </c>
      <c r="BG738" s="231">
        <f>IF(N738="zákl. přenesená",J738,0)</f>
        <v>0</v>
      </c>
      <c r="BH738" s="231">
        <f>IF(N738="sníž. přenesená",J738,0)</f>
        <v>0</v>
      </c>
      <c r="BI738" s="231">
        <f>IF(N738="nulová",J738,0)</f>
        <v>0</v>
      </c>
      <c r="BJ738" s="23" t="s">
        <v>25</v>
      </c>
      <c r="BK738" s="231">
        <f>ROUND(I738*H738,2)</f>
        <v>0</v>
      </c>
      <c r="BL738" s="23" t="s">
        <v>245</v>
      </c>
      <c r="BM738" s="23" t="s">
        <v>1079</v>
      </c>
    </row>
    <row r="739" s="11" customFormat="1">
      <c r="B739" s="232"/>
      <c r="C739" s="233"/>
      <c r="D739" s="234" t="s">
        <v>155</v>
      </c>
      <c r="E739" s="235" t="s">
        <v>24</v>
      </c>
      <c r="F739" s="236" t="s">
        <v>1060</v>
      </c>
      <c r="G739" s="233"/>
      <c r="H739" s="235" t="s">
        <v>24</v>
      </c>
      <c r="I739" s="237"/>
      <c r="J739" s="233"/>
      <c r="K739" s="233"/>
      <c r="L739" s="238"/>
      <c r="M739" s="239"/>
      <c r="N739" s="240"/>
      <c r="O739" s="240"/>
      <c r="P739" s="240"/>
      <c r="Q739" s="240"/>
      <c r="R739" s="240"/>
      <c r="S739" s="240"/>
      <c r="T739" s="241"/>
      <c r="AT739" s="242" t="s">
        <v>155</v>
      </c>
      <c r="AU739" s="242" t="s">
        <v>86</v>
      </c>
      <c r="AV739" s="11" t="s">
        <v>25</v>
      </c>
      <c r="AW739" s="11" t="s">
        <v>40</v>
      </c>
      <c r="AX739" s="11" t="s">
        <v>77</v>
      </c>
      <c r="AY739" s="242" t="s">
        <v>146</v>
      </c>
    </row>
    <row r="740" s="12" customFormat="1">
      <c r="B740" s="243"/>
      <c r="C740" s="244"/>
      <c r="D740" s="234" t="s">
        <v>155</v>
      </c>
      <c r="E740" s="245" t="s">
        <v>24</v>
      </c>
      <c r="F740" s="246" t="s">
        <v>1080</v>
      </c>
      <c r="G740" s="244"/>
      <c r="H740" s="247">
        <v>152</v>
      </c>
      <c r="I740" s="248"/>
      <c r="J740" s="244"/>
      <c r="K740" s="244"/>
      <c r="L740" s="249"/>
      <c r="M740" s="250"/>
      <c r="N740" s="251"/>
      <c r="O740" s="251"/>
      <c r="P740" s="251"/>
      <c r="Q740" s="251"/>
      <c r="R740" s="251"/>
      <c r="S740" s="251"/>
      <c r="T740" s="252"/>
      <c r="AT740" s="253" t="s">
        <v>155</v>
      </c>
      <c r="AU740" s="253" t="s">
        <v>86</v>
      </c>
      <c r="AV740" s="12" t="s">
        <v>86</v>
      </c>
      <c r="AW740" s="12" t="s">
        <v>40</v>
      </c>
      <c r="AX740" s="12" t="s">
        <v>77</v>
      </c>
      <c r="AY740" s="253" t="s">
        <v>146</v>
      </c>
    </row>
    <row r="741" s="13" customFormat="1">
      <c r="B741" s="254"/>
      <c r="C741" s="255"/>
      <c r="D741" s="234" t="s">
        <v>155</v>
      </c>
      <c r="E741" s="256" t="s">
        <v>24</v>
      </c>
      <c r="F741" s="257" t="s">
        <v>159</v>
      </c>
      <c r="G741" s="255"/>
      <c r="H741" s="258">
        <v>152</v>
      </c>
      <c r="I741" s="259"/>
      <c r="J741" s="255"/>
      <c r="K741" s="255"/>
      <c r="L741" s="260"/>
      <c r="M741" s="261"/>
      <c r="N741" s="262"/>
      <c r="O741" s="262"/>
      <c r="P741" s="262"/>
      <c r="Q741" s="262"/>
      <c r="R741" s="262"/>
      <c r="S741" s="262"/>
      <c r="T741" s="263"/>
      <c r="AT741" s="264" t="s">
        <v>155</v>
      </c>
      <c r="AU741" s="264" t="s">
        <v>86</v>
      </c>
      <c r="AV741" s="13" t="s">
        <v>153</v>
      </c>
      <c r="AW741" s="13" t="s">
        <v>40</v>
      </c>
      <c r="AX741" s="13" t="s">
        <v>25</v>
      </c>
      <c r="AY741" s="264" t="s">
        <v>146</v>
      </c>
    </row>
    <row r="742" s="1" customFormat="1" ht="25.5" customHeight="1">
      <c r="B742" s="45"/>
      <c r="C742" s="220" t="s">
        <v>1081</v>
      </c>
      <c r="D742" s="220" t="s">
        <v>148</v>
      </c>
      <c r="E742" s="221" t="s">
        <v>1082</v>
      </c>
      <c r="F742" s="222" t="s">
        <v>1083</v>
      </c>
      <c r="G742" s="223" t="s">
        <v>177</v>
      </c>
      <c r="H742" s="224">
        <v>5.5</v>
      </c>
      <c r="I742" s="225"/>
      <c r="J742" s="226">
        <f>ROUND(I742*H742,2)</f>
        <v>0</v>
      </c>
      <c r="K742" s="222" t="s">
        <v>24</v>
      </c>
      <c r="L742" s="71"/>
      <c r="M742" s="227" t="s">
        <v>24</v>
      </c>
      <c r="N742" s="228" t="s">
        <v>48</v>
      </c>
      <c r="O742" s="46"/>
      <c r="P742" s="229">
        <f>O742*H742</f>
        <v>0</v>
      </c>
      <c r="Q742" s="229">
        <v>0.0013500000000000001</v>
      </c>
      <c r="R742" s="229">
        <f>Q742*H742</f>
        <v>0.0074250000000000002</v>
      </c>
      <c r="S742" s="229">
        <v>0</v>
      </c>
      <c r="T742" s="230">
        <f>S742*H742</f>
        <v>0</v>
      </c>
      <c r="AR742" s="23" t="s">
        <v>245</v>
      </c>
      <c r="AT742" s="23" t="s">
        <v>148</v>
      </c>
      <c r="AU742" s="23" t="s">
        <v>86</v>
      </c>
      <c r="AY742" s="23" t="s">
        <v>146</v>
      </c>
      <c r="BE742" s="231">
        <f>IF(N742="základní",J742,0)</f>
        <v>0</v>
      </c>
      <c r="BF742" s="231">
        <f>IF(N742="snížená",J742,0)</f>
        <v>0</v>
      </c>
      <c r="BG742" s="231">
        <f>IF(N742="zákl. přenesená",J742,0)</f>
        <v>0</v>
      </c>
      <c r="BH742" s="231">
        <f>IF(N742="sníž. přenesená",J742,0)</f>
        <v>0</v>
      </c>
      <c r="BI742" s="231">
        <f>IF(N742="nulová",J742,0)</f>
        <v>0</v>
      </c>
      <c r="BJ742" s="23" t="s">
        <v>25</v>
      </c>
      <c r="BK742" s="231">
        <f>ROUND(I742*H742,2)</f>
        <v>0</v>
      </c>
      <c r="BL742" s="23" t="s">
        <v>245</v>
      </c>
      <c r="BM742" s="23" t="s">
        <v>1084</v>
      </c>
    </row>
    <row r="743" s="11" customFormat="1">
      <c r="B743" s="232"/>
      <c r="C743" s="233"/>
      <c r="D743" s="234" t="s">
        <v>155</v>
      </c>
      <c r="E743" s="235" t="s">
        <v>24</v>
      </c>
      <c r="F743" s="236" t="s">
        <v>1060</v>
      </c>
      <c r="G743" s="233"/>
      <c r="H743" s="235" t="s">
        <v>24</v>
      </c>
      <c r="I743" s="237"/>
      <c r="J743" s="233"/>
      <c r="K743" s="233"/>
      <c r="L743" s="238"/>
      <c r="M743" s="239"/>
      <c r="N743" s="240"/>
      <c r="O743" s="240"/>
      <c r="P743" s="240"/>
      <c r="Q743" s="240"/>
      <c r="R743" s="240"/>
      <c r="S743" s="240"/>
      <c r="T743" s="241"/>
      <c r="AT743" s="242" t="s">
        <v>155</v>
      </c>
      <c r="AU743" s="242" t="s">
        <v>86</v>
      </c>
      <c r="AV743" s="11" t="s">
        <v>25</v>
      </c>
      <c r="AW743" s="11" t="s">
        <v>40</v>
      </c>
      <c r="AX743" s="11" t="s">
        <v>77</v>
      </c>
      <c r="AY743" s="242" t="s">
        <v>146</v>
      </c>
    </row>
    <row r="744" s="12" customFormat="1">
      <c r="B744" s="243"/>
      <c r="C744" s="244"/>
      <c r="D744" s="234" t="s">
        <v>155</v>
      </c>
      <c r="E744" s="245" t="s">
        <v>24</v>
      </c>
      <c r="F744" s="246" t="s">
        <v>1085</v>
      </c>
      <c r="G744" s="244"/>
      <c r="H744" s="247">
        <v>5.5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AT744" s="253" t="s">
        <v>155</v>
      </c>
      <c r="AU744" s="253" t="s">
        <v>86</v>
      </c>
      <c r="AV744" s="12" t="s">
        <v>86</v>
      </c>
      <c r="AW744" s="12" t="s">
        <v>40</v>
      </c>
      <c r="AX744" s="12" t="s">
        <v>77</v>
      </c>
      <c r="AY744" s="253" t="s">
        <v>146</v>
      </c>
    </row>
    <row r="745" s="13" customFormat="1">
      <c r="B745" s="254"/>
      <c r="C745" s="255"/>
      <c r="D745" s="234" t="s">
        <v>155</v>
      </c>
      <c r="E745" s="256" t="s">
        <v>24</v>
      </c>
      <c r="F745" s="257" t="s">
        <v>1062</v>
      </c>
      <c r="G745" s="255"/>
      <c r="H745" s="258">
        <v>5.5</v>
      </c>
      <c r="I745" s="259"/>
      <c r="J745" s="255"/>
      <c r="K745" s="255"/>
      <c r="L745" s="260"/>
      <c r="M745" s="261"/>
      <c r="N745" s="262"/>
      <c r="O745" s="262"/>
      <c r="P745" s="262"/>
      <c r="Q745" s="262"/>
      <c r="R745" s="262"/>
      <c r="S745" s="262"/>
      <c r="T745" s="263"/>
      <c r="AT745" s="264" t="s">
        <v>155</v>
      </c>
      <c r="AU745" s="264" t="s">
        <v>86</v>
      </c>
      <c r="AV745" s="13" t="s">
        <v>153</v>
      </c>
      <c r="AW745" s="13" t="s">
        <v>40</v>
      </c>
      <c r="AX745" s="13" t="s">
        <v>25</v>
      </c>
      <c r="AY745" s="264" t="s">
        <v>146</v>
      </c>
    </row>
    <row r="746" s="1" customFormat="1" ht="16.5" customHeight="1">
      <c r="B746" s="45"/>
      <c r="C746" s="220" t="s">
        <v>1086</v>
      </c>
      <c r="D746" s="220" t="s">
        <v>148</v>
      </c>
      <c r="E746" s="221" t="s">
        <v>1087</v>
      </c>
      <c r="F746" s="222" t="s">
        <v>1088</v>
      </c>
      <c r="G746" s="223" t="s">
        <v>177</v>
      </c>
      <c r="H746" s="224">
        <v>3.2999999999999998</v>
      </c>
      <c r="I746" s="225"/>
      <c r="J746" s="226">
        <f>ROUND(I746*H746,2)</f>
        <v>0</v>
      </c>
      <c r="K746" s="222" t="s">
        <v>152</v>
      </c>
      <c r="L746" s="71"/>
      <c r="M746" s="227" t="s">
        <v>24</v>
      </c>
      <c r="N746" s="228" t="s">
        <v>48</v>
      </c>
      <c r="O746" s="46"/>
      <c r="P746" s="229">
        <f>O746*H746</f>
        <v>0</v>
      </c>
      <c r="Q746" s="229">
        <v>0</v>
      </c>
      <c r="R746" s="229">
        <f>Q746*H746</f>
        <v>0</v>
      </c>
      <c r="S746" s="229">
        <v>0</v>
      </c>
      <c r="T746" s="230">
        <f>S746*H746</f>
        <v>0</v>
      </c>
      <c r="AR746" s="23" t="s">
        <v>245</v>
      </c>
      <c r="AT746" s="23" t="s">
        <v>148</v>
      </c>
      <c r="AU746" s="23" t="s">
        <v>86</v>
      </c>
      <c r="AY746" s="23" t="s">
        <v>146</v>
      </c>
      <c r="BE746" s="231">
        <f>IF(N746="základní",J746,0)</f>
        <v>0</v>
      </c>
      <c r="BF746" s="231">
        <f>IF(N746="snížená",J746,0)</f>
        <v>0</v>
      </c>
      <c r="BG746" s="231">
        <f>IF(N746="zákl. přenesená",J746,0)</f>
        <v>0</v>
      </c>
      <c r="BH746" s="231">
        <f>IF(N746="sníž. přenesená",J746,0)</f>
        <v>0</v>
      </c>
      <c r="BI746" s="231">
        <f>IF(N746="nulová",J746,0)</f>
        <v>0</v>
      </c>
      <c r="BJ746" s="23" t="s">
        <v>25</v>
      </c>
      <c r="BK746" s="231">
        <f>ROUND(I746*H746,2)</f>
        <v>0</v>
      </c>
      <c r="BL746" s="23" t="s">
        <v>245</v>
      </c>
      <c r="BM746" s="23" t="s">
        <v>1089</v>
      </c>
    </row>
    <row r="747" s="11" customFormat="1">
      <c r="B747" s="232"/>
      <c r="C747" s="233"/>
      <c r="D747" s="234" t="s">
        <v>155</v>
      </c>
      <c r="E747" s="235" t="s">
        <v>24</v>
      </c>
      <c r="F747" s="236" t="s">
        <v>1090</v>
      </c>
      <c r="G747" s="233"/>
      <c r="H747" s="235" t="s">
        <v>24</v>
      </c>
      <c r="I747" s="237"/>
      <c r="J747" s="233"/>
      <c r="K747" s="233"/>
      <c r="L747" s="238"/>
      <c r="M747" s="239"/>
      <c r="N747" s="240"/>
      <c r="O747" s="240"/>
      <c r="P747" s="240"/>
      <c r="Q747" s="240"/>
      <c r="R747" s="240"/>
      <c r="S747" s="240"/>
      <c r="T747" s="241"/>
      <c r="AT747" s="242" t="s">
        <v>155</v>
      </c>
      <c r="AU747" s="242" t="s">
        <v>86</v>
      </c>
      <c r="AV747" s="11" t="s">
        <v>25</v>
      </c>
      <c r="AW747" s="11" t="s">
        <v>40</v>
      </c>
      <c r="AX747" s="11" t="s">
        <v>77</v>
      </c>
      <c r="AY747" s="242" t="s">
        <v>146</v>
      </c>
    </row>
    <row r="748" s="12" customFormat="1">
      <c r="B748" s="243"/>
      <c r="C748" s="244"/>
      <c r="D748" s="234" t="s">
        <v>155</v>
      </c>
      <c r="E748" s="245" t="s">
        <v>24</v>
      </c>
      <c r="F748" s="246" t="s">
        <v>1044</v>
      </c>
      <c r="G748" s="244"/>
      <c r="H748" s="247">
        <v>3.2999999999999998</v>
      </c>
      <c r="I748" s="248"/>
      <c r="J748" s="244"/>
      <c r="K748" s="244"/>
      <c r="L748" s="249"/>
      <c r="M748" s="250"/>
      <c r="N748" s="251"/>
      <c r="O748" s="251"/>
      <c r="P748" s="251"/>
      <c r="Q748" s="251"/>
      <c r="R748" s="251"/>
      <c r="S748" s="251"/>
      <c r="T748" s="252"/>
      <c r="AT748" s="253" t="s">
        <v>155</v>
      </c>
      <c r="AU748" s="253" t="s">
        <v>86</v>
      </c>
      <c r="AV748" s="12" t="s">
        <v>86</v>
      </c>
      <c r="AW748" s="12" t="s">
        <v>40</v>
      </c>
      <c r="AX748" s="12" t="s">
        <v>77</v>
      </c>
      <c r="AY748" s="253" t="s">
        <v>146</v>
      </c>
    </row>
    <row r="749" s="13" customFormat="1">
      <c r="B749" s="254"/>
      <c r="C749" s="255"/>
      <c r="D749" s="234" t="s">
        <v>155</v>
      </c>
      <c r="E749" s="256" t="s">
        <v>24</v>
      </c>
      <c r="F749" s="257" t="s">
        <v>159</v>
      </c>
      <c r="G749" s="255"/>
      <c r="H749" s="258">
        <v>3.2999999999999998</v>
      </c>
      <c r="I749" s="259"/>
      <c r="J749" s="255"/>
      <c r="K749" s="255"/>
      <c r="L749" s="260"/>
      <c r="M749" s="261"/>
      <c r="N749" s="262"/>
      <c r="O749" s="262"/>
      <c r="P749" s="262"/>
      <c r="Q749" s="262"/>
      <c r="R749" s="262"/>
      <c r="S749" s="262"/>
      <c r="T749" s="263"/>
      <c r="AT749" s="264" t="s">
        <v>155</v>
      </c>
      <c r="AU749" s="264" t="s">
        <v>86</v>
      </c>
      <c r="AV749" s="13" t="s">
        <v>153</v>
      </c>
      <c r="AW749" s="13" t="s">
        <v>40</v>
      </c>
      <c r="AX749" s="13" t="s">
        <v>25</v>
      </c>
      <c r="AY749" s="264" t="s">
        <v>146</v>
      </c>
    </row>
    <row r="750" s="1" customFormat="1" ht="16.5" customHeight="1">
      <c r="B750" s="45"/>
      <c r="C750" s="220" t="s">
        <v>1091</v>
      </c>
      <c r="D750" s="220" t="s">
        <v>148</v>
      </c>
      <c r="E750" s="221" t="s">
        <v>1092</v>
      </c>
      <c r="F750" s="222" t="s">
        <v>1093</v>
      </c>
      <c r="G750" s="223" t="s">
        <v>322</v>
      </c>
      <c r="H750" s="224">
        <v>2</v>
      </c>
      <c r="I750" s="225"/>
      <c r="J750" s="226">
        <f>ROUND(I750*H750,2)</f>
        <v>0</v>
      </c>
      <c r="K750" s="222" t="s">
        <v>152</v>
      </c>
      <c r="L750" s="71"/>
      <c r="M750" s="227" t="s">
        <v>24</v>
      </c>
      <c r="N750" s="228" t="s">
        <v>48</v>
      </c>
      <c r="O750" s="46"/>
      <c r="P750" s="229">
        <f>O750*H750</f>
        <v>0</v>
      </c>
      <c r="Q750" s="229">
        <v>0</v>
      </c>
      <c r="R750" s="229">
        <f>Q750*H750</f>
        <v>0</v>
      </c>
      <c r="S750" s="229">
        <v>0</v>
      </c>
      <c r="T750" s="230">
        <f>S750*H750</f>
        <v>0</v>
      </c>
      <c r="AR750" s="23" t="s">
        <v>245</v>
      </c>
      <c r="AT750" s="23" t="s">
        <v>148</v>
      </c>
      <c r="AU750" s="23" t="s">
        <v>86</v>
      </c>
      <c r="AY750" s="23" t="s">
        <v>146</v>
      </c>
      <c r="BE750" s="231">
        <f>IF(N750="základní",J750,0)</f>
        <v>0</v>
      </c>
      <c r="BF750" s="231">
        <f>IF(N750="snížená",J750,0)</f>
        <v>0</v>
      </c>
      <c r="BG750" s="231">
        <f>IF(N750="zákl. přenesená",J750,0)</f>
        <v>0</v>
      </c>
      <c r="BH750" s="231">
        <f>IF(N750="sníž. přenesená",J750,0)</f>
        <v>0</v>
      </c>
      <c r="BI750" s="231">
        <f>IF(N750="nulová",J750,0)</f>
        <v>0</v>
      </c>
      <c r="BJ750" s="23" t="s">
        <v>25</v>
      </c>
      <c r="BK750" s="231">
        <f>ROUND(I750*H750,2)</f>
        <v>0</v>
      </c>
      <c r="BL750" s="23" t="s">
        <v>245</v>
      </c>
      <c r="BM750" s="23" t="s">
        <v>1094</v>
      </c>
    </row>
    <row r="751" s="11" customFormat="1">
      <c r="B751" s="232"/>
      <c r="C751" s="233"/>
      <c r="D751" s="234" t="s">
        <v>155</v>
      </c>
      <c r="E751" s="235" t="s">
        <v>24</v>
      </c>
      <c r="F751" s="236" t="s">
        <v>1090</v>
      </c>
      <c r="G751" s="233"/>
      <c r="H751" s="235" t="s">
        <v>24</v>
      </c>
      <c r="I751" s="237"/>
      <c r="J751" s="233"/>
      <c r="K751" s="233"/>
      <c r="L751" s="238"/>
      <c r="M751" s="239"/>
      <c r="N751" s="240"/>
      <c r="O751" s="240"/>
      <c r="P751" s="240"/>
      <c r="Q751" s="240"/>
      <c r="R751" s="240"/>
      <c r="S751" s="240"/>
      <c r="T751" s="241"/>
      <c r="AT751" s="242" t="s">
        <v>155</v>
      </c>
      <c r="AU751" s="242" t="s">
        <v>86</v>
      </c>
      <c r="AV751" s="11" t="s">
        <v>25</v>
      </c>
      <c r="AW751" s="11" t="s">
        <v>40</v>
      </c>
      <c r="AX751" s="11" t="s">
        <v>77</v>
      </c>
      <c r="AY751" s="242" t="s">
        <v>146</v>
      </c>
    </row>
    <row r="752" s="12" customFormat="1">
      <c r="B752" s="243"/>
      <c r="C752" s="244"/>
      <c r="D752" s="234" t="s">
        <v>155</v>
      </c>
      <c r="E752" s="245" t="s">
        <v>24</v>
      </c>
      <c r="F752" s="246" t="s">
        <v>341</v>
      </c>
      <c r="G752" s="244"/>
      <c r="H752" s="247">
        <v>2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AT752" s="253" t="s">
        <v>155</v>
      </c>
      <c r="AU752" s="253" t="s">
        <v>86</v>
      </c>
      <c r="AV752" s="12" t="s">
        <v>86</v>
      </c>
      <c r="AW752" s="12" t="s">
        <v>40</v>
      </c>
      <c r="AX752" s="12" t="s">
        <v>77</v>
      </c>
      <c r="AY752" s="253" t="s">
        <v>146</v>
      </c>
    </row>
    <row r="753" s="13" customFormat="1">
      <c r="B753" s="254"/>
      <c r="C753" s="255"/>
      <c r="D753" s="234" t="s">
        <v>155</v>
      </c>
      <c r="E753" s="256" t="s">
        <v>24</v>
      </c>
      <c r="F753" s="257" t="s">
        <v>159</v>
      </c>
      <c r="G753" s="255"/>
      <c r="H753" s="258">
        <v>2</v>
      </c>
      <c r="I753" s="259"/>
      <c r="J753" s="255"/>
      <c r="K753" s="255"/>
      <c r="L753" s="260"/>
      <c r="M753" s="261"/>
      <c r="N753" s="262"/>
      <c r="O753" s="262"/>
      <c r="P753" s="262"/>
      <c r="Q753" s="262"/>
      <c r="R753" s="262"/>
      <c r="S753" s="262"/>
      <c r="T753" s="263"/>
      <c r="AT753" s="264" t="s">
        <v>155</v>
      </c>
      <c r="AU753" s="264" t="s">
        <v>86</v>
      </c>
      <c r="AV753" s="13" t="s">
        <v>153</v>
      </c>
      <c r="AW753" s="13" t="s">
        <v>40</v>
      </c>
      <c r="AX753" s="13" t="s">
        <v>25</v>
      </c>
      <c r="AY753" s="264" t="s">
        <v>146</v>
      </c>
    </row>
    <row r="754" s="1" customFormat="1" ht="16.5" customHeight="1">
      <c r="B754" s="45"/>
      <c r="C754" s="220" t="s">
        <v>1095</v>
      </c>
      <c r="D754" s="220" t="s">
        <v>148</v>
      </c>
      <c r="E754" s="221" t="s">
        <v>1096</v>
      </c>
      <c r="F754" s="222" t="s">
        <v>1097</v>
      </c>
      <c r="G754" s="223" t="s">
        <v>177</v>
      </c>
      <c r="H754" s="224">
        <v>4.2000000000000002</v>
      </c>
      <c r="I754" s="225"/>
      <c r="J754" s="226">
        <f>ROUND(I754*H754,2)</f>
        <v>0</v>
      </c>
      <c r="K754" s="222" t="s">
        <v>24</v>
      </c>
      <c r="L754" s="71"/>
      <c r="M754" s="227" t="s">
        <v>24</v>
      </c>
      <c r="N754" s="228" t="s">
        <v>48</v>
      </c>
      <c r="O754" s="46"/>
      <c r="P754" s="229">
        <f>O754*H754</f>
        <v>0</v>
      </c>
      <c r="Q754" s="229">
        <v>0.00083000000000000001</v>
      </c>
      <c r="R754" s="229">
        <f>Q754*H754</f>
        <v>0.0034860000000000004</v>
      </c>
      <c r="S754" s="229">
        <v>0</v>
      </c>
      <c r="T754" s="230">
        <f>S754*H754</f>
        <v>0</v>
      </c>
      <c r="AR754" s="23" t="s">
        <v>245</v>
      </c>
      <c r="AT754" s="23" t="s">
        <v>148</v>
      </c>
      <c r="AU754" s="23" t="s">
        <v>86</v>
      </c>
      <c r="AY754" s="23" t="s">
        <v>146</v>
      </c>
      <c r="BE754" s="231">
        <f>IF(N754="základní",J754,0)</f>
        <v>0</v>
      </c>
      <c r="BF754" s="231">
        <f>IF(N754="snížená",J754,0)</f>
        <v>0</v>
      </c>
      <c r="BG754" s="231">
        <f>IF(N754="zákl. přenesená",J754,0)</f>
        <v>0</v>
      </c>
      <c r="BH754" s="231">
        <f>IF(N754="sníž. přenesená",J754,0)</f>
        <v>0</v>
      </c>
      <c r="BI754" s="231">
        <f>IF(N754="nulová",J754,0)</f>
        <v>0</v>
      </c>
      <c r="BJ754" s="23" t="s">
        <v>25</v>
      </c>
      <c r="BK754" s="231">
        <f>ROUND(I754*H754,2)</f>
        <v>0</v>
      </c>
      <c r="BL754" s="23" t="s">
        <v>245</v>
      </c>
      <c r="BM754" s="23" t="s">
        <v>1098</v>
      </c>
    </row>
    <row r="755" s="11" customFormat="1">
      <c r="B755" s="232"/>
      <c r="C755" s="233"/>
      <c r="D755" s="234" t="s">
        <v>155</v>
      </c>
      <c r="E755" s="235" t="s">
        <v>24</v>
      </c>
      <c r="F755" s="236" t="s">
        <v>1049</v>
      </c>
      <c r="G755" s="233"/>
      <c r="H755" s="235" t="s">
        <v>24</v>
      </c>
      <c r="I755" s="237"/>
      <c r="J755" s="233"/>
      <c r="K755" s="233"/>
      <c r="L755" s="238"/>
      <c r="M755" s="239"/>
      <c r="N755" s="240"/>
      <c r="O755" s="240"/>
      <c r="P755" s="240"/>
      <c r="Q755" s="240"/>
      <c r="R755" s="240"/>
      <c r="S755" s="240"/>
      <c r="T755" s="241"/>
      <c r="AT755" s="242" t="s">
        <v>155</v>
      </c>
      <c r="AU755" s="242" t="s">
        <v>86</v>
      </c>
      <c r="AV755" s="11" t="s">
        <v>25</v>
      </c>
      <c r="AW755" s="11" t="s">
        <v>40</v>
      </c>
      <c r="AX755" s="11" t="s">
        <v>77</v>
      </c>
      <c r="AY755" s="242" t="s">
        <v>146</v>
      </c>
    </row>
    <row r="756" s="12" customFormat="1">
      <c r="B756" s="243"/>
      <c r="C756" s="244"/>
      <c r="D756" s="234" t="s">
        <v>155</v>
      </c>
      <c r="E756" s="245" t="s">
        <v>24</v>
      </c>
      <c r="F756" s="246" t="s">
        <v>1099</v>
      </c>
      <c r="G756" s="244"/>
      <c r="H756" s="247">
        <v>4.2000000000000002</v>
      </c>
      <c r="I756" s="248"/>
      <c r="J756" s="244"/>
      <c r="K756" s="244"/>
      <c r="L756" s="249"/>
      <c r="M756" s="250"/>
      <c r="N756" s="251"/>
      <c r="O756" s="251"/>
      <c r="P756" s="251"/>
      <c r="Q756" s="251"/>
      <c r="R756" s="251"/>
      <c r="S756" s="251"/>
      <c r="T756" s="252"/>
      <c r="AT756" s="253" t="s">
        <v>155</v>
      </c>
      <c r="AU756" s="253" t="s">
        <v>86</v>
      </c>
      <c r="AV756" s="12" t="s">
        <v>86</v>
      </c>
      <c r="AW756" s="12" t="s">
        <v>40</v>
      </c>
      <c r="AX756" s="12" t="s">
        <v>77</v>
      </c>
      <c r="AY756" s="253" t="s">
        <v>146</v>
      </c>
    </row>
    <row r="757" s="13" customFormat="1">
      <c r="B757" s="254"/>
      <c r="C757" s="255"/>
      <c r="D757" s="234" t="s">
        <v>155</v>
      </c>
      <c r="E757" s="256" t="s">
        <v>24</v>
      </c>
      <c r="F757" s="257" t="s">
        <v>159</v>
      </c>
      <c r="G757" s="255"/>
      <c r="H757" s="258">
        <v>4.2000000000000002</v>
      </c>
      <c r="I757" s="259"/>
      <c r="J757" s="255"/>
      <c r="K757" s="255"/>
      <c r="L757" s="260"/>
      <c r="M757" s="261"/>
      <c r="N757" s="262"/>
      <c r="O757" s="262"/>
      <c r="P757" s="262"/>
      <c r="Q757" s="262"/>
      <c r="R757" s="262"/>
      <c r="S757" s="262"/>
      <c r="T757" s="263"/>
      <c r="AT757" s="264" t="s">
        <v>155</v>
      </c>
      <c r="AU757" s="264" t="s">
        <v>86</v>
      </c>
      <c r="AV757" s="13" t="s">
        <v>153</v>
      </c>
      <c r="AW757" s="13" t="s">
        <v>40</v>
      </c>
      <c r="AX757" s="13" t="s">
        <v>25</v>
      </c>
      <c r="AY757" s="264" t="s">
        <v>146</v>
      </c>
    </row>
    <row r="758" s="1" customFormat="1" ht="25.5" customHeight="1">
      <c r="B758" s="45"/>
      <c r="C758" s="220" t="s">
        <v>1100</v>
      </c>
      <c r="D758" s="220" t="s">
        <v>148</v>
      </c>
      <c r="E758" s="221" t="s">
        <v>1101</v>
      </c>
      <c r="F758" s="222" t="s">
        <v>1102</v>
      </c>
      <c r="G758" s="223" t="s">
        <v>322</v>
      </c>
      <c r="H758" s="224">
        <v>2</v>
      </c>
      <c r="I758" s="225"/>
      <c r="J758" s="226">
        <f>ROUND(I758*H758,2)</f>
        <v>0</v>
      </c>
      <c r="K758" s="222" t="s">
        <v>24</v>
      </c>
      <c r="L758" s="71"/>
      <c r="M758" s="227" t="s">
        <v>24</v>
      </c>
      <c r="N758" s="228" t="s">
        <v>48</v>
      </c>
      <c r="O758" s="46"/>
      <c r="P758" s="229">
        <f>O758*H758</f>
        <v>0</v>
      </c>
      <c r="Q758" s="229">
        <v>0.0015100000000000001</v>
      </c>
      <c r="R758" s="229">
        <f>Q758*H758</f>
        <v>0.0030200000000000001</v>
      </c>
      <c r="S758" s="229">
        <v>0</v>
      </c>
      <c r="T758" s="230">
        <f>S758*H758</f>
        <v>0</v>
      </c>
      <c r="AR758" s="23" t="s">
        <v>245</v>
      </c>
      <c r="AT758" s="23" t="s">
        <v>148</v>
      </c>
      <c r="AU758" s="23" t="s">
        <v>86</v>
      </c>
      <c r="AY758" s="23" t="s">
        <v>146</v>
      </c>
      <c r="BE758" s="231">
        <f>IF(N758="základní",J758,0)</f>
        <v>0</v>
      </c>
      <c r="BF758" s="231">
        <f>IF(N758="snížená",J758,0)</f>
        <v>0</v>
      </c>
      <c r="BG758" s="231">
        <f>IF(N758="zákl. přenesená",J758,0)</f>
        <v>0</v>
      </c>
      <c r="BH758" s="231">
        <f>IF(N758="sníž. přenesená",J758,0)</f>
        <v>0</v>
      </c>
      <c r="BI758" s="231">
        <f>IF(N758="nulová",J758,0)</f>
        <v>0</v>
      </c>
      <c r="BJ758" s="23" t="s">
        <v>25</v>
      </c>
      <c r="BK758" s="231">
        <f>ROUND(I758*H758,2)</f>
        <v>0</v>
      </c>
      <c r="BL758" s="23" t="s">
        <v>245</v>
      </c>
      <c r="BM758" s="23" t="s">
        <v>1103</v>
      </c>
    </row>
    <row r="759" s="11" customFormat="1">
      <c r="B759" s="232"/>
      <c r="C759" s="233"/>
      <c r="D759" s="234" t="s">
        <v>155</v>
      </c>
      <c r="E759" s="235" t="s">
        <v>24</v>
      </c>
      <c r="F759" s="236" t="s">
        <v>1049</v>
      </c>
      <c r="G759" s="233"/>
      <c r="H759" s="235" t="s">
        <v>24</v>
      </c>
      <c r="I759" s="237"/>
      <c r="J759" s="233"/>
      <c r="K759" s="233"/>
      <c r="L759" s="238"/>
      <c r="M759" s="239"/>
      <c r="N759" s="240"/>
      <c r="O759" s="240"/>
      <c r="P759" s="240"/>
      <c r="Q759" s="240"/>
      <c r="R759" s="240"/>
      <c r="S759" s="240"/>
      <c r="T759" s="241"/>
      <c r="AT759" s="242" t="s">
        <v>155</v>
      </c>
      <c r="AU759" s="242" t="s">
        <v>86</v>
      </c>
      <c r="AV759" s="11" t="s">
        <v>25</v>
      </c>
      <c r="AW759" s="11" t="s">
        <v>40</v>
      </c>
      <c r="AX759" s="11" t="s">
        <v>77</v>
      </c>
      <c r="AY759" s="242" t="s">
        <v>146</v>
      </c>
    </row>
    <row r="760" s="12" customFormat="1">
      <c r="B760" s="243"/>
      <c r="C760" s="244"/>
      <c r="D760" s="234" t="s">
        <v>155</v>
      </c>
      <c r="E760" s="245" t="s">
        <v>24</v>
      </c>
      <c r="F760" s="246" t="s">
        <v>341</v>
      </c>
      <c r="G760" s="244"/>
      <c r="H760" s="247">
        <v>2</v>
      </c>
      <c r="I760" s="248"/>
      <c r="J760" s="244"/>
      <c r="K760" s="244"/>
      <c r="L760" s="249"/>
      <c r="M760" s="250"/>
      <c r="N760" s="251"/>
      <c r="O760" s="251"/>
      <c r="P760" s="251"/>
      <c r="Q760" s="251"/>
      <c r="R760" s="251"/>
      <c r="S760" s="251"/>
      <c r="T760" s="252"/>
      <c r="AT760" s="253" t="s">
        <v>155</v>
      </c>
      <c r="AU760" s="253" t="s">
        <v>86</v>
      </c>
      <c r="AV760" s="12" t="s">
        <v>86</v>
      </c>
      <c r="AW760" s="12" t="s">
        <v>40</v>
      </c>
      <c r="AX760" s="12" t="s">
        <v>77</v>
      </c>
      <c r="AY760" s="253" t="s">
        <v>146</v>
      </c>
    </row>
    <row r="761" s="13" customFormat="1">
      <c r="B761" s="254"/>
      <c r="C761" s="255"/>
      <c r="D761" s="234" t="s">
        <v>155</v>
      </c>
      <c r="E761" s="256" t="s">
        <v>24</v>
      </c>
      <c r="F761" s="257" t="s">
        <v>159</v>
      </c>
      <c r="G761" s="255"/>
      <c r="H761" s="258">
        <v>2</v>
      </c>
      <c r="I761" s="259"/>
      <c r="J761" s="255"/>
      <c r="K761" s="255"/>
      <c r="L761" s="260"/>
      <c r="M761" s="261"/>
      <c r="N761" s="262"/>
      <c r="O761" s="262"/>
      <c r="P761" s="262"/>
      <c r="Q761" s="262"/>
      <c r="R761" s="262"/>
      <c r="S761" s="262"/>
      <c r="T761" s="263"/>
      <c r="AT761" s="264" t="s">
        <v>155</v>
      </c>
      <c r="AU761" s="264" t="s">
        <v>86</v>
      </c>
      <c r="AV761" s="13" t="s">
        <v>153</v>
      </c>
      <c r="AW761" s="13" t="s">
        <v>40</v>
      </c>
      <c r="AX761" s="13" t="s">
        <v>25</v>
      </c>
      <c r="AY761" s="264" t="s">
        <v>146</v>
      </c>
    </row>
    <row r="762" s="1" customFormat="1" ht="16.5" customHeight="1">
      <c r="B762" s="45"/>
      <c r="C762" s="220" t="s">
        <v>1104</v>
      </c>
      <c r="D762" s="220" t="s">
        <v>148</v>
      </c>
      <c r="E762" s="221" t="s">
        <v>1105</v>
      </c>
      <c r="F762" s="222" t="s">
        <v>1106</v>
      </c>
      <c r="G762" s="223" t="s">
        <v>177</v>
      </c>
      <c r="H762" s="224">
        <v>17</v>
      </c>
      <c r="I762" s="225"/>
      <c r="J762" s="226">
        <f>ROUND(I762*H762,2)</f>
        <v>0</v>
      </c>
      <c r="K762" s="222" t="s">
        <v>24</v>
      </c>
      <c r="L762" s="71"/>
      <c r="M762" s="227" t="s">
        <v>24</v>
      </c>
      <c r="N762" s="228" t="s">
        <v>48</v>
      </c>
      <c r="O762" s="46"/>
      <c r="P762" s="229">
        <f>O762*H762</f>
        <v>0</v>
      </c>
      <c r="Q762" s="229">
        <v>0.0025999999999999999</v>
      </c>
      <c r="R762" s="229">
        <f>Q762*H762</f>
        <v>0.044199999999999996</v>
      </c>
      <c r="S762" s="229">
        <v>0</v>
      </c>
      <c r="T762" s="230">
        <f>S762*H762</f>
        <v>0</v>
      </c>
      <c r="AR762" s="23" t="s">
        <v>245</v>
      </c>
      <c r="AT762" s="23" t="s">
        <v>148</v>
      </c>
      <c r="AU762" s="23" t="s">
        <v>86</v>
      </c>
      <c r="AY762" s="23" t="s">
        <v>146</v>
      </c>
      <c r="BE762" s="231">
        <f>IF(N762="základní",J762,0)</f>
        <v>0</v>
      </c>
      <c r="BF762" s="231">
        <f>IF(N762="snížená",J762,0)</f>
        <v>0</v>
      </c>
      <c r="BG762" s="231">
        <f>IF(N762="zákl. přenesená",J762,0)</f>
        <v>0</v>
      </c>
      <c r="BH762" s="231">
        <f>IF(N762="sníž. přenesená",J762,0)</f>
        <v>0</v>
      </c>
      <c r="BI762" s="231">
        <f>IF(N762="nulová",J762,0)</f>
        <v>0</v>
      </c>
      <c r="BJ762" s="23" t="s">
        <v>25</v>
      </c>
      <c r="BK762" s="231">
        <f>ROUND(I762*H762,2)</f>
        <v>0</v>
      </c>
      <c r="BL762" s="23" t="s">
        <v>245</v>
      </c>
      <c r="BM762" s="23" t="s">
        <v>1107</v>
      </c>
    </row>
    <row r="763" s="11" customFormat="1">
      <c r="B763" s="232"/>
      <c r="C763" s="233"/>
      <c r="D763" s="234" t="s">
        <v>155</v>
      </c>
      <c r="E763" s="235" t="s">
        <v>24</v>
      </c>
      <c r="F763" s="236" t="s">
        <v>1049</v>
      </c>
      <c r="G763" s="233"/>
      <c r="H763" s="235" t="s">
        <v>24</v>
      </c>
      <c r="I763" s="237"/>
      <c r="J763" s="233"/>
      <c r="K763" s="233"/>
      <c r="L763" s="238"/>
      <c r="M763" s="239"/>
      <c r="N763" s="240"/>
      <c r="O763" s="240"/>
      <c r="P763" s="240"/>
      <c r="Q763" s="240"/>
      <c r="R763" s="240"/>
      <c r="S763" s="240"/>
      <c r="T763" s="241"/>
      <c r="AT763" s="242" t="s">
        <v>155</v>
      </c>
      <c r="AU763" s="242" t="s">
        <v>86</v>
      </c>
      <c r="AV763" s="11" t="s">
        <v>25</v>
      </c>
      <c r="AW763" s="11" t="s">
        <v>40</v>
      </c>
      <c r="AX763" s="11" t="s">
        <v>77</v>
      </c>
      <c r="AY763" s="242" t="s">
        <v>146</v>
      </c>
    </row>
    <row r="764" s="12" customFormat="1">
      <c r="B764" s="243"/>
      <c r="C764" s="244"/>
      <c r="D764" s="234" t="s">
        <v>155</v>
      </c>
      <c r="E764" s="245" t="s">
        <v>24</v>
      </c>
      <c r="F764" s="246" t="s">
        <v>1050</v>
      </c>
      <c r="G764" s="244"/>
      <c r="H764" s="247">
        <v>17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AT764" s="253" t="s">
        <v>155</v>
      </c>
      <c r="AU764" s="253" t="s">
        <v>86</v>
      </c>
      <c r="AV764" s="12" t="s">
        <v>86</v>
      </c>
      <c r="AW764" s="12" t="s">
        <v>40</v>
      </c>
      <c r="AX764" s="12" t="s">
        <v>77</v>
      </c>
      <c r="AY764" s="253" t="s">
        <v>146</v>
      </c>
    </row>
    <row r="765" s="13" customFormat="1">
      <c r="B765" s="254"/>
      <c r="C765" s="255"/>
      <c r="D765" s="234" t="s">
        <v>155</v>
      </c>
      <c r="E765" s="256" t="s">
        <v>24</v>
      </c>
      <c r="F765" s="257" t="s">
        <v>159</v>
      </c>
      <c r="G765" s="255"/>
      <c r="H765" s="258">
        <v>17</v>
      </c>
      <c r="I765" s="259"/>
      <c r="J765" s="255"/>
      <c r="K765" s="255"/>
      <c r="L765" s="260"/>
      <c r="M765" s="261"/>
      <c r="N765" s="262"/>
      <c r="O765" s="262"/>
      <c r="P765" s="262"/>
      <c r="Q765" s="262"/>
      <c r="R765" s="262"/>
      <c r="S765" s="262"/>
      <c r="T765" s="263"/>
      <c r="AT765" s="264" t="s">
        <v>155</v>
      </c>
      <c r="AU765" s="264" t="s">
        <v>86</v>
      </c>
      <c r="AV765" s="13" t="s">
        <v>153</v>
      </c>
      <c r="AW765" s="13" t="s">
        <v>40</v>
      </c>
      <c r="AX765" s="13" t="s">
        <v>25</v>
      </c>
      <c r="AY765" s="264" t="s">
        <v>146</v>
      </c>
    </row>
    <row r="766" s="1" customFormat="1" ht="25.5" customHeight="1">
      <c r="B766" s="45"/>
      <c r="C766" s="220" t="s">
        <v>1108</v>
      </c>
      <c r="D766" s="220" t="s">
        <v>148</v>
      </c>
      <c r="E766" s="221" t="s">
        <v>1109</v>
      </c>
      <c r="F766" s="222" t="s">
        <v>1110</v>
      </c>
      <c r="G766" s="223" t="s">
        <v>177</v>
      </c>
      <c r="H766" s="224">
        <v>9</v>
      </c>
      <c r="I766" s="225"/>
      <c r="J766" s="226">
        <f>ROUND(I766*H766,2)</f>
        <v>0</v>
      </c>
      <c r="K766" s="222" t="s">
        <v>24</v>
      </c>
      <c r="L766" s="71"/>
      <c r="M766" s="227" t="s">
        <v>24</v>
      </c>
      <c r="N766" s="228" t="s">
        <v>48</v>
      </c>
      <c r="O766" s="46"/>
      <c r="P766" s="229">
        <f>O766*H766</f>
        <v>0</v>
      </c>
      <c r="Q766" s="229">
        <v>0.0028300000000000001</v>
      </c>
      <c r="R766" s="229">
        <f>Q766*H766</f>
        <v>0.02547</v>
      </c>
      <c r="S766" s="229">
        <v>0</v>
      </c>
      <c r="T766" s="230">
        <f>S766*H766</f>
        <v>0</v>
      </c>
      <c r="AR766" s="23" t="s">
        <v>245</v>
      </c>
      <c r="AT766" s="23" t="s">
        <v>148</v>
      </c>
      <c r="AU766" s="23" t="s">
        <v>86</v>
      </c>
      <c r="AY766" s="23" t="s">
        <v>146</v>
      </c>
      <c r="BE766" s="231">
        <f>IF(N766="základní",J766,0)</f>
        <v>0</v>
      </c>
      <c r="BF766" s="231">
        <f>IF(N766="snížená",J766,0)</f>
        <v>0</v>
      </c>
      <c r="BG766" s="231">
        <f>IF(N766="zákl. přenesená",J766,0)</f>
        <v>0</v>
      </c>
      <c r="BH766" s="231">
        <f>IF(N766="sníž. přenesená",J766,0)</f>
        <v>0</v>
      </c>
      <c r="BI766" s="231">
        <f>IF(N766="nulová",J766,0)</f>
        <v>0</v>
      </c>
      <c r="BJ766" s="23" t="s">
        <v>25</v>
      </c>
      <c r="BK766" s="231">
        <f>ROUND(I766*H766,2)</f>
        <v>0</v>
      </c>
      <c r="BL766" s="23" t="s">
        <v>245</v>
      </c>
      <c r="BM766" s="23" t="s">
        <v>1111</v>
      </c>
    </row>
    <row r="767" s="11" customFormat="1">
      <c r="B767" s="232"/>
      <c r="C767" s="233"/>
      <c r="D767" s="234" t="s">
        <v>155</v>
      </c>
      <c r="E767" s="235" t="s">
        <v>24</v>
      </c>
      <c r="F767" s="236" t="s">
        <v>1049</v>
      </c>
      <c r="G767" s="233"/>
      <c r="H767" s="235" t="s">
        <v>24</v>
      </c>
      <c r="I767" s="237"/>
      <c r="J767" s="233"/>
      <c r="K767" s="233"/>
      <c r="L767" s="238"/>
      <c r="M767" s="239"/>
      <c r="N767" s="240"/>
      <c r="O767" s="240"/>
      <c r="P767" s="240"/>
      <c r="Q767" s="240"/>
      <c r="R767" s="240"/>
      <c r="S767" s="240"/>
      <c r="T767" s="241"/>
      <c r="AT767" s="242" t="s">
        <v>155</v>
      </c>
      <c r="AU767" s="242" t="s">
        <v>86</v>
      </c>
      <c r="AV767" s="11" t="s">
        <v>25</v>
      </c>
      <c r="AW767" s="11" t="s">
        <v>40</v>
      </c>
      <c r="AX767" s="11" t="s">
        <v>77</v>
      </c>
      <c r="AY767" s="242" t="s">
        <v>146</v>
      </c>
    </row>
    <row r="768" s="12" customFormat="1">
      <c r="B768" s="243"/>
      <c r="C768" s="244"/>
      <c r="D768" s="234" t="s">
        <v>155</v>
      </c>
      <c r="E768" s="245" t="s">
        <v>24</v>
      </c>
      <c r="F768" s="246" t="s">
        <v>1112</v>
      </c>
      <c r="G768" s="244"/>
      <c r="H768" s="247">
        <v>9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AT768" s="253" t="s">
        <v>155</v>
      </c>
      <c r="AU768" s="253" t="s">
        <v>86</v>
      </c>
      <c r="AV768" s="12" t="s">
        <v>86</v>
      </c>
      <c r="AW768" s="12" t="s">
        <v>40</v>
      </c>
      <c r="AX768" s="12" t="s">
        <v>77</v>
      </c>
      <c r="AY768" s="253" t="s">
        <v>146</v>
      </c>
    </row>
    <row r="769" s="13" customFormat="1">
      <c r="B769" s="254"/>
      <c r="C769" s="255"/>
      <c r="D769" s="234" t="s">
        <v>155</v>
      </c>
      <c r="E769" s="256" t="s">
        <v>24</v>
      </c>
      <c r="F769" s="257" t="s">
        <v>159</v>
      </c>
      <c r="G769" s="255"/>
      <c r="H769" s="258">
        <v>9</v>
      </c>
      <c r="I769" s="259"/>
      <c r="J769" s="255"/>
      <c r="K769" s="255"/>
      <c r="L769" s="260"/>
      <c r="M769" s="261"/>
      <c r="N769" s="262"/>
      <c r="O769" s="262"/>
      <c r="P769" s="262"/>
      <c r="Q769" s="262"/>
      <c r="R769" s="262"/>
      <c r="S769" s="262"/>
      <c r="T769" s="263"/>
      <c r="AT769" s="264" t="s">
        <v>155</v>
      </c>
      <c r="AU769" s="264" t="s">
        <v>86</v>
      </c>
      <c r="AV769" s="13" t="s">
        <v>153</v>
      </c>
      <c r="AW769" s="13" t="s">
        <v>40</v>
      </c>
      <c r="AX769" s="13" t="s">
        <v>25</v>
      </c>
      <c r="AY769" s="264" t="s">
        <v>146</v>
      </c>
    </row>
    <row r="770" s="1" customFormat="1" ht="25.5" customHeight="1">
      <c r="B770" s="45"/>
      <c r="C770" s="220" t="s">
        <v>1113</v>
      </c>
      <c r="D770" s="220" t="s">
        <v>148</v>
      </c>
      <c r="E770" s="221" t="s">
        <v>1114</v>
      </c>
      <c r="F770" s="222" t="s">
        <v>1115</v>
      </c>
      <c r="G770" s="223" t="s">
        <v>177</v>
      </c>
      <c r="H770" s="224">
        <v>90</v>
      </c>
      <c r="I770" s="225"/>
      <c r="J770" s="226">
        <f>ROUND(I770*H770,2)</f>
        <v>0</v>
      </c>
      <c r="K770" s="222" t="s">
        <v>24</v>
      </c>
      <c r="L770" s="71"/>
      <c r="M770" s="227" t="s">
        <v>24</v>
      </c>
      <c r="N770" s="228" t="s">
        <v>48</v>
      </c>
      <c r="O770" s="46"/>
      <c r="P770" s="229">
        <f>O770*H770</f>
        <v>0</v>
      </c>
      <c r="Q770" s="229">
        <v>0.00313</v>
      </c>
      <c r="R770" s="229">
        <f>Q770*H770</f>
        <v>0.28170000000000001</v>
      </c>
      <c r="S770" s="229">
        <v>0</v>
      </c>
      <c r="T770" s="230">
        <f>S770*H770</f>
        <v>0</v>
      </c>
      <c r="AR770" s="23" t="s">
        <v>245</v>
      </c>
      <c r="AT770" s="23" t="s">
        <v>148</v>
      </c>
      <c r="AU770" s="23" t="s">
        <v>86</v>
      </c>
      <c r="AY770" s="23" t="s">
        <v>146</v>
      </c>
      <c r="BE770" s="231">
        <f>IF(N770="základní",J770,0)</f>
        <v>0</v>
      </c>
      <c r="BF770" s="231">
        <f>IF(N770="snížená",J770,0)</f>
        <v>0</v>
      </c>
      <c r="BG770" s="231">
        <f>IF(N770="zákl. přenesená",J770,0)</f>
        <v>0</v>
      </c>
      <c r="BH770" s="231">
        <f>IF(N770="sníž. přenesená",J770,0)</f>
        <v>0</v>
      </c>
      <c r="BI770" s="231">
        <f>IF(N770="nulová",J770,0)</f>
        <v>0</v>
      </c>
      <c r="BJ770" s="23" t="s">
        <v>25</v>
      </c>
      <c r="BK770" s="231">
        <f>ROUND(I770*H770,2)</f>
        <v>0</v>
      </c>
      <c r="BL770" s="23" t="s">
        <v>245</v>
      </c>
      <c r="BM770" s="23" t="s">
        <v>1116</v>
      </c>
    </row>
    <row r="771" s="11" customFormat="1">
      <c r="B771" s="232"/>
      <c r="C771" s="233"/>
      <c r="D771" s="234" t="s">
        <v>155</v>
      </c>
      <c r="E771" s="235" t="s">
        <v>24</v>
      </c>
      <c r="F771" s="236" t="s">
        <v>1060</v>
      </c>
      <c r="G771" s="233"/>
      <c r="H771" s="235" t="s">
        <v>24</v>
      </c>
      <c r="I771" s="237"/>
      <c r="J771" s="233"/>
      <c r="K771" s="233"/>
      <c r="L771" s="238"/>
      <c r="M771" s="239"/>
      <c r="N771" s="240"/>
      <c r="O771" s="240"/>
      <c r="P771" s="240"/>
      <c r="Q771" s="240"/>
      <c r="R771" s="240"/>
      <c r="S771" s="240"/>
      <c r="T771" s="241"/>
      <c r="AT771" s="242" t="s">
        <v>155</v>
      </c>
      <c r="AU771" s="242" t="s">
        <v>86</v>
      </c>
      <c r="AV771" s="11" t="s">
        <v>25</v>
      </c>
      <c r="AW771" s="11" t="s">
        <v>40</v>
      </c>
      <c r="AX771" s="11" t="s">
        <v>77</v>
      </c>
      <c r="AY771" s="242" t="s">
        <v>146</v>
      </c>
    </row>
    <row r="772" s="12" customFormat="1">
      <c r="B772" s="243"/>
      <c r="C772" s="244"/>
      <c r="D772" s="234" t="s">
        <v>155</v>
      </c>
      <c r="E772" s="245" t="s">
        <v>24</v>
      </c>
      <c r="F772" s="246" t="s">
        <v>1117</v>
      </c>
      <c r="G772" s="244"/>
      <c r="H772" s="247">
        <v>90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AT772" s="253" t="s">
        <v>155</v>
      </c>
      <c r="AU772" s="253" t="s">
        <v>86</v>
      </c>
      <c r="AV772" s="12" t="s">
        <v>86</v>
      </c>
      <c r="AW772" s="12" t="s">
        <v>40</v>
      </c>
      <c r="AX772" s="12" t="s">
        <v>77</v>
      </c>
      <c r="AY772" s="253" t="s">
        <v>146</v>
      </c>
    </row>
    <row r="773" s="13" customFormat="1">
      <c r="B773" s="254"/>
      <c r="C773" s="255"/>
      <c r="D773" s="234" t="s">
        <v>155</v>
      </c>
      <c r="E773" s="256" t="s">
        <v>24</v>
      </c>
      <c r="F773" s="257" t="s">
        <v>1062</v>
      </c>
      <c r="G773" s="255"/>
      <c r="H773" s="258">
        <v>90</v>
      </c>
      <c r="I773" s="259"/>
      <c r="J773" s="255"/>
      <c r="K773" s="255"/>
      <c r="L773" s="260"/>
      <c r="M773" s="261"/>
      <c r="N773" s="262"/>
      <c r="O773" s="262"/>
      <c r="P773" s="262"/>
      <c r="Q773" s="262"/>
      <c r="R773" s="262"/>
      <c r="S773" s="262"/>
      <c r="T773" s="263"/>
      <c r="AT773" s="264" t="s">
        <v>155</v>
      </c>
      <c r="AU773" s="264" t="s">
        <v>86</v>
      </c>
      <c r="AV773" s="13" t="s">
        <v>153</v>
      </c>
      <c r="AW773" s="13" t="s">
        <v>40</v>
      </c>
      <c r="AX773" s="13" t="s">
        <v>25</v>
      </c>
      <c r="AY773" s="264" t="s">
        <v>146</v>
      </c>
    </row>
    <row r="774" s="1" customFormat="1" ht="16.5" customHeight="1">
      <c r="B774" s="45"/>
      <c r="C774" s="220" t="s">
        <v>1118</v>
      </c>
      <c r="D774" s="220" t="s">
        <v>148</v>
      </c>
      <c r="E774" s="221" t="s">
        <v>1119</v>
      </c>
      <c r="F774" s="222" t="s">
        <v>1120</v>
      </c>
      <c r="G774" s="223" t="s">
        <v>755</v>
      </c>
      <c r="H774" s="275"/>
      <c r="I774" s="225"/>
      <c r="J774" s="226">
        <f>ROUND(I774*H774,2)</f>
        <v>0</v>
      </c>
      <c r="K774" s="222" t="s">
        <v>152</v>
      </c>
      <c r="L774" s="71"/>
      <c r="M774" s="227" t="s">
        <v>24</v>
      </c>
      <c r="N774" s="228" t="s">
        <v>48</v>
      </c>
      <c r="O774" s="46"/>
      <c r="P774" s="229">
        <f>O774*H774</f>
        <v>0</v>
      </c>
      <c r="Q774" s="229">
        <v>0</v>
      </c>
      <c r="R774" s="229">
        <f>Q774*H774</f>
        <v>0</v>
      </c>
      <c r="S774" s="229">
        <v>0</v>
      </c>
      <c r="T774" s="230">
        <f>S774*H774</f>
        <v>0</v>
      </c>
      <c r="AR774" s="23" t="s">
        <v>245</v>
      </c>
      <c r="AT774" s="23" t="s">
        <v>148</v>
      </c>
      <c r="AU774" s="23" t="s">
        <v>86</v>
      </c>
      <c r="AY774" s="23" t="s">
        <v>146</v>
      </c>
      <c r="BE774" s="231">
        <f>IF(N774="základní",J774,0)</f>
        <v>0</v>
      </c>
      <c r="BF774" s="231">
        <f>IF(N774="snížená",J774,0)</f>
        <v>0</v>
      </c>
      <c r="BG774" s="231">
        <f>IF(N774="zákl. přenesená",J774,0)</f>
        <v>0</v>
      </c>
      <c r="BH774" s="231">
        <f>IF(N774="sníž. přenesená",J774,0)</f>
        <v>0</v>
      </c>
      <c r="BI774" s="231">
        <f>IF(N774="nulová",J774,0)</f>
        <v>0</v>
      </c>
      <c r="BJ774" s="23" t="s">
        <v>25</v>
      </c>
      <c r="BK774" s="231">
        <f>ROUND(I774*H774,2)</f>
        <v>0</v>
      </c>
      <c r="BL774" s="23" t="s">
        <v>245</v>
      </c>
      <c r="BM774" s="23" t="s">
        <v>1121</v>
      </c>
    </row>
    <row r="775" s="1" customFormat="1" ht="16.5" customHeight="1">
      <c r="B775" s="45"/>
      <c r="C775" s="220" t="s">
        <v>1122</v>
      </c>
      <c r="D775" s="220" t="s">
        <v>148</v>
      </c>
      <c r="E775" s="221" t="s">
        <v>1123</v>
      </c>
      <c r="F775" s="222" t="s">
        <v>1124</v>
      </c>
      <c r="G775" s="223" t="s">
        <v>755</v>
      </c>
      <c r="H775" s="275"/>
      <c r="I775" s="225"/>
      <c r="J775" s="226">
        <f>ROUND(I775*H775,2)</f>
        <v>0</v>
      </c>
      <c r="K775" s="222" t="s">
        <v>152</v>
      </c>
      <c r="L775" s="71"/>
      <c r="M775" s="227" t="s">
        <v>24</v>
      </c>
      <c r="N775" s="228" t="s">
        <v>48</v>
      </c>
      <c r="O775" s="46"/>
      <c r="P775" s="229">
        <f>O775*H775</f>
        <v>0</v>
      </c>
      <c r="Q775" s="229">
        <v>0</v>
      </c>
      <c r="R775" s="229">
        <f>Q775*H775</f>
        <v>0</v>
      </c>
      <c r="S775" s="229">
        <v>0</v>
      </c>
      <c r="T775" s="230">
        <f>S775*H775</f>
        <v>0</v>
      </c>
      <c r="AR775" s="23" t="s">
        <v>245</v>
      </c>
      <c r="AT775" s="23" t="s">
        <v>148</v>
      </c>
      <c r="AU775" s="23" t="s">
        <v>86</v>
      </c>
      <c r="AY775" s="23" t="s">
        <v>146</v>
      </c>
      <c r="BE775" s="231">
        <f>IF(N775="základní",J775,0)</f>
        <v>0</v>
      </c>
      <c r="BF775" s="231">
        <f>IF(N775="snížená",J775,0)</f>
        <v>0</v>
      </c>
      <c r="BG775" s="231">
        <f>IF(N775="zákl. přenesená",J775,0)</f>
        <v>0</v>
      </c>
      <c r="BH775" s="231">
        <f>IF(N775="sníž. přenesená",J775,0)</f>
        <v>0</v>
      </c>
      <c r="BI775" s="231">
        <f>IF(N775="nulová",J775,0)</f>
        <v>0</v>
      </c>
      <c r="BJ775" s="23" t="s">
        <v>25</v>
      </c>
      <c r="BK775" s="231">
        <f>ROUND(I775*H775,2)</f>
        <v>0</v>
      </c>
      <c r="BL775" s="23" t="s">
        <v>245</v>
      </c>
      <c r="BM775" s="23" t="s">
        <v>1125</v>
      </c>
    </row>
    <row r="776" s="10" customFormat="1" ht="29.88" customHeight="1">
      <c r="B776" s="204"/>
      <c r="C776" s="205"/>
      <c r="D776" s="206" t="s">
        <v>76</v>
      </c>
      <c r="E776" s="218" t="s">
        <v>1126</v>
      </c>
      <c r="F776" s="218" t="s">
        <v>1127</v>
      </c>
      <c r="G776" s="205"/>
      <c r="H776" s="205"/>
      <c r="I776" s="208"/>
      <c r="J776" s="219">
        <f>BK776</f>
        <v>0</v>
      </c>
      <c r="K776" s="205"/>
      <c r="L776" s="210"/>
      <c r="M776" s="211"/>
      <c r="N776" s="212"/>
      <c r="O776" s="212"/>
      <c r="P776" s="213">
        <f>SUM(P777:P783)</f>
        <v>0</v>
      </c>
      <c r="Q776" s="212"/>
      <c r="R776" s="213">
        <f>SUM(R777:R783)</f>
        <v>0</v>
      </c>
      <c r="S776" s="212"/>
      <c r="T776" s="214">
        <f>SUM(T777:T783)</f>
        <v>0</v>
      </c>
      <c r="AR776" s="215" t="s">
        <v>86</v>
      </c>
      <c r="AT776" s="216" t="s">
        <v>76</v>
      </c>
      <c r="AU776" s="216" t="s">
        <v>25</v>
      </c>
      <c r="AY776" s="215" t="s">
        <v>146</v>
      </c>
      <c r="BK776" s="217">
        <f>SUM(BK777:BK783)</f>
        <v>0</v>
      </c>
    </row>
    <row r="777" s="1" customFormat="1" ht="16.5" customHeight="1">
      <c r="B777" s="45"/>
      <c r="C777" s="220" t="s">
        <v>1128</v>
      </c>
      <c r="D777" s="220" t="s">
        <v>148</v>
      </c>
      <c r="E777" s="221" t="s">
        <v>1129</v>
      </c>
      <c r="F777" s="222" t="s">
        <v>1130</v>
      </c>
      <c r="G777" s="223" t="s">
        <v>151</v>
      </c>
      <c r="H777" s="224">
        <v>1122.114</v>
      </c>
      <c r="I777" s="225"/>
      <c r="J777" s="226">
        <f>ROUND(I777*H777,2)</f>
        <v>0</v>
      </c>
      <c r="K777" s="222" t="s">
        <v>24</v>
      </c>
      <c r="L777" s="71"/>
      <c r="M777" s="227" t="s">
        <v>24</v>
      </c>
      <c r="N777" s="228" t="s">
        <v>48</v>
      </c>
      <c r="O777" s="46"/>
      <c r="P777" s="229">
        <f>O777*H777</f>
        <v>0</v>
      </c>
      <c r="Q777" s="229">
        <v>0</v>
      </c>
      <c r="R777" s="229">
        <f>Q777*H777</f>
        <v>0</v>
      </c>
      <c r="S777" s="229">
        <v>0</v>
      </c>
      <c r="T777" s="230">
        <f>S777*H777</f>
        <v>0</v>
      </c>
      <c r="AR777" s="23" t="s">
        <v>245</v>
      </c>
      <c r="AT777" s="23" t="s">
        <v>148</v>
      </c>
      <c r="AU777" s="23" t="s">
        <v>86</v>
      </c>
      <c r="AY777" s="23" t="s">
        <v>146</v>
      </c>
      <c r="BE777" s="231">
        <f>IF(N777="základní",J777,0)</f>
        <v>0</v>
      </c>
      <c r="BF777" s="231">
        <f>IF(N777="snížená",J777,0)</f>
        <v>0</v>
      </c>
      <c r="BG777" s="231">
        <f>IF(N777="zákl. přenesená",J777,0)</f>
        <v>0</v>
      </c>
      <c r="BH777" s="231">
        <f>IF(N777="sníž. přenesená",J777,0)</f>
        <v>0</v>
      </c>
      <c r="BI777" s="231">
        <f>IF(N777="nulová",J777,0)</f>
        <v>0</v>
      </c>
      <c r="BJ777" s="23" t="s">
        <v>25</v>
      </c>
      <c r="BK777" s="231">
        <f>ROUND(I777*H777,2)</f>
        <v>0</v>
      </c>
      <c r="BL777" s="23" t="s">
        <v>245</v>
      </c>
      <c r="BM777" s="23" t="s">
        <v>1131</v>
      </c>
    </row>
    <row r="778" s="12" customFormat="1">
      <c r="B778" s="243"/>
      <c r="C778" s="244"/>
      <c r="D778" s="234" t="s">
        <v>155</v>
      </c>
      <c r="E778" s="245" t="s">
        <v>24</v>
      </c>
      <c r="F778" s="246" t="s">
        <v>1132</v>
      </c>
      <c r="G778" s="244"/>
      <c r="H778" s="247">
        <v>202.91999999999999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AT778" s="253" t="s">
        <v>155</v>
      </c>
      <c r="AU778" s="253" t="s">
        <v>86</v>
      </c>
      <c r="AV778" s="12" t="s">
        <v>86</v>
      </c>
      <c r="AW778" s="12" t="s">
        <v>40</v>
      </c>
      <c r="AX778" s="12" t="s">
        <v>77</v>
      </c>
      <c r="AY778" s="253" t="s">
        <v>146</v>
      </c>
    </row>
    <row r="779" s="12" customFormat="1">
      <c r="B779" s="243"/>
      <c r="C779" s="244"/>
      <c r="D779" s="234" t="s">
        <v>155</v>
      </c>
      <c r="E779" s="245" t="s">
        <v>24</v>
      </c>
      <c r="F779" s="246" t="s">
        <v>1133</v>
      </c>
      <c r="G779" s="244"/>
      <c r="H779" s="247">
        <v>459.08999999999998</v>
      </c>
      <c r="I779" s="248"/>
      <c r="J779" s="244"/>
      <c r="K779" s="244"/>
      <c r="L779" s="249"/>
      <c r="M779" s="250"/>
      <c r="N779" s="251"/>
      <c r="O779" s="251"/>
      <c r="P779" s="251"/>
      <c r="Q779" s="251"/>
      <c r="R779" s="251"/>
      <c r="S779" s="251"/>
      <c r="T779" s="252"/>
      <c r="AT779" s="253" t="s">
        <v>155</v>
      </c>
      <c r="AU779" s="253" t="s">
        <v>86</v>
      </c>
      <c r="AV779" s="12" t="s">
        <v>86</v>
      </c>
      <c r="AW779" s="12" t="s">
        <v>40</v>
      </c>
      <c r="AX779" s="12" t="s">
        <v>77</v>
      </c>
      <c r="AY779" s="253" t="s">
        <v>146</v>
      </c>
    </row>
    <row r="780" s="12" customFormat="1">
      <c r="B780" s="243"/>
      <c r="C780" s="244"/>
      <c r="D780" s="234" t="s">
        <v>155</v>
      </c>
      <c r="E780" s="245" t="s">
        <v>24</v>
      </c>
      <c r="F780" s="246" t="s">
        <v>1134</v>
      </c>
      <c r="G780" s="244"/>
      <c r="H780" s="247">
        <v>460.10399999999998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AT780" s="253" t="s">
        <v>155</v>
      </c>
      <c r="AU780" s="253" t="s">
        <v>86</v>
      </c>
      <c r="AV780" s="12" t="s">
        <v>86</v>
      </c>
      <c r="AW780" s="12" t="s">
        <v>40</v>
      </c>
      <c r="AX780" s="12" t="s">
        <v>77</v>
      </c>
      <c r="AY780" s="253" t="s">
        <v>146</v>
      </c>
    </row>
    <row r="781" s="13" customFormat="1">
      <c r="B781" s="254"/>
      <c r="C781" s="255"/>
      <c r="D781" s="234" t="s">
        <v>155</v>
      </c>
      <c r="E781" s="256" t="s">
        <v>24</v>
      </c>
      <c r="F781" s="257" t="s">
        <v>159</v>
      </c>
      <c r="G781" s="255"/>
      <c r="H781" s="258">
        <v>1122.114</v>
      </c>
      <c r="I781" s="259"/>
      <c r="J781" s="255"/>
      <c r="K781" s="255"/>
      <c r="L781" s="260"/>
      <c r="M781" s="261"/>
      <c r="N781" s="262"/>
      <c r="O781" s="262"/>
      <c r="P781" s="262"/>
      <c r="Q781" s="262"/>
      <c r="R781" s="262"/>
      <c r="S781" s="262"/>
      <c r="T781" s="263"/>
      <c r="AT781" s="264" t="s">
        <v>155</v>
      </c>
      <c r="AU781" s="264" t="s">
        <v>86</v>
      </c>
      <c r="AV781" s="13" t="s">
        <v>153</v>
      </c>
      <c r="AW781" s="13" t="s">
        <v>40</v>
      </c>
      <c r="AX781" s="13" t="s">
        <v>25</v>
      </c>
      <c r="AY781" s="264" t="s">
        <v>146</v>
      </c>
    </row>
    <row r="782" s="1" customFormat="1" ht="16.5" customHeight="1">
      <c r="B782" s="45"/>
      <c r="C782" s="220" t="s">
        <v>1135</v>
      </c>
      <c r="D782" s="220" t="s">
        <v>148</v>
      </c>
      <c r="E782" s="221" t="s">
        <v>1136</v>
      </c>
      <c r="F782" s="222" t="s">
        <v>1137</v>
      </c>
      <c r="G782" s="223" t="s">
        <v>755</v>
      </c>
      <c r="H782" s="275"/>
      <c r="I782" s="225"/>
      <c r="J782" s="226">
        <f>ROUND(I782*H782,2)</f>
        <v>0</v>
      </c>
      <c r="K782" s="222" t="s">
        <v>152</v>
      </c>
      <c r="L782" s="71"/>
      <c r="M782" s="227" t="s">
        <v>24</v>
      </c>
      <c r="N782" s="228" t="s">
        <v>48</v>
      </c>
      <c r="O782" s="46"/>
      <c r="P782" s="229">
        <f>O782*H782</f>
        <v>0</v>
      </c>
      <c r="Q782" s="229">
        <v>0</v>
      </c>
      <c r="R782" s="229">
        <f>Q782*H782</f>
        <v>0</v>
      </c>
      <c r="S782" s="229">
        <v>0</v>
      </c>
      <c r="T782" s="230">
        <f>S782*H782</f>
        <v>0</v>
      </c>
      <c r="AR782" s="23" t="s">
        <v>245</v>
      </c>
      <c r="AT782" s="23" t="s">
        <v>148</v>
      </c>
      <c r="AU782" s="23" t="s">
        <v>86</v>
      </c>
      <c r="AY782" s="23" t="s">
        <v>146</v>
      </c>
      <c r="BE782" s="231">
        <f>IF(N782="základní",J782,0)</f>
        <v>0</v>
      </c>
      <c r="BF782" s="231">
        <f>IF(N782="snížená",J782,0)</f>
        <v>0</v>
      </c>
      <c r="BG782" s="231">
        <f>IF(N782="zákl. přenesená",J782,0)</f>
        <v>0</v>
      </c>
      <c r="BH782" s="231">
        <f>IF(N782="sníž. přenesená",J782,0)</f>
        <v>0</v>
      </c>
      <c r="BI782" s="231">
        <f>IF(N782="nulová",J782,0)</f>
        <v>0</v>
      </c>
      <c r="BJ782" s="23" t="s">
        <v>25</v>
      </c>
      <c r="BK782" s="231">
        <f>ROUND(I782*H782,2)</f>
        <v>0</v>
      </c>
      <c r="BL782" s="23" t="s">
        <v>245</v>
      </c>
      <c r="BM782" s="23" t="s">
        <v>1138</v>
      </c>
    </row>
    <row r="783" s="1" customFormat="1" ht="16.5" customHeight="1">
      <c r="B783" s="45"/>
      <c r="C783" s="220" t="s">
        <v>1139</v>
      </c>
      <c r="D783" s="220" t="s">
        <v>148</v>
      </c>
      <c r="E783" s="221" t="s">
        <v>1140</v>
      </c>
      <c r="F783" s="222" t="s">
        <v>1141</v>
      </c>
      <c r="G783" s="223" t="s">
        <v>755</v>
      </c>
      <c r="H783" s="275"/>
      <c r="I783" s="225"/>
      <c r="J783" s="226">
        <f>ROUND(I783*H783,2)</f>
        <v>0</v>
      </c>
      <c r="K783" s="222" t="s">
        <v>152</v>
      </c>
      <c r="L783" s="71"/>
      <c r="M783" s="227" t="s">
        <v>24</v>
      </c>
      <c r="N783" s="228" t="s">
        <v>48</v>
      </c>
      <c r="O783" s="46"/>
      <c r="P783" s="229">
        <f>O783*H783</f>
        <v>0</v>
      </c>
      <c r="Q783" s="229">
        <v>0</v>
      </c>
      <c r="R783" s="229">
        <f>Q783*H783</f>
        <v>0</v>
      </c>
      <c r="S783" s="229">
        <v>0</v>
      </c>
      <c r="T783" s="230">
        <f>S783*H783</f>
        <v>0</v>
      </c>
      <c r="AR783" s="23" t="s">
        <v>245</v>
      </c>
      <c r="AT783" s="23" t="s">
        <v>148</v>
      </c>
      <c r="AU783" s="23" t="s">
        <v>86</v>
      </c>
      <c r="AY783" s="23" t="s">
        <v>146</v>
      </c>
      <c r="BE783" s="231">
        <f>IF(N783="základní",J783,0)</f>
        <v>0</v>
      </c>
      <c r="BF783" s="231">
        <f>IF(N783="snížená",J783,0)</f>
        <v>0</v>
      </c>
      <c r="BG783" s="231">
        <f>IF(N783="zákl. přenesená",J783,0)</f>
        <v>0</v>
      </c>
      <c r="BH783" s="231">
        <f>IF(N783="sníž. přenesená",J783,0)</f>
        <v>0</v>
      </c>
      <c r="BI783" s="231">
        <f>IF(N783="nulová",J783,0)</f>
        <v>0</v>
      </c>
      <c r="BJ783" s="23" t="s">
        <v>25</v>
      </c>
      <c r="BK783" s="231">
        <f>ROUND(I783*H783,2)</f>
        <v>0</v>
      </c>
      <c r="BL783" s="23" t="s">
        <v>245</v>
      </c>
      <c r="BM783" s="23" t="s">
        <v>1142</v>
      </c>
    </row>
    <row r="784" s="10" customFormat="1" ht="29.88" customHeight="1">
      <c r="B784" s="204"/>
      <c r="C784" s="205"/>
      <c r="D784" s="206" t="s">
        <v>76</v>
      </c>
      <c r="E784" s="218" t="s">
        <v>1143</v>
      </c>
      <c r="F784" s="218" t="s">
        <v>1144</v>
      </c>
      <c r="G784" s="205"/>
      <c r="H784" s="205"/>
      <c r="I784" s="208"/>
      <c r="J784" s="219">
        <f>BK784</f>
        <v>0</v>
      </c>
      <c r="K784" s="205"/>
      <c r="L784" s="210"/>
      <c r="M784" s="211"/>
      <c r="N784" s="212"/>
      <c r="O784" s="212"/>
      <c r="P784" s="213">
        <f>SUM(P785:P796)</f>
        <v>0</v>
      </c>
      <c r="Q784" s="212"/>
      <c r="R784" s="213">
        <f>SUM(R785:R796)</f>
        <v>0.02103</v>
      </c>
      <c r="S784" s="212"/>
      <c r="T784" s="214">
        <f>SUM(T785:T796)</f>
        <v>0</v>
      </c>
      <c r="AR784" s="215" t="s">
        <v>86</v>
      </c>
      <c r="AT784" s="216" t="s">
        <v>76</v>
      </c>
      <c r="AU784" s="216" t="s">
        <v>25</v>
      </c>
      <c r="AY784" s="215" t="s">
        <v>146</v>
      </c>
      <c r="BK784" s="217">
        <f>SUM(BK785:BK796)</f>
        <v>0</v>
      </c>
    </row>
    <row r="785" s="1" customFormat="1" ht="16.5" customHeight="1">
      <c r="B785" s="45"/>
      <c r="C785" s="220" t="s">
        <v>1145</v>
      </c>
      <c r="D785" s="220" t="s">
        <v>148</v>
      </c>
      <c r="E785" s="221" t="s">
        <v>1146</v>
      </c>
      <c r="F785" s="222" t="s">
        <v>1147</v>
      </c>
      <c r="G785" s="223" t="s">
        <v>322</v>
      </c>
      <c r="H785" s="224">
        <v>1</v>
      </c>
      <c r="I785" s="225"/>
      <c r="J785" s="226">
        <f>ROUND(I785*H785,2)</f>
        <v>0</v>
      </c>
      <c r="K785" s="222" t="s">
        <v>152</v>
      </c>
      <c r="L785" s="71"/>
      <c r="M785" s="227" t="s">
        <v>24</v>
      </c>
      <c r="N785" s="228" t="s">
        <v>48</v>
      </c>
      <c r="O785" s="46"/>
      <c r="P785" s="229">
        <f>O785*H785</f>
        <v>0</v>
      </c>
      <c r="Q785" s="229">
        <v>0.00025000000000000001</v>
      </c>
      <c r="R785" s="229">
        <f>Q785*H785</f>
        <v>0.00025000000000000001</v>
      </c>
      <c r="S785" s="229">
        <v>0</v>
      </c>
      <c r="T785" s="230">
        <f>S785*H785</f>
        <v>0</v>
      </c>
      <c r="AR785" s="23" t="s">
        <v>245</v>
      </c>
      <c r="AT785" s="23" t="s">
        <v>148</v>
      </c>
      <c r="AU785" s="23" t="s">
        <v>86</v>
      </c>
      <c r="AY785" s="23" t="s">
        <v>146</v>
      </c>
      <c r="BE785" s="231">
        <f>IF(N785="základní",J785,0)</f>
        <v>0</v>
      </c>
      <c r="BF785" s="231">
        <f>IF(N785="snížená",J785,0)</f>
        <v>0</v>
      </c>
      <c r="BG785" s="231">
        <f>IF(N785="zákl. přenesená",J785,0)</f>
        <v>0</v>
      </c>
      <c r="BH785" s="231">
        <f>IF(N785="sníž. přenesená",J785,0)</f>
        <v>0</v>
      </c>
      <c r="BI785" s="231">
        <f>IF(N785="nulová",J785,0)</f>
        <v>0</v>
      </c>
      <c r="BJ785" s="23" t="s">
        <v>25</v>
      </c>
      <c r="BK785" s="231">
        <f>ROUND(I785*H785,2)</f>
        <v>0</v>
      </c>
      <c r="BL785" s="23" t="s">
        <v>245</v>
      </c>
      <c r="BM785" s="23" t="s">
        <v>1148</v>
      </c>
    </row>
    <row r="786" s="11" customFormat="1">
      <c r="B786" s="232"/>
      <c r="C786" s="233"/>
      <c r="D786" s="234" t="s">
        <v>155</v>
      </c>
      <c r="E786" s="235" t="s">
        <v>24</v>
      </c>
      <c r="F786" s="236" t="s">
        <v>1149</v>
      </c>
      <c r="G786" s="233"/>
      <c r="H786" s="235" t="s">
        <v>24</v>
      </c>
      <c r="I786" s="237"/>
      <c r="J786" s="233"/>
      <c r="K786" s="233"/>
      <c r="L786" s="238"/>
      <c r="M786" s="239"/>
      <c r="N786" s="240"/>
      <c r="O786" s="240"/>
      <c r="P786" s="240"/>
      <c r="Q786" s="240"/>
      <c r="R786" s="240"/>
      <c r="S786" s="240"/>
      <c r="T786" s="241"/>
      <c r="AT786" s="242" t="s">
        <v>155</v>
      </c>
      <c r="AU786" s="242" t="s">
        <v>86</v>
      </c>
      <c r="AV786" s="11" t="s">
        <v>25</v>
      </c>
      <c r="AW786" s="11" t="s">
        <v>40</v>
      </c>
      <c r="AX786" s="11" t="s">
        <v>77</v>
      </c>
      <c r="AY786" s="242" t="s">
        <v>146</v>
      </c>
    </row>
    <row r="787" s="12" customFormat="1">
      <c r="B787" s="243"/>
      <c r="C787" s="244"/>
      <c r="D787" s="234" t="s">
        <v>155</v>
      </c>
      <c r="E787" s="245" t="s">
        <v>24</v>
      </c>
      <c r="F787" s="246" t="s">
        <v>904</v>
      </c>
      <c r="G787" s="244"/>
      <c r="H787" s="247">
        <v>1</v>
      </c>
      <c r="I787" s="248"/>
      <c r="J787" s="244"/>
      <c r="K787" s="244"/>
      <c r="L787" s="249"/>
      <c r="M787" s="250"/>
      <c r="N787" s="251"/>
      <c r="O787" s="251"/>
      <c r="P787" s="251"/>
      <c r="Q787" s="251"/>
      <c r="R787" s="251"/>
      <c r="S787" s="251"/>
      <c r="T787" s="252"/>
      <c r="AT787" s="253" t="s">
        <v>155</v>
      </c>
      <c r="AU787" s="253" t="s">
        <v>86</v>
      </c>
      <c r="AV787" s="12" t="s">
        <v>86</v>
      </c>
      <c r="AW787" s="12" t="s">
        <v>40</v>
      </c>
      <c r="AX787" s="12" t="s">
        <v>77</v>
      </c>
      <c r="AY787" s="253" t="s">
        <v>146</v>
      </c>
    </row>
    <row r="788" s="13" customFormat="1">
      <c r="B788" s="254"/>
      <c r="C788" s="255"/>
      <c r="D788" s="234" t="s">
        <v>155</v>
      </c>
      <c r="E788" s="256" t="s">
        <v>24</v>
      </c>
      <c r="F788" s="257" t="s">
        <v>159</v>
      </c>
      <c r="G788" s="255"/>
      <c r="H788" s="258">
        <v>1</v>
      </c>
      <c r="I788" s="259"/>
      <c r="J788" s="255"/>
      <c r="K788" s="255"/>
      <c r="L788" s="260"/>
      <c r="M788" s="261"/>
      <c r="N788" s="262"/>
      <c r="O788" s="262"/>
      <c r="P788" s="262"/>
      <c r="Q788" s="262"/>
      <c r="R788" s="262"/>
      <c r="S788" s="262"/>
      <c r="T788" s="263"/>
      <c r="AT788" s="264" t="s">
        <v>155</v>
      </c>
      <c r="AU788" s="264" t="s">
        <v>86</v>
      </c>
      <c r="AV788" s="13" t="s">
        <v>153</v>
      </c>
      <c r="AW788" s="13" t="s">
        <v>40</v>
      </c>
      <c r="AX788" s="13" t="s">
        <v>25</v>
      </c>
      <c r="AY788" s="264" t="s">
        <v>146</v>
      </c>
    </row>
    <row r="789" s="1" customFormat="1" ht="25.5" customHeight="1">
      <c r="B789" s="45"/>
      <c r="C789" s="265" t="s">
        <v>1150</v>
      </c>
      <c r="D789" s="265" t="s">
        <v>263</v>
      </c>
      <c r="E789" s="266" t="s">
        <v>1151</v>
      </c>
      <c r="F789" s="267" t="s">
        <v>1152</v>
      </c>
      <c r="G789" s="268" t="s">
        <v>322</v>
      </c>
      <c r="H789" s="269">
        <v>1</v>
      </c>
      <c r="I789" s="270"/>
      <c r="J789" s="271">
        <f>ROUND(I789*H789,2)</f>
        <v>0</v>
      </c>
      <c r="K789" s="267" t="s">
        <v>24</v>
      </c>
      <c r="L789" s="272"/>
      <c r="M789" s="273" t="s">
        <v>24</v>
      </c>
      <c r="N789" s="274" t="s">
        <v>48</v>
      </c>
      <c r="O789" s="46"/>
      <c r="P789" s="229">
        <f>O789*H789</f>
        <v>0</v>
      </c>
      <c r="Q789" s="229">
        <v>0.018700000000000001</v>
      </c>
      <c r="R789" s="229">
        <f>Q789*H789</f>
        <v>0.018700000000000001</v>
      </c>
      <c r="S789" s="229">
        <v>0</v>
      </c>
      <c r="T789" s="230">
        <f>S789*H789</f>
        <v>0</v>
      </c>
      <c r="AR789" s="23" t="s">
        <v>353</v>
      </c>
      <c r="AT789" s="23" t="s">
        <v>263</v>
      </c>
      <c r="AU789" s="23" t="s">
        <v>86</v>
      </c>
      <c r="AY789" s="23" t="s">
        <v>146</v>
      </c>
      <c r="BE789" s="231">
        <f>IF(N789="základní",J789,0)</f>
        <v>0</v>
      </c>
      <c r="BF789" s="231">
        <f>IF(N789="snížená",J789,0)</f>
        <v>0</v>
      </c>
      <c r="BG789" s="231">
        <f>IF(N789="zákl. přenesená",J789,0)</f>
        <v>0</v>
      </c>
      <c r="BH789" s="231">
        <f>IF(N789="sníž. přenesená",J789,0)</f>
        <v>0</v>
      </c>
      <c r="BI789" s="231">
        <f>IF(N789="nulová",J789,0)</f>
        <v>0</v>
      </c>
      <c r="BJ789" s="23" t="s">
        <v>25</v>
      </c>
      <c r="BK789" s="231">
        <f>ROUND(I789*H789,2)</f>
        <v>0</v>
      </c>
      <c r="BL789" s="23" t="s">
        <v>245</v>
      </c>
      <c r="BM789" s="23" t="s">
        <v>1153</v>
      </c>
    </row>
    <row r="790" s="11" customFormat="1">
      <c r="B790" s="232"/>
      <c r="C790" s="233"/>
      <c r="D790" s="234" t="s">
        <v>155</v>
      </c>
      <c r="E790" s="235" t="s">
        <v>24</v>
      </c>
      <c r="F790" s="236" t="s">
        <v>1154</v>
      </c>
      <c r="G790" s="233"/>
      <c r="H790" s="235" t="s">
        <v>24</v>
      </c>
      <c r="I790" s="237"/>
      <c r="J790" s="233"/>
      <c r="K790" s="233"/>
      <c r="L790" s="238"/>
      <c r="M790" s="239"/>
      <c r="N790" s="240"/>
      <c r="O790" s="240"/>
      <c r="P790" s="240"/>
      <c r="Q790" s="240"/>
      <c r="R790" s="240"/>
      <c r="S790" s="240"/>
      <c r="T790" s="241"/>
      <c r="AT790" s="242" t="s">
        <v>155</v>
      </c>
      <c r="AU790" s="242" t="s">
        <v>86</v>
      </c>
      <c r="AV790" s="11" t="s">
        <v>25</v>
      </c>
      <c r="AW790" s="11" t="s">
        <v>40</v>
      </c>
      <c r="AX790" s="11" t="s">
        <v>77</v>
      </c>
      <c r="AY790" s="242" t="s">
        <v>146</v>
      </c>
    </row>
    <row r="791" s="12" customFormat="1">
      <c r="B791" s="243"/>
      <c r="C791" s="244"/>
      <c r="D791" s="234" t="s">
        <v>155</v>
      </c>
      <c r="E791" s="245" t="s">
        <v>24</v>
      </c>
      <c r="F791" s="246" t="s">
        <v>904</v>
      </c>
      <c r="G791" s="244"/>
      <c r="H791" s="247">
        <v>1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AT791" s="253" t="s">
        <v>155</v>
      </c>
      <c r="AU791" s="253" t="s">
        <v>86</v>
      </c>
      <c r="AV791" s="12" t="s">
        <v>86</v>
      </c>
      <c r="AW791" s="12" t="s">
        <v>40</v>
      </c>
      <c r="AX791" s="12" t="s">
        <v>77</v>
      </c>
      <c r="AY791" s="253" t="s">
        <v>146</v>
      </c>
    </row>
    <row r="792" s="13" customFormat="1">
      <c r="B792" s="254"/>
      <c r="C792" s="255"/>
      <c r="D792" s="234" t="s">
        <v>155</v>
      </c>
      <c r="E792" s="256" t="s">
        <v>24</v>
      </c>
      <c r="F792" s="257" t="s">
        <v>159</v>
      </c>
      <c r="G792" s="255"/>
      <c r="H792" s="258">
        <v>1</v>
      </c>
      <c r="I792" s="259"/>
      <c r="J792" s="255"/>
      <c r="K792" s="255"/>
      <c r="L792" s="260"/>
      <c r="M792" s="261"/>
      <c r="N792" s="262"/>
      <c r="O792" s="262"/>
      <c r="P792" s="262"/>
      <c r="Q792" s="262"/>
      <c r="R792" s="262"/>
      <c r="S792" s="262"/>
      <c r="T792" s="263"/>
      <c r="AT792" s="264" t="s">
        <v>155</v>
      </c>
      <c r="AU792" s="264" t="s">
        <v>86</v>
      </c>
      <c r="AV792" s="13" t="s">
        <v>153</v>
      </c>
      <c r="AW792" s="13" t="s">
        <v>40</v>
      </c>
      <c r="AX792" s="13" t="s">
        <v>25</v>
      </c>
      <c r="AY792" s="264" t="s">
        <v>146</v>
      </c>
    </row>
    <row r="793" s="1" customFormat="1" ht="16.5" customHeight="1">
      <c r="B793" s="45"/>
      <c r="C793" s="220" t="s">
        <v>1155</v>
      </c>
      <c r="D793" s="220" t="s">
        <v>148</v>
      </c>
      <c r="E793" s="221" t="s">
        <v>1156</v>
      </c>
      <c r="F793" s="222" t="s">
        <v>1157</v>
      </c>
      <c r="G793" s="223" t="s">
        <v>322</v>
      </c>
      <c r="H793" s="224">
        <v>1</v>
      </c>
      <c r="I793" s="225"/>
      <c r="J793" s="226">
        <f>ROUND(I793*H793,2)</f>
        <v>0</v>
      </c>
      <c r="K793" s="222" t="s">
        <v>152</v>
      </c>
      <c r="L793" s="71"/>
      <c r="M793" s="227" t="s">
        <v>24</v>
      </c>
      <c r="N793" s="228" t="s">
        <v>48</v>
      </c>
      <c r="O793" s="46"/>
      <c r="P793" s="229">
        <f>O793*H793</f>
        <v>0</v>
      </c>
      <c r="Q793" s="229">
        <v>0</v>
      </c>
      <c r="R793" s="229">
        <f>Q793*H793</f>
        <v>0</v>
      </c>
      <c r="S793" s="229">
        <v>0</v>
      </c>
      <c r="T793" s="230">
        <f>S793*H793</f>
        <v>0</v>
      </c>
      <c r="AR793" s="23" t="s">
        <v>245</v>
      </c>
      <c r="AT793" s="23" t="s">
        <v>148</v>
      </c>
      <c r="AU793" s="23" t="s">
        <v>86</v>
      </c>
      <c r="AY793" s="23" t="s">
        <v>146</v>
      </c>
      <c r="BE793" s="231">
        <f>IF(N793="základní",J793,0)</f>
        <v>0</v>
      </c>
      <c r="BF793" s="231">
        <f>IF(N793="snížená",J793,0)</f>
        <v>0</v>
      </c>
      <c r="BG793" s="231">
        <f>IF(N793="zákl. přenesená",J793,0)</f>
        <v>0</v>
      </c>
      <c r="BH793" s="231">
        <f>IF(N793="sníž. přenesená",J793,0)</f>
        <v>0</v>
      </c>
      <c r="BI793" s="231">
        <f>IF(N793="nulová",J793,0)</f>
        <v>0</v>
      </c>
      <c r="BJ793" s="23" t="s">
        <v>25</v>
      </c>
      <c r="BK793" s="231">
        <f>ROUND(I793*H793,2)</f>
        <v>0</v>
      </c>
      <c r="BL793" s="23" t="s">
        <v>245</v>
      </c>
      <c r="BM793" s="23" t="s">
        <v>1158</v>
      </c>
    </row>
    <row r="794" s="1" customFormat="1" ht="16.5" customHeight="1">
      <c r="B794" s="45"/>
      <c r="C794" s="265" t="s">
        <v>1159</v>
      </c>
      <c r="D794" s="265" t="s">
        <v>263</v>
      </c>
      <c r="E794" s="266" t="s">
        <v>1160</v>
      </c>
      <c r="F794" s="267" t="s">
        <v>1161</v>
      </c>
      <c r="G794" s="268" t="s">
        <v>322</v>
      </c>
      <c r="H794" s="269">
        <v>1</v>
      </c>
      <c r="I794" s="270"/>
      <c r="J794" s="271">
        <f>ROUND(I794*H794,2)</f>
        <v>0</v>
      </c>
      <c r="K794" s="267" t="s">
        <v>152</v>
      </c>
      <c r="L794" s="272"/>
      <c r="M794" s="273" t="s">
        <v>24</v>
      </c>
      <c r="N794" s="274" t="s">
        <v>48</v>
      </c>
      <c r="O794" s="46"/>
      <c r="P794" s="229">
        <f>O794*H794</f>
        <v>0</v>
      </c>
      <c r="Q794" s="229">
        <v>0.0020799999999999998</v>
      </c>
      <c r="R794" s="229">
        <f>Q794*H794</f>
        <v>0.0020799999999999998</v>
      </c>
      <c r="S794" s="229">
        <v>0</v>
      </c>
      <c r="T794" s="230">
        <f>S794*H794</f>
        <v>0</v>
      </c>
      <c r="AR794" s="23" t="s">
        <v>353</v>
      </c>
      <c r="AT794" s="23" t="s">
        <v>263</v>
      </c>
      <c r="AU794" s="23" t="s">
        <v>86</v>
      </c>
      <c r="AY794" s="23" t="s">
        <v>146</v>
      </c>
      <c r="BE794" s="231">
        <f>IF(N794="základní",J794,0)</f>
        <v>0</v>
      </c>
      <c r="BF794" s="231">
        <f>IF(N794="snížená",J794,0)</f>
        <v>0</v>
      </c>
      <c r="BG794" s="231">
        <f>IF(N794="zákl. přenesená",J794,0)</f>
        <v>0</v>
      </c>
      <c r="BH794" s="231">
        <f>IF(N794="sníž. přenesená",J794,0)</f>
        <v>0</v>
      </c>
      <c r="BI794" s="231">
        <f>IF(N794="nulová",J794,0)</f>
        <v>0</v>
      </c>
      <c r="BJ794" s="23" t="s">
        <v>25</v>
      </c>
      <c r="BK794" s="231">
        <f>ROUND(I794*H794,2)</f>
        <v>0</v>
      </c>
      <c r="BL794" s="23" t="s">
        <v>245</v>
      </c>
      <c r="BM794" s="23" t="s">
        <v>1162</v>
      </c>
    </row>
    <row r="795" s="1" customFormat="1" ht="16.5" customHeight="1">
      <c r="B795" s="45"/>
      <c r="C795" s="220" t="s">
        <v>1163</v>
      </c>
      <c r="D795" s="220" t="s">
        <v>148</v>
      </c>
      <c r="E795" s="221" t="s">
        <v>1164</v>
      </c>
      <c r="F795" s="222" t="s">
        <v>1165</v>
      </c>
      <c r="G795" s="223" t="s">
        <v>755</v>
      </c>
      <c r="H795" s="275"/>
      <c r="I795" s="225"/>
      <c r="J795" s="226">
        <f>ROUND(I795*H795,2)</f>
        <v>0</v>
      </c>
      <c r="K795" s="222" t="s">
        <v>152</v>
      </c>
      <c r="L795" s="71"/>
      <c r="M795" s="227" t="s">
        <v>24</v>
      </c>
      <c r="N795" s="228" t="s">
        <v>48</v>
      </c>
      <c r="O795" s="46"/>
      <c r="P795" s="229">
        <f>O795*H795</f>
        <v>0</v>
      </c>
      <c r="Q795" s="229">
        <v>0</v>
      </c>
      <c r="R795" s="229">
        <f>Q795*H795</f>
        <v>0</v>
      </c>
      <c r="S795" s="229">
        <v>0</v>
      </c>
      <c r="T795" s="230">
        <f>S795*H795</f>
        <v>0</v>
      </c>
      <c r="AR795" s="23" t="s">
        <v>245</v>
      </c>
      <c r="AT795" s="23" t="s">
        <v>148</v>
      </c>
      <c r="AU795" s="23" t="s">
        <v>86</v>
      </c>
      <c r="AY795" s="23" t="s">
        <v>146</v>
      </c>
      <c r="BE795" s="231">
        <f>IF(N795="základní",J795,0)</f>
        <v>0</v>
      </c>
      <c r="BF795" s="231">
        <f>IF(N795="snížená",J795,0)</f>
        <v>0</v>
      </c>
      <c r="BG795" s="231">
        <f>IF(N795="zákl. přenesená",J795,0)</f>
        <v>0</v>
      </c>
      <c r="BH795" s="231">
        <f>IF(N795="sníž. přenesená",J795,0)</f>
        <v>0</v>
      </c>
      <c r="BI795" s="231">
        <f>IF(N795="nulová",J795,0)</f>
        <v>0</v>
      </c>
      <c r="BJ795" s="23" t="s">
        <v>25</v>
      </c>
      <c r="BK795" s="231">
        <f>ROUND(I795*H795,2)</f>
        <v>0</v>
      </c>
      <c r="BL795" s="23" t="s">
        <v>245</v>
      </c>
      <c r="BM795" s="23" t="s">
        <v>1166</v>
      </c>
    </row>
    <row r="796" s="1" customFormat="1" ht="16.5" customHeight="1">
      <c r="B796" s="45"/>
      <c r="C796" s="220" t="s">
        <v>1167</v>
      </c>
      <c r="D796" s="220" t="s">
        <v>148</v>
      </c>
      <c r="E796" s="221" t="s">
        <v>1168</v>
      </c>
      <c r="F796" s="222" t="s">
        <v>1169</v>
      </c>
      <c r="G796" s="223" t="s">
        <v>755</v>
      </c>
      <c r="H796" s="275"/>
      <c r="I796" s="225"/>
      <c r="J796" s="226">
        <f>ROUND(I796*H796,2)</f>
        <v>0</v>
      </c>
      <c r="K796" s="222" t="s">
        <v>152</v>
      </c>
      <c r="L796" s="71"/>
      <c r="M796" s="227" t="s">
        <v>24</v>
      </c>
      <c r="N796" s="228" t="s">
        <v>48</v>
      </c>
      <c r="O796" s="46"/>
      <c r="P796" s="229">
        <f>O796*H796</f>
        <v>0</v>
      </c>
      <c r="Q796" s="229">
        <v>0</v>
      </c>
      <c r="R796" s="229">
        <f>Q796*H796</f>
        <v>0</v>
      </c>
      <c r="S796" s="229">
        <v>0</v>
      </c>
      <c r="T796" s="230">
        <f>S796*H796</f>
        <v>0</v>
      </c>
      <c r="AR796" s="23" t="s">
        <v>245</v>
      </c>
      <c r="AT796" s="23" t="s">
        <v>148</v>
      </c>
      <c r="AU796" s="23" t="s">
        <v>86</v>
      </c>
      <c r="AY796" s="23" t="s">
        <v>146</v>
      </c>
      <c r="BE796" s="231">
        <f>IF(N796="základní",J796,0)</f>
        <v>0</v>
      </c>
      <c r="BF796" s="231">
        <f>IF(N796="snížená",J796,0)</f>
        <v>0</v>
      </c>
      <c r="BG796" s="231">
        <f>IF(N796="zákl. přenesená",J796,0)</f>
        <v>0</v>
      </c>
      <c r="BH796" s="231">
        <f>IF(N796="sníž. přenesená",J796,0)</f>
        <v>0</v>
      </c>
      <c r="BI796" s="231">
        <f>IF(N796="nulová",J796,0)</f>
        <v>0</v>
      </c>
      <c r="BJ796" s="23" t="s">
        <v>25</v>
      </c>
      <c r="BK796" s="231">
        <f>ROUND(I796*H796,2)</f>
        <v>0</v>
      </c>
      <c r="BL796" s="23" t="s">
        <v>245</v>
      </c>
      <c r="BM796" s="23" t="s">
        <v>1170</v>
      </c>
    </row>
    <row r="797" s="10" customFormat="1" ht="29.88" customHeight="1">
      <c r="B797" s="204"/>
      <c r="C797" s="205"/>
      <c r="D797" s="206" t="s">
        <v>76</v>
      </c>
      <c r="E797" s="218" t="s">
        <v>1171</v>
      </c>
      <c r="F797" s="218" t="s">
        <v>1172</v>
      </c>
      <c r="G797" s="205"/>
      <c r="H797" s="205"/>
      <c r="I797" s="208"/>
      <c r="J797" s="219">
        <f>BK797</f>
        <v>0</v>
      </c>
      <c r="K797" s="205"/>
      <c r="L797" s="210"/>
      <c r="M797" s="211"/>
      <c r="N797" s="212"/>
      <c r="O797" s="212"/>
      <c r="P797" s="213">
        <f>SUM(P798:P877)</f>
        <v>0</v>
      </c>
      <c r="Q797" s="212"/>
      <c r="R797" s="213">
        <f>SUM(R798:R877)</f>
        <v>0.19643427000000002</v>
      </c>
      <c r="S797" s="212"/>
      <c r="T797" s="214">
        <f>SUM(T798:T877)</f>
        <v>0.071423999999999987</v>
      </c>
      <c r="AR797" s="215" t="s">
        <v>86</v>
      </c>
      <c r="AT797" s="216" t="s">
        <v>76</v>
      </c>
      <c r="AU797" s="216" t="s">
        <v>25</v>
      </c>
      <c r="AY797" s="215" t="s">
        <v>146</v>
      </c>
      <c r="BK797" s="217">
        <f>SUM(BK798:BK877)</f>
        <v>0</v>
      </c>
    </row>
    <row r="798" s="1" customFormat="1" ht="16.5" customHeight="1">
      <c r="B798" s="45"/>
      <c r="C798" s="220" t="s">
        <v>1173</v>
      </c>
      <c r="D798" s="220" t="s">
        <v>148</v>
      </c>
      <c r="E798" s="221" t="s">
        <v>1174</v>
      </c>
      <c r="F798" s="222" t="s">
        <v>1175</v>
      </c>
      <c r="G798" s="223" t="s">
        <v>151</v>
      </c>
      <c r="H798" s="224">
        <v>3.968</v>
      </c>
      <c r="I798" s="225"/>
      <c r="J798" s="226">
        <f>ROUND(I798*H798,2)</f>
        <v>0</v>
      </c>
      <c r="K798" s="222" t="s">
        <v>24</v>
      </c>
      <c r="L798" s="71"/>
      <c r="M798" s="227" t="s">
        <v>24</v>
      </c>
      <c r="N798" s="228" t="s">
        <v>48</v>
      </c>
      <c r="O798" s="46"/>
      <c r="P798" s="229">
        <f>O798*H798</f>
        <v>0</v>
      </c>
      <c r="Q798" s="229">
        <v>0</v>
      </c>
      <c r="R798" s="229">
        <f>Q798*H798</f>
        <v>0</v>
      </c>
      <c r="S798" s="229">
        <v>0.017999999999999999</v>
      </c>
      <c r="T798" s="230">
        <f>S798*H798</f>
        <v>0.071423999999999987</v>
      </c>
      <c r="AR798" s="23" t="s">
        <v>245</v>
      </c>
      <c r="AT798" s="23" t="s">
        <v>148</v>
      </c>
      <c r="AU798" s="23" t="s">
        <v>86</v>
      </c>
      <c r="AY798" s="23" t="s">
        <v>146</v>
      </c>
      <c r="BE798" s="231">
        <f>IF(N798="základní",J798,0)</f>
        <v>0</v>
      </c>
      <c r="BF798" s="231">
        <f>IF(N798="snížená",J798,0)</f>
        <v>0</v>
      </c>
      <c r="BG798" s="231">
        <f>IF(N798="zákl. přenesená",J798,0)</f>
        <v>0</v>
      </c>
      <c r="BH798" s="231">
        <f>IF(N798="sníž. přenesená",J798,0)</f>
        <v>0</v>
      </c>
      <c r="BI798" s="231">
        <f>IF(N798="nulová",J798,0)</f>
        <v>0</v>
      </c>
      <c r="BJ798" s="23" t="s">
        <v>25</v>
      </c>
      <c r="BK798" s="231">
        <f>ROUND(I798*H798,2)</f>
        <v>0</v>
      </c>
      <c r="BL798" s="23" t="s">
        <v>245</v>
      </c>
      <c r="BM798" s="23" t="s">
        <v>1176</v>
      </c>
    </row>
    <row r="799" s="12" customFormat="1">
      <c r="B799" s="243"/>
      <c r="C799" s="244"/>
      <c r="D799" s="234" t="s">
        <v>155</v>
      </c>
      <c r="E799" s="245" t="s">
        <v>24</v>
      </c>
      <c r="F799" s="246" t="s">
        <v>1177</v>
      </c>
      <c r="G799" s="244"/>
      <c r="H799" s="247">
        <v>3.968</v>
      </c>
      <c r="I799" s="248"/>
      <c r="J799" s="244"/>
      <c r="K799" s="244"/>
      <c r="L799" s="249"/>
      <c r="M799" s="250"/>
      <c r="N799" s="251"/>
      <c r="O799" s="251"/>
      <c r="P799" s="251"/>
      <c r="Q799" s="251"/>
      <c r="R799" s="251"/>
      <c r="S799" s="251"/>
      <c r="T799" s="252"/>
      <c r="AT799" s="253" t="s">
        <v>155</v>
      </c>
      <c r="AU799" s="253" t="s">
        <v>86</v>
      </c>
      <c r="AV799" s="12" t="s">
        <v>86</v>
      </c>
      <c r="AW799" s="12" t="s">
        <v>40</v>
      </c>
      <c r="AX799" s="12" t="s">
        <v>77</v>
      </c>
      <c r="AY799" s="253" t="s">
        <v>146</v>
      </c>
    </row>
    <row r="800" s="13" customFormat="1">
      <c r="B800" s="254"/>
      <c r="C800" s="255"/>
      <c r="D800" s="234" t="s">
        <v>155</v>
      </c>
      <c r="E800" s="256" t="s">
        <v>24</v>
      </c>
      <c r="F800" s="257" t="s">
        <v>159</v>
      </c>
      <c r="G800" s="255"/>
      <c r="H800" s="258">
        <v>3.968</v>
      </c>
      <c r="I800" s="259"/>
      <c r="J800" s="255"/>
      <c r="K800" s="255"/>
      <c r="L800" s="260"/>
      <c r="M800" s="261"/>
      <c r="N800" s="262"/>
      <c r="O800" s="262"/>
      <c r="P800" s="262"/>
      <c r="Q800" s="262"/>
      <c r="R800" s="262"/>
      <c r="S800" s="262"/>
      <c r="T800" s="263"/>
      <c r="AT800" s="264" t="s">
        <v>155</v>
      </c>
      <c r="AU800" s="264" t="s">
        <v>86</v>
      </c>
      <c r="AV800" s="13" t="s">
        <v>153</v>
      </c>
      <c r="AW800" s="13" t="s">
        <v>40</v>
      </c>
      <c r="AX800" s="13" t="s">
        <v>25</v>
      </c>
      <c r="AY800" s="264" t="s">
        <v>146</v>
      </c>
    </row>
    <row r="801" s="1" customFormat="1" ht="16.5" customHeight="1">
      <c r="B801" s="45"/>
      <c r="C801" s="220" t="s">
        <v>1178</v>
      </c>
      <c r="D801" s="220" t="s">
        <v>148</v>
      </c>
      <c r="E801" s="221" t="s">
        <v>1179</v>
      </c>
      <c r="F801" s="222" t="s">
        <v>1180</v>
      </c>
      <c r="G801" s="223" t="s">
        <v>177</v>
      </c>
      <c r="H801" s="224">
        <v>7</v>
      </c>
      <c r="I801" s="225"/>
      <c r="J801" s="226">
        <f>ROUND(I801*H801,2)</f>
        <v>0</v>
      </c>
      <c r="K801" s="222" t="s">
        <v>24</v>
      </c>
      <c r="L801" s="71"/>
      <c r="M801" s="227" t="s">
        <v>24</v>
      </c>
      <c r="N801" s="228" t="s">
        <v>48</v>
      </c>
      <c r="O801" s="46"/>
      <c r="P801" s="229">
        <f>O801*H801</f>
        <v>0</v>
      </c>
      <c r="Q801" s="229">
        <v>6.0000000000000002E-05</v>
      </c>
      <c r="R801" s="229">
        <f>Q801*H801</f>
        <v>0.00042000000000000002</v>
      </c>
      <c r="S801" s="229">
        <v>0</v>
      </c>
      <c r="T801" s="230">
        <f>S801*H801</f>
        <v>0</v>
      </c>
      <c r="AR801" s="23" t="s">
        <v>245</v>
      </c>
      <c r="AT801" s="23" t="s">
        <v>148</v>
      </c>
      <c r="AU801" s="23" t="s">
        <v>86</v>
      </c>
      <c r="AY801" s="23" t="s">
        <v>146</v>
      </c>
      <c r="BE801" s="231">
        <f>IF(N801="základní",J801,0)</f>
        <v>0</v>
      </c>
      <c r="BF801" s="231">
        <f>IF(N801="snížená",J801,0)</f>
        <v>0</v>
      </c>
      <c r="BG801" s="231">
        <f>IF(N801="zákl. přenesená",J801,0)</f>
        <v>0</v>
      </c>
      <c r="BH801" s="231">
        <f>IF(N801="sníž. přenesená",J801,0)</f>
        <v>0</v>
      </c>
      <c r="BI801" s="231">
        <f>IF(N801="nulová",J801,0)</f>
        <v>0</v>
      </c>
      <c r="BJ801" s="23" t="s">
        <v>25</v>
      </c>
      <c r="BK801" s="231">
        <f>ROUND(I801*H801,2)</f>
        <v>0</v>
      </c>
      <c r="BL801" s="23" t="s">
        <v>245</v>
      </c>
      <c r="BM801" s="23" t="s">
        <v>1181</v>
      </c>
    </row>
    <row r="802" s="11" customFormat="1">
      <c r="B802" s="232"/>
      <c r="C802" s="233"/>
      <c r="D802" s="234" t="s">
        <v>155</v>
      </c>
      <c r="E802" s="235" t="s">
        <v>24</v>
      </c>
      <c r="F802" s="236" t="s">
        <v>1182</v>
      </c>
      <c r="G802" s="233"/>
      <c r="H802" s="235" t="s">
        <v>24</v>
      </c>
      <c r="I802" s="237"/>
      <c r="J802" s="233"/>
      <c r="K802" s="233"/>
      <c r="L802" s="238"/>
      <c r="M802" s="239"/>
      <c r="N802" s="240"/>
      <c r="O802" s="240"/>
      <c r="P802" s="240"/>
      <c r="Q802" s="240"/>
      <c r="R802" s="240"/>
      <c r="S802" s="240"/>
      <c r="T802" s="241"/>
      <c r="AT802" s="242" t="s">
        <v>155</v>
      </c>
      <c r="AU802" s="242" t="s">
        <v>86</v>
      </c>
      <c r="AV802" s="11" t="s">
        <v>25</v>
      </c>
      <c r="AW802" s="11" t="s">
        <v>40</v>
      </c>
      <c r="AX802" s="11" t="s">
        <v>77</v>
      </c>
      <c r="AY802" s="242" t="s">
        <v>146</v>
      </c>
    </row>
    <row r="803" s="11" customFormat="1">
      <c r="B803" s="232"/>
      <c r="C803" s="233"/>
      <c r="D803" s="234" t="s">
        <v>155</v>
      </c>
      <c r="E803" s="235" t="s">
        <v>24</v>
      </c>
      <c r="F803" s="236" t="s">
        <v>1183</v>
      </c>
      <c r="G803" s="233"/>
      <c r="H803" s="235" t="s">
        <v>24</v>
      </c>
      <c r="I803" s="237"/>
      <c r="J803" s="233"/>
      <c r="K803" s="233"/>
      <c r="L803" s="238"/>
      <c r="M803" s="239"/>
      <c r="N803" s="240"/>
      <c r="O803" s="240"/>
      <c r="P803" s="240"/>
      <c r="Q803" s="240"/>
      <c r="R803" s="240"/>
      <c r="S803" s="240"/>
      <c r="T803" s="241"/>
      <c r="AT803" s="242" t="s">
        <v>155</v>
      </c>
      <c r="AU803" s="242" t="s">
        <v>86</v>
      </c>
      <c r="AV803" s="11" t="s">
        <v>25</v>
      </c>
      <c r="AW803" s="11" t="s">
        <v>40</v>
      </c>
      <c r="AX803" s="11" t="s">
        <v>77</v>
      </c>
      <c r="AY803" s="242" t="s">
        <v>146</v>
      </c>
    </row>
    <row r="804" s="12" customFormat="1">
      <c r="B804" s="243"/>
      <c r="C804" s="244"/>
      <c r="D804" s="234" t="s">
        <v>155</v>
      </c>
      <c r="E804" s="245" t="s">
        <v>24</v>
      </c>
      <c r="F804" s="246" t="s">
        <v>1184</v>
      </c>
      <c r="G804" s="244"/>
      <c r="H804" s="247">
        <v>7</v>
      </c>
      <c r="I804" s="248"/>
      <c r="J804" s="244"/>
      <c r="K804" s="244"/>
      <c r="L804" s="249"/>
      <c r="M804" s="250"/>
      <c r="N804" s="251"/>
      <c r="O804" s="251"/>
      <c r="P804" s="251"/>
      <c r="Q804" s="251"/>
      <c r="R804" s="251"/>
      <c r="S804" s="251"/>
      <c r="T804" s="252"/>
      <c r="AT804" s="253" t="s">
        <v>155</v>
      </c>
      <c r="AU804" s="253" t="s">
        <v>86</v>
      </c>
      <c r="AV804" s="12" t="s">
        <v>86</v>
      </c>
      <c r="AW804" s="12" t="s">
        <v>40</v>
      </c>
      <c r="AX804" s="12" t="s">
        <v>77</v>
      </c>
      <c r="AY804" s="253" t="s">
        <v>146</v>
      </c>
    </row>
    <row r="805" s="13" customFormat="1">
      <c r="B805" s="254"/>
      <c r="C805" s="255"/>
      <c r="D805" s="234" t="s">
        <v>155</v>
      </c>
      <c r="E805" s="256" t="s">
        <v>24</v>
      </c>
      <c r="F805" s="257" t="s">
        <v>159</v>
      </c>
      <c r="G805" s="255"/>
      <c r="H805" s="258">
        <v>7</v>
      </c>
      <c r="I805" s="259"/>
      <c r="J805" s="255"/>
      <c r="K805" s="255"/>
      <c r="L805" s="260"/>
      <c r="M805" s="261"/>
      <c r="N805" s="262"/>
      <c r="O805" s="262"/>
      <c r="P805" s="262"/>
      <c r="Q805" s="262"/>
      <c r="R805" s="262"/>
      <c r="S805" s="262"/>
      <c r="T805" s="263"/>
      <c r="AT805" s="264" t="s">
        <v>155</v>
      </c>
      <c r="AU805" s="264" t="s">
        <v>86</v>
      </c>
      <c r="AV805" s="13" t="s">
        <v>153</v>
      </c>
      <c r="AW805" s="13" t="s">
        <v>40</v>
      </c>
      <c r="AX805" s="13" t="s">
        <v>25</v>
      </c>
      <c r="AY805" s="264" t="s">
        <v>146</v>
      </c>
    </row>
    <row r="806" s="1" customFormat="1" ht="25.5" customHeight="1">
      <c r="B806" s="45"/>
      <c r="C806" s="220" t="s">
        <v>1185</v>
      </c>
      <c r="D806" s="220" t="s">
        <v>148</v>
      </c>
      <c r="E806" s="221" t="s">
        <v>1186</v>
      </c>
      <c r="F806" s="222" t="s">
        <v>1187</v>
      </c>
      <c r="G806" s="223" t="s">
        <v>322</v>
      </c>
      <c r="H806" s="224">
        <v>1</v>
      </c>
      <c r="I806" s="225"/>
      <c r="J806" s="226">
        <f>ROUND(I806*H806,2)</f>
        <v>0</v>
      </c>
      <c r="K806" s="222" t="s">
        <v>24</v>
      </c>
      <c r="L806" s="71"/>
      <c r="M806" s="227" t="s">
        <v>24</v>
      </c>
      <c r="N806" s="228" t="s">
        <v>48</v>
      </c>
      <c r="O806" s="46"/>
      <c r="P806" s="229">
        <f>O806*H806</f>
        <v>0</v>
      </c>
      <c r="Q806" s="229">
        <v>0</v>
      </c>
      <c r="R806" s="229">
        <f>Q806*H806</f>
        <v>0</v>
      </c>
      <c r="S806" s="229">
        <v>0</v>
      </c>
      <c r="T806" s="230">
        <f>S806*H806</f>
        <v>0</v>
      </c>
      <c r="AR806" s="23" t="s">
        <v>245</v>
      </c>
      <c r="AT806" s="23" t="s">
        <v>148</v>
      </c>
      <c r="AU806" s="23" t="s">
        <v>86</v>
      </c>
      <c r="AY806" s="23" t="s">
        <v>146</v>
      </c>
      <c r="BE806" s="231">
        <f>IF(N806="základní",J806,0)</f>
        <v>0</v>
      </c>
      <c r="BF806" s="231">
        <f>IF(N806="snížená",J806,0)</f>
        <v>0</v>
      </c>
      <c r="BG806" s="231">
        <f>IF(N806="zákl. přenesená",J806,0)</f>
        <v>0</v>
      </c>
      <c r="BH806" s="231">
        <f>IF(N806="sníž. přenesená",J806,0)</f>
        <v>0</v>
      </c>
      <c r="BI806" s="231">
        <f>IF(N806="nulová",J806,0)</f>
        <v>0</v>
      </c>
      <c r="BJ806" s="23" t="s">
        <v>25</v>
      </c>
      <c r="BK806" s="231">
        <f>ROUND(I806*H806,2)</f>
        <v>0</v>
      </c>
      <c r="BL806" s="23" t="s">
        <v>245</v>
      </c>
      <c r="BM806" s="23" t="s">
        <v>1188</v>
      </c>
    </row>
    <row r="807" s="11" customFormat="1">
      <c r="B807" s="232"/>
      <c r="C807" s="233"/>
      <c r="D807" s="234" t="s">
        <v>155</v>
      </c>
      <c r="E807" s="235" t="s">
        <v>24</v>
      </c>
      <c r="F807" s="236" t="s">
        <v>1189</v>
      </c>
      <c r="G807" s="233"/>
      <c r="H807" s="235" t="s">
        <v>24</v>
      </c>
      <c r="I807" s="237"/>
      <c r="J807" s="233"/>
      <c r="K807" s="233"/>
      <c r="L807" s="238"/>
      <c r="M807" s="239"/>
      <c r="N807" s="240"/>
      <c r="O807" s="240"/>
      <c r="P807" s="240"/>
      <c r="Q807" s="240"/>
      <c r="R807" s="240"/>
      <c r="S807" s="240"/>
      <c r="T807" s="241"/>
      <c r="AT807" s="242" t="s">
        <v>155</v>
      </c>
      <c r="AU807" s="242" t="s">
        <v>86</v>
      </c>
      <c r="AV807" s="11" t="s">
        <v>25</v>
      </c>
      <c r="AW807" s="11" t="s">
        <v>40</v>
      </c>
      <c r="AX807" s="11" t="s">
        <v>77</v>
      </c>
      <c r="AY807" s="242" t="s">
        <v>146</v>
      </c>
    </row>
    <row r="808" s="12" customFormat="1">
      <c r="B808" s="243"/>
      <c r="C808" s="244"/>
      <c r="D808" s="234" t="s">
        <v>155</v>
      </c>
      <c r="E808" s="245" t="s">
        <v>24</v>
      </c>
      <c r="F808" s="246" t="s">
        <v>904</v>
      </c>
      <c r="G808" s="244"/>
      <c r="H808" s="247">
        <v>1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AT808" s="253" t="s">
        <v>155</v>
      </c>
      <c r="AU808" s="253" t="s">
        <v>86</v>
      </c>
      <c r="AV808" s="12" t="s">
        <v>86</v>
      </c>
      <c r="AW808" s="12" t="s">
        <v>40</v>
      </c>
      <c r="AX808" s="12" t="s">
        <v>77</v>
      </c>
      <c r="AY808" s="253" t="s">
        <v>146</v>
      </c>
    </row>
    <row r="809" s="13" customFormat="1">
      <c r="B809" s="254"/>
      <c r="C809" s="255"/>
      <c r="D809" s="234" t="s">
        <v>155</v>
      </c>
      <c r="E809" s="256" t="s">
        <v>24</v>
      </c>
      <c r="F809" s="257" t="s">
        <v>159</v>
      </c>
      <c r="G809" s="255"/>
      <c r="H809" s="258">
        <v>1</v>
      </c>
      <c r="I809" s="259"/>
      <c r="J809" s="255"/>
      <c r="K809" s="255"/>
      <c r="L809" s="260"/>
      <c r="M809" s="261"/>
      <c r="N809" s="262"/>
      <c r="O809" s="262"/>
      <c r="P809" s="262"/>
      <c r="Q809" s="262"/>
      <c r="R809" s="262"/>
      <c r="S809" s="262"/>
      <c r="T809" s="263"/>
      <c r="AT809" s="264" t="s">
        <v>155</v>
      </c>
      <c r="AU809" s="264" t="s">
        <v>86</v>
      </c>
      <c r="AV809" s="13" t="s">
        <v>153</v>
      </c>
      <c r="AW809" s="13" t="s">
        <v>40</v>
      </c>
      <c r="AX809" s="13" t="s">
        <v>25</v>
      </c>
      <c r="AY809" s="264" t="s">
        <v>146</v>
      </c>
    </row>
    <row r="810" s="1" customFormat="1" ht="25.5" customHeight="1">
      <c r="B810" s="45"/>
      <c r="C810" s="220" t="s">
        <v>1190</v>
      </c>
      <c r="D810" s="220" t="s">
        <v>148</v>
      </c>
      <c r="E810" s="221" t="s">
        <v>1191</v>
      </c>
      <c r="F810" s="222" t="s">
        <v>1192</v>
      </c>
      <c r="G810" s="223" t="s">
        <v>322</v>
      </c>
      <c r="H810" s="224">
        <v>1</v>
      </c>
      <c r="I810" s="225"/>
      <c r="J810" s="226">
        <f>ROUND(I810*H810,2)</f>
        <v>0</v>
      </c>
      <c r="K810" s="222" t="s">
        <v>24</v>
      </c>
      <c r="L810" s="71"/>
      <c r="M810" s="227" t="s">
        <v>24</v>
      </c>
      <c r="N810" s="228" t="s">
        <v>48</v>
      </c>
      <c r="O810" s="46"/>
      <c r="P810" s="229">
        <f>O810*H810</f>
        <v>0</v>
      </c>
      <c r="Q810" s="229">
        <v>0</v>
      </c>
      <c r="R810" s="229">
        <f>Q810*H810</f>
        <v>0</v>
      </c>
      <c r="S810" s="229">
        <v>0</v>
      </c>
      <c r="T810" s="230">
        <f>S810*H810</f>
        <v>0</v>
      </c>
      <c r="AR810" s="23" t="s">
        <v>245</v>
      </c>
      <c r="AT810" s="23" t="s">
        <v>148</v>
      </c>
      <c r="AU810" s="23" t="s">
        <v>86</v>
      </c>
      <c r="AY810" s="23" t="s">
        <v>146</v>
      </c>
      <c r="BE810" s="231">
        <f>IF(N810="základní",J810,0)</f>
        <v>0</v>
      </c>
      <c r="BF810" s="231">
        <f>IF(N810="snížená",J810,0)</f>
        <v>0</v>
      </c>
      <c r="BG810" s="231">
        <f>IF(N810="zákl. přenesená",J810,0)</f>
        <v>0</v>
      </c>
      <c r="BH810" s="231">
        <f>IF(N810="sníž. přenesená",J810,0)</f>
        <v>0</v>
      </c>
      <c r="BI810" s="231">
        <f>IF(N810="nulová",J810,0)</f>
        <v>0</v>
      </c>
      <c r="BJ810" s="23" t="s">
        <v>25</v>
      </c>
      <c r="BK810" s="231">
        <f>ROUND(I810*H810,2)</f>
        <v>0</v>
      </c>
      <c r="BL810" s="23" t="s">
        <v>245</v>
      </c>
      <c r="BM810" s="23" t="s">
        <v>1193</v>
      </c>
    </row>
    <row r="811" s="11" customFormat="1">
      <c r="B811" s="232"/>
      <c r="C811" s="233"/>
      <c r="D811" s="234" t="s">
        <v>155</v>
      </c>
      <c r="E811" s="235" t="s">
        <v>24</v>
      </c>
      <c r="F811" s="236" t="s">
        <v>1149</v>
      </c>
      <c r="G811" s="233"/>
      <c r="H811" s="235" t="s">
        <v>24</v>
      </c>
      <c r="I811" s="237"/>
      <c r="J811" s="233"/>
      <c r="K811" s="233"/>
      <c r="L811" s="238"/>
      <c r="M811" s="239"/>
      <c r="N811" s="240"/>
      <c r="O811" s="240"/>
      <c r="P811" s="240"/>
      <c r="Q811" s="240"/>
      <c r="R811" s="240"/>
      <c r="S811" s="240"/>
      <c r="T811" s="241"/>
      <c r="AT811" s="242" t="s">
        <v>155</v>
      </c>
      <c r="AU811" s="242" t="s">
        <v>86</v>
      </c>
      <c r="AV811" s="11" t="s">
        <v>25</v>
      </c>
      <c r="AW811" s="11" t="s">
        <v>40</v>
      </c>
      <c r="AX811" s="11" t="s">
        <v>77</v>
      </c>
      <c r="AY811" s="242" t="s">
        <v>146</v>
      </c>
    </row>
    <row r="812" s="12" customFormat="1">
      <c r="B812" s="243"/>
      <c r="C812" s="244"/>
      <c r="D812" s="234" t="s">
        <v>155</v>
      </c>
      <c r="E812" s="245" t="s">
        <v>24</v>
      </c>
      <c r="F812" s="246" t="s">
        <v>904</v>
      </c>
      <c r="G812" s="244"/>
      <c r="H812" s="247">
        <v>1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AT812" s="253" t="s">
        <v>155</v>
      </c>
      <c r="AU812" s="253" t="s">
        <v>86</v>
      </c>
      <c r="AV812" s="12" t="s">
        <v>86</v>
      </c>
      <c r="AW812" s="12" t="s">
        <v>40</v>
      </c>
      <c r="AX812" s="12" t="s">
        <v>77</v>
      </c>
      <c r="AY812" s="253" t="s">
        <v>146</v>
      </c>
    </row>
    <row r="813" s="13" customFormat="1">
      <c r="B813" s="254"/>
      <c r="C813" s="255"/>
      <c r="D813" s="234" t="s">
        <v>155</v>
      </c>
      <c r="E813" s="256" t="s">
        <v>24</v>
      </c>
      <c r="F813" s="257" t="s">
        <v>159</v>
      </c>
      <c r="G813" s="255"/>
      <c r="H813" s="258">
        <v>1</v>
      </c>
      <c r="I813" s="259"/>
      <c r="J813" s="255"/>
      <c r="K813" s="255"/>
      <c r="L813" s="260"/>
      <c r="M813" s="261"/>
      <c r="N813" s="262"/>
      <c r="O813" s="262"/>
      <c r="P813" s="262"/>
      <c r="Q813" s="262"/>
      <c r="R813" s="262"/>
      <c r="S813" s="262"/>
      <c r="T813" s="263"/>
      <c r="AT813" s="264" t="s">
        <v>155</v>
      </c>
      <c r="AU813" s="264" t="s">
        <v>86</v>
      </c>
      <c r="AV813" s="13" t="s">
        <v>153</v>
      </c>
      <c r="AW813" s="13" t="s">
        <v>40</v>
      </c>
      <c r="AX813" s="13" t="s">
        <v>25</v>
      </c>
      <c r="AY813" s="264" t="s">
        <v>146</v>
      </c>
    </row>
    <row r="814" s="1" customFormat="1" ht="16.5" customHeight="1">
      <c r="B814" s="45"/>
      <c r="C814" s="220" t="s">
        <v>1194</v>
      </c>
      <c r="D814" s="220" t="s">
        <v>148</v>
      </c>
      <c r="E814" s="221" t="s">
        <v>1195</v>
      </c>
      <c r="F814" s="222" t="s">
        <v>1196</v>
      </c>
      <c r="G814" s="223" t="s">
        <v>151</v>
      </c>
      <c r="H814" s="224">
        <v>56.292999999999999</v>
      </c>
      <c r="I814" s="225"/>
      <c r="J814" s="226">
        <f>ROUND(I814*H814,2)</f>
        <v>0</v>
      </c>
      <c r="K814" s="222" t="s">
        <v>152</v>
      </c>
      <c r="L814" s="71"/>
      <c r="M814" s="227" t="s">
        <v>24</v>
      </c>
      <c r="N814" s="228" t="s">
        <v>48</v>
      </c>
      <c r="O814" s="46"/>
      <c r="P814" s="229">
        <f>O814*H814</f>
        <v>0</v>
      </c>
      <c r="Q814" s="229">
        <v>1.0000000000000001E-05</v>
      </c>
      <c r="R814" s="229">
        <f>Q814*H814</f>
        <v>0.00056293000000000001</v>
      </c>
      <c r="S814" s="229">
        <v>0</v>
      </c>
      <c r="T814" s="230">
        <f>S814*H814</f>
        <v>0</v>
      </c>
      <c r="AR814" s="23" t="s">
        <v>245</v>
      </c>
      <c r="AT814" s="23" t="s">
        <v>148</v>
      </c>
      <c r="AU814" s="23" t="s">
        <v>86</v>
      </c>
      <c r="AY814" s="23" t="s">
        <v>146</v>
      </c>
      <c r="BE814" s="231">
        <f>IF(N814="základní",J814,0)</f>
        <v>0</v>
      </c>
      <c r="BF814" s="231">
        <f>IF(N814="snížená",J814,0)</f>
        <v>0</v>
      </c>
      <c r="BG814" s="231">
        <f>IF(N814="zákl. přenesená",J814,0)</f>
        <v>0</v>
      </c>
      <c r="BH814" s="231">
        <f>IF(N814="sníž. přenesená",J814,0)</f>
        <v>0</v>
      </c>
      <c r="BI814" s="231">
        <f>IF(N814="nulová",J814,0)</f>
        <v>0</v>
      </c>
      <c r="BJ814" s="23" t="s">
        <v>25</v>
      </c>
      <c r="BK814" s="231">
        <f>ROUND(I814*H814,2)</f>
        <v>0</v>
      </c>
      <c r="BL814" s="23" t="s">
        <v>245</v>
      </c>
      <c r="BM814" s="23" t="s">
        <v>1197</v>
      </c>
    </row>
    <row r="815" s="11" customFormat="1">
      <c r="B815" s="232"/>
      <c r="C815" s="233"/>
      <c r="D815" s="234" t="s">
        <v>155</v>
      </c>
      <c r="E815" s="235" t="s">
        <v>24</v>
      </c>
      <c r="F815" s="236" t="s">
        <v>1198</v>
      </c>
      <c r="G815" s="233"/>
      <c r="H815" s="235" t="s">
        <v>24</v>
      </c>
      <c r="I815" s="237"/>
      <c r="J815" s="233"/>
      <c r="K815" s="233"/>
      <c r="L815" s="238"/>
      <c r="M815" s="239"/>
      <c r="N815" s="240"/>
      <c r="O815" s="240"/>
      <c r="P815" s="240"/>
      <c r="Q815" s="240"/>
      <c r="R815" s="240"/>
      <c r="S815" s="240"/>
      <c r="T815" s="241"/>
      <c r="AT815" s="242" t="s">
        <v>155</v>
      </c>
      <c r="AU815" s="242" t="s">
        <v>86</v>
      </c>
      <c r="AV815" s="11" t="s">
        <v>25</v>
      </c>
      <c r="AW815" s="11" t="s">
        <v>40</v>
      </c>
      <c r="AX815" s="11" t="s">
        <v>77</v>
      </c>
      <c r="AY815" s="242" t="s">
        <v>146</v>
      </c>
    </row>
    <row r="816" s="12" customFormat="1">
      <c r="B816" s="243"/>
      <c r="C816" s="244"/>
      <c r="D816" s="234" t="s">
        <v>155</v>
      </c>
      <c r="E816" s="245" t="s">
        <v>24</v>
      </c>
      <c r="F816" s="246" t="s">
        <v>1199</v>
      </c>
      <c r="G816" s="244"/>
      <c r="H816" s="247">
        <v>23.805</v>
      </c>
      <c r="I816" s="248"/>
      <c r="J816" s="244"/>
      <c r="K816" s="244"/>
      <c r="L816" s="249"/>
      <c r="M816" s="250"/>
      <c r="N816" s="251"/>
      <c r="O816" s="251"/>
      <c r="P816" s="251"/>
      <c r="Q816" s="251"/>
      <c r="R816" s="251"/>
      <c r="S816" s="251"/>
      <c r="T816" s="252"/>
      <c r="AT816" s="253" t="s">
        <v>155</v>
      </c>
      <c r="AU816" s="253" t="s">
        <v>86</v>
      </c>
      <c r="AV816" s="12" t="s">
        <v>86</v>
      </c>
      <c r="AW816" s="12" t="s">
        <v>40</v>
      </c>
      <c r="AX816" s="12" t="s">
        <v>77</v>
      </c>
      <c r="AY816" s="253" t="s">
        <v>146</v>
      </c>
    </row>
    <row r="817" s="12" customFormat="1">
      <c r="B817" s="243"/>
      <c r="C817" s="244"/>
      <c r="D817" s="234" t="s">
        <v>155</v>
      </c>
      <c r="E817" s="245" t="s">
        <v>24</v>
      </c>
      <c r="F817" s="246" t="s">
        <v>1200</v>
      </c>
      <c r="G817" s="244"/>
      <c r="H817" s="247">
        <v>8.5099999999999998</v>
      </c>
      <c r="I817" s="248"/>
      <c r="J817" s="244"/>
      <c r="K817" s="244"/>
      <c r="L817" s="249"/>
      <c r="M817" s="250"/>
      <c r="N817" s="251"/>
      <c r="O817" s="251"/>
      <c r="P817" s="251"/>
      <c r="Q817" s="251"/>
      <c r="R817" s="251"/>
      <c r="S817" s="251"/>
      <c r="T817" s="252"/>
      <c r="AT817" s="253" t="s">
        <v>155</v>
      </c>
      <c r="AU817" s="253" t="s">
        <v>86</v>
      </c>
      <c r="AV817" s="12" t="s">
        <v>86</v>
      </c>
      <c r="AW817" s="12" t="s">
        <v>40</v>
      </c>
      <c r="AX817" s="12" t="s">
        <v>77</v>
      </c>
      <c r="AY817" s="253" t="s">
        <v>146</v>
      </c>
    </row>
    <row r="818" s="12" customFormat="1">
      <c r="B818" s="243"/>
      <c r="C818" s="244"/>
      <c r="D818" s="234" t="s">
        <v>155</v>
      </c>
      <c r="E818" s="245" t="s">
        <v>24</v>
      </c>
      <c r="F818" s="246" t="s">
        <v>1201</v>
      </c>
      <c r="G818" s="244"/>
      <c r="H818" s="247">
        <v>23.978000000000002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AT818" s="253" t="s">
        <v>155</v>
      </c>
      <c r="AU818" s="253" t="s">
        <v>86</v>
      </c>
      <c r="AV818" s="12" t="s">
        <v>86</v>
      </c>
      <c r="AW818" s="12" t="s">
        <v>40</v>
      </c>
      <c r="AX818" s="12" t="s">
        <v>77</v>
      </c>
      <c r="AY818" s="253" t="s">
        <v>146</v>
      </c>
    </row>
    <row r="819" s="13" customFormat="1">
      <c r="B819" s="254"/>
      <c r="C819" s="255"/>
      <c r="D819" s="234" t="s">
        <v>155</v>
      </c>
      <c r="E819" s="256" t="s">
        <v>24</v>
      </c>
      <c r="F819" s="257" t="s">
        <v>159</v>
      </c>
      <c r="G819" s="255"/>
      <c r="H819" s="258">
        <v>56.292999999999999</v>
      </c>
      <c r="I819" s="259"/>
      <c r="J819" s="255"/>
      <c r="K819" s="255"/>
      <c r="L819" s="260"/>
      <c r="M819" s="261"/>
      <c r="N819" s="262"/>
      <c r="O819" s="262"/>
      <c r="P819" s="262"/>
      <c r="Q819" s="262"/>
      <c r="R819" s="262"/>
      <c r="S819" s="262"/>
      <c r="T819" s="263"/>
      <c r="AT819" s="264" t="s">
        <v>155</v>
      </c>
      <c r="AU819" s="264" t="s">
        <v>86</v>
      </c>
      <c r="AV819" s="13" t="s">
        <v>153</v>
      </c>
      <c r="AW819" s="13" t="s">
        <v>40</v>
      </c>
      <c r="AX819" s="13" t="s">
        <v>25</v>
      </c>
      <c r="AY819" s="264" t="s">
        <v>146</v>
      </c>
    </row>
    <row r="820" s="1" customFormat="1" ht="16.5" customHeight="1">
      <c r="B820" s="45"/>
      <c r="C820" s="220" t="s">
        <v>1202</v>
      </c>
      <c r="D820" s="220" t="s">
        <v>148</v>
      </c>
      <c r="E820" s="221" t="s">
        <v>1203</v>
      </c>
      <c r="F820" s="222" t="s">
        <v>1204</v>
      </c>
      <c r="G820" s="223" t="s">
        <v>151</v>
      </c>
      <c r="H820" s="224">
        <v>56.292999999999999</v>
      </c>
      <c r="I820" s="225"/>
      <c r="J820" s="226">
        <f>ROUND(I820*H820,2)</f>
        <v>0</v>
      </c>
      <c r="K820" s="222" t="s">
        <v>24</v>
      </c>
      <c r="L820" s="71"/>
      <c r="M820" s="227" t="s">
        <v>24</v>
      </c>
      <c r="N820" s="228" t="s">
        <v>48</v>
      </c>
      <c r="O820" s="46"/>
      <c r="P820" s="229">
        <f>O820*H820</f>
        <v>0</v>
      </c>
      <c r="Q820" s="229">
        <v>0.00038000000000000002</v>
      </c>
      <c r="R820" s="229">
        <f>Q820*H820</f>
        <v>0.021391340000000002</v>
      </c>
      <c r="S820" s="229">
        <v>0</v>
      </c>
      <c r="T820" s="230">
        <f>S820*H820</f>
        <v>0</v>
      </c>
      <c r="AR820" s="23" t="s">
        <v>245</v>
      </c>
      <c r="AT820" s="23" t="s">
        <v>148</v>
      </c>
      <c r="AU820" s="23" t="s">
        <v>86</v>
      </c>
      <c r="AY820" s="23" t="s">
        <v>146</v>
      </c>
      <c r="BE820" s="231">
        <f>IF(N820="základní",J820,0)</f>
        <v>0</v>
      </c>
      <c r="BF820" s="231">
        <f>IF(N820="snížená",J820,0)</f>
        <v>0</v>
      </c>
      <c r="BG820" s="231">
        <f>IF(N820="zákl. přenesená",J820,0)</f>
        <v>0</v>
      </c>
      <c r="BH820" s="231">
        <f>IF(N820="sníž. přenesená",J820,0)</f>
        <v>0</v>
      </c>
      <c r="BI820" s="231">
        <f>IF(N820="nulová",J820,0)</f>
        <v>0</v>
      </c>
      <c r="BJ820" s="23" t="s">
        <v>25</v>
      </c>
      <c r="BK820" s="231">
        <f>ROUND(I820*H820,2)</f>
        <v>0</v>
      </c>
      <c r="BL820" s="23" t="s">
        <v>245</v>
      </c>
      <c r="BM820" s="23" t="s">
        <v>1205</v>
      </c>
    </row>
    <row r="821" s="12" customFormat="1">
      <c r="B821" s="243"/>
      <c r="C821" s="244"/>
      <c r="D821" s="234" t="s">
        <v>155</v>
      </c>
      <c r="E821" s="245" t="s">
        <v>24</v>
      </c>
      <c r="F821" s="246" t="s">
        <v>1199</v>
      </c>
      <c r="G821" s="244"/>
      <c r="H821" s="247">
        <v>23.805</v>
      </c>
      <c r="I821" s="248"/>
      <c r="J821" s="244"/>
      <c r="K821" s="244"/>
      <c r="L821" s="249"/>
      <c r="M821" s="250"/>
      <c r="N821" s="251"/>
      <c r="O821" s="251"/>
      <c r="P821" s="251"/>
      <c r="Q821" s="251"/>
      <c r="R821" s="251"/>
      <c r="S821" s="251"/>
      <c r="T821" s="252"/>
      <c r="AT821" s="253" t="s">
        <v>155</v>
      </c>
      <c r="AU821" s="253" t="s">
        <v>86</v>
      </c>
      <c r="AV821" s="12" t="s">
        <v>86</v>
      </c>
      <c r="AW821" s="12" t="s">
        <v>40</v>
      </c>
      <c r="AX821" s="12" t="s">
        <v>77</v>
      </c>
      <c r="AY821" s="253" t="s">
        <v>146</v>
      </c>
    </row>
    <row r="822" s="12" customFormat="1">
      <c r="B822" s="243"/>
      <c r="C822" s="244"/>
      <c r="D822" s="234" t="s">
        <v>155</v>
      </c>
      <c r="E822" s="245" t="s">
        <v>24</v>
      </c>
      <c r="F822" s="246" t="s">
        <v>1200</v>
      </c>
      <c r="G822" s="244"/>
      <c r="H822" s="247">
        <v>8.5099999999999998</v>
      </c>
      <c r="I822" s="248"/>
      <c r="J822" s="244"/>
      <c r="K822" s="244"/>
      <c r="L822" s="249"/>
      <c r="M822" s="250"/>
      <c r="N822" s="251"/>
      <c r="O822" s="251"/>
      <c r="P822" s="251"/>
      <c r="Q822" s="251"/>
      <c r="R822" s="251"/>
      <c r="S822" s="251"/>
      <c r="T822" s="252"/>
      <c r="AT822" s="253" t="s">
        <v>155</v>
      </c>
      <c r="AU822" s="253" t="s">
        <v>86</v>
      </c>
      <c r="AV822" s="12" t="s">
        <v>86</v>
      </c>
      <c r="AW822" s="12" t="s">
        <v>40</v>
      </c>
      <c r="AX822" s="12" t="s">
        <v>77</v>
      </c>
      <c r="AY822" s="253" t="s">
        <v>146</v>
      </c>
    </row>
    <row r="823" s="12" customFormat="1">
      <c r="B823" s="243"/>
      <c r="C823" s="244"/>
      <c r="D823" s="234" t="s">
        <v>155</v>
      </c>
      <c r="E823" s="245" t="s">
        <v>24</v>
      </c>
      <c r="F823" s="246" t="s">
        <v>1201</v>
      </c>
      <c r="G823" s="244"/>
      <c r="H823" s="247">
        <v>23.978000000000002</v>
      </c>
      <c r="I823" s="248"/>
      <c r="J823" s="244"/>
      <c r="K823" s="244"/>
      <c r="L823" s="249"/>
      <c r="M823" s="250"/>
      <c r="N823" s="251"/>
      <c r="O823" s="251"/>
      <c r="P823" s="251"/>
      <c r="Q823" s="251"/>
      <c r="R823" s="251"/>
      <c r="S823" s="251"/>
      <c r="T823" s="252"/>
      <c r="AT823" s="253" t="s">
        <v>155</v>
      </c>
      <c r="AU823" s="253" t="s">
        <v>86</v>
      </c>
      <c r="AV823" s="12" t="s">
        <v>86</v>
      </c>
      <c r="AW823" s="12" t="s">
        <v>40</v>
      </c>
      <c r="AX823" s="12" t="s">
        <v>77</v>
      </c>
      <c r="AY823" s="253" t="s">
        <v>146</v>
      </c>
    </row>
    <row r="824" s="13" customFormat="1">
      <c r="B824" s="254"/>
      <c r="C824" s="255"/>
      <c r="D824" s="234" t="s">
        <v>155</v>
      </c>
      <c r="E824" s="256" t="s">
        <v>24</v>
      </c>
      <c r="F824" s="257" t="s">
        <v>159</v>
      </c>
      <c r="G824" s="255"/>
      <c r="H824" s="258">
        <v>56.292999999999999</v>
      </c>
      <c r="I824" s="259"/>
      <c r="J824" s="255"/>
      <c r="K824" s="255"/>
      <c r="L824" s="260"/>
      <c r="M824" s="261"/>
      <c r="N824" s="262"/>
      <c r="O824" s="262"/>
      <c r="P824" s="262"/>
      <c r="Q824" s="262"/>
      <c r="R824" s="262"/>
      <c r="S824" s="262"/>
      <c r="T824" s="263"/>
      <c r="AT824" s="264" t="s">
        <v>155</v>
      </c>
      <c r="AU824" s="264" t="s">
        <v>86</v>
      </c>
      <c r="AV824" s="13" t="s">
        <v>153</v>
      </c>
      <c r="AW824" s="13" t="s">
        <v>40</v>
      </c>
      <c r="AX824" s="13" t="s">
        <v>25</v>
      </c>
      <c r="AY824" s="264" t="s">
        <v>146</v>
      </c>
    </row>
    <row r="825" s="1" customFormat="1" ht="25.5" customHeight="1">
      <c r="B825" s="45"/>
      <c r="C825" s="220" t="s">
        <v>1206</v>
      </c>
      <c r="D825" s="220" t="s">
        <v>148</v>
      </c>
      <c r="E825" s="221" t="s">
        <v>1207</v>
      </c>
      <c r="F825" s="222" t="s">
        <v>1208</v>
      </c>
      <c r="G825" s="223" t="s">
        <v>322</v>
      </c>
      <c r="H825" s="224">
        <v>3</v>
      </c>
      <c r="I825" s="225"/>
      <c r="J825" s="226">
        <f>ROUND(I825*H825,2)</f>
        <v>0</v>
      </c>
      <c r="K825" s="222" t="s">
        <v>24</v>
      </c>
      <c r="L825" s="71"/>
      <c r="M825" s="227" t="s">
        <v>24</v>
      </c>
      <c r="N825" s="228" t="s">
        <v>48</v>
      </c>
      <c r="O825" s="46"/>
      <c r="P825" s="229">
        <f>O825*H825</f>
        <v>0</v>
      </c>
      <c r="Q825" s="229">
        <v>1.0000000000000001E-05</v>
      </c>
      <c r="R825" s="229">
        <f>Q825*H825</f>
        <v>3.0000000000000004E-05</v>
      </c>
      <c r="S825" s="229">
        <v>0</v>
      </c>
      <c r="T825" s="230">
        <f>S825*H825</f>
        <v>0</v>
      </c>
      <c r="AR825" s="23" t="s">
        <v>245</v>
      </c>
      <c r="AT825" s="23" t="s">
        <v>148</v>
      </c>
      <c r="AU825" s="23" t="s">
        <v>86</v>
      </c>
      <c r="AY825" s="23" t="s">
        <v>146</v>
      </c>
      <c r="BE825" s="231">
        <f>IF(N825="základní",J825,0)</f>
        <v>0</v>
      </c>
      <c r="BF825" s="231">
        <f>IF(N825="snížená",J825,0)</f>
        <v>0</v>
      </c>
      <c r="BG825" s="231">
        <f>IF(N825="zákl. přenesená",J825,0)</f>
        <v>0</v>
      </c>
      <c r="BH825" s="231">
        <f>IF(N825="sníž. přenesená",J825,0)</f>
        <v>0</v>
      </c>
      <c r="BI825" s="231">
        <f>IF(N825="nulová",J825,0)</f>
        <v>0</v>
      </c>
      <c r="BJ825" s="23" t="s">
        <v>25</v>
      </c>
      <c r="BK825" s="231">
        <f>ROUND(I825*H825,2)</f>
        <v>0</v>
      </c>
      <c r="BL825" s="23" t="s">
        <v>245</v>
      </c>
      <c r="BM825" s="23" t="s">
        <v>1209</v>
      </c>
    </row>
    <row r="826" s="12" customFormat="1">
      <c r="B826" s="243"/>
      <c r="C826" s="244"/>
      <c r="D826" s="234" t="s">
        <v>155</v>
      </c>
      <c r="E826" s="245" t="s">
        <v>24</v>
      </c>
      <c r="F826" s="246" t="s">
        <v>949</v>
      </c>
      <c r="G826" s="244"/>
      <c r="H826" s="247">
        <v>3</v>
      </c>
      <c r="I826" s="248"/>
      <c r="J826" s="244"/>
      <c r="K826" s="244"/>
      <c r="L826" s="249"/>
      <c r="M826" s="250"/>
      <c r="N826" s="251"/>
      <c r="O826" s="251"/>
      <c r="P826" s="251"/>
      <c r="Q826" s="251"/>
      <c r="R826" s="251"/>
      <c r="S826" s="251"/>
      <c r="T826" s="252"/>
      <c r="AT826" s="253" t="s">
        <v>155</v>
      </c>
      <c r="AU826" s="253" t="s">
        <v>86</v>
      </c>
      <c r="AV826" s="12" t="s">
        <v>86</v>
      </c>
      <c r="AW826" s="12" t="s">
        <v>40</v>
      </c>
      <c r="AX826" s="12" t="s">
        <v>77</v>
      </c>
      <c r="AY826" s="253" t="s">
        <v>146</v>
      </c>
    </row>
    <row r="827" s="13" customFormat="1">
      <c r="B827" s="254"/>
      <c r="C827" s="255"/>
      <c r="D827" s="234" t="s">
        <v>155</v>
      </c>
      <c r="E827" s="256" t="s">
        <v>24</v>
      </c>
      <c r="F827" s="257" t="s">
        <v>159</v>
      </c>
      <c r="G827" s="255"/>
      <c r="H827" s="258">
        <v>3</v>
      </c>
      <c r="I827" s="259"/>
      <c r="J827" s="255"/>
      <c r="K827" s="255"/>
      <c r="L827" s="260"/>
      <c r="M827" s="261"/>
      <c r="N827" s="262"/>
      <c r="O827" s="262"/>
      <c r="P827" s="262"/>
      <c r="Q827" s="262"/>
      <c r="R827" s="262"/>
      <c r="S827" s="262"/>
      <c r="T827" s="263"/>
      <c r="AT827" s="264" t="s">
        <v>155</v>
      </c>
      <c r="AU827" s="264" t="s">
        <v>86</v>
      </c>
      <c r="AV827" s="13" t="s">
        <v>153</v>
      </c>
      <c r="AW827" s="13" t="s">
        <v>40</v>
      </c>
      <c r="AX827" s="13" t="s">
        <v>25</v>
      </c>
      <c r="AY827" s="264" t="s">
        <v>146</v>
      </c>
    </row>
    <row r="828" s="1" customFormat="1" ht="16.5" customHeight="1">
      <c r="B828" s="45"/>
      <c r="C828" s="220" t="s">
        <v>1210</v>
      </c>
      <c r="D828" s="220" t="s">
        <v>148</v>
      </c>
      <c r="E828" s="221" t="s">
        <v>1211</v>
      </c>
      <c r="F828" s="222" t="s">
        <v>1212</v>
      </c>
      <c r="G828" s="223" t="s">
        <v>322</v>
      </c>
      <c r="H828" s="224">
        <v>4</v>
      </c>
      <c r="I828" s="225"/>
      <c r="J828" s="226">
        <f>ROUND(I828*H828,2)</f>
        <v>0</v>
      </c>
      <c r="K828" s="222" t="s">
        <v>24</v>
      </c>
      <c r="L828" s="71"/>
      <c r="M828" s="227" t="s">
        <v>24</v>
      </c>
      <c r="N828" s="228" t="s">
        <v>48</v>
      </c>
      <c r="O828" s="46"/>
      <c r="P828" s="229">
        <f>O828*H828</f>
        <v>0</v>
      </c>
      <c r="Q828" s="229">
        <v>0</v>
      </c>
      <c r="R828" s="229">
        <f>Q828*H828</f>
        <v>0</v>
      </c>
      <c r="S828" s="229">
        <v>0</v>
      </c>
      <c r="T828" s="230">
        <f>S828*H828</f>
        <v>0</v>
      </c>
      <c r="AR828" s="23" t="s">
        <v>245</v>
      </c>
      <c r="AT828" s="23" t="s">
        <v>148</v>
      </c>
      <c r="AU828" s="23" t="s">
        <v>86</v>
      </c>
      <c r="AY828" s="23" t="s">
        <v>146</v>
      </c>
      <c r="BE828" s="231">
        <f>IF(N828="základní",J828,0)</f>
        <v>0</v>
      </c>
      <c r="BF828" s="231">
        <f>IF(N828="snížená",J828,0)</f>
        <v>0</v>
      </c>
      <c r="BG828" s="231">
        <f>IF(N828="zákl. přenesená",J828,0)</f>
        <v>0</v>
      </c>
      <c r="BH828" s="231">
        <f>IF(N828="sníž. přenesená",J828,0)</f>
        <v>0</v>
      </c>
      <c r="BI828" s="231">
        <f>IF(N828="nulová",J828,0)</f>
        <v>0</v>
      </c>
      <c r="BJ828" s="23" t="s">
        <v>25</v>
      </c>
      <c r="BK828" s="231">
        <f>ROUND(I828*H828,2)</f>
        <v>0</v>
      </c>
      <c r="BL828" s="23" t="s">
        <v>245</v>
      </c>
      <c r="BM828" s="23" t="s">
        <v>1213</v>
      </c>
    </row>
    <row r="829" s="12" customFormat="1">
      <c r="B829" s="243"/>
      <c r="C829" s="244"/>
      <c r="D829" s="234" t="s">
        <v>155</v>
      </c>
      <c r="E829" s="245" t="s">
        <v>24</v>
      </c>
      <c r="F829" s="246" t="s">
        <v>1214</v>
      </c>
      <c r="G829" s="244"/>
      <c r="H829" s="247">
        <v>2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AT829" s="253" t="s">
        <v>155</v>
      </c>
      <c r="AU829" s="253" t="s">
        <v>86</v>
      </c>
      <c r="AV829" s="12" t="s">
        <v>86</v>
      </c>
      <c r="AW829" s="12" t="s">
        <v>40</v>
      </c>
      <c r="AX829" s="12" t="s">
        <v>77</v>
      </c>
      <c r="AY829" s="253" t="s">
        <v>146</v>
      </c>
    </row>
    <row r="830" s="12" customFormat="1">
      <c r="B830" s="243"/>
      <c r="C830" s="244"/>
      <c r="D830" s="234" t="s">
        <v>155</v>
      </c>
      <c r="E830" s="245" t="s">
        <v>24</v>
      </c>
      <c r="F830" s="246" t="s">
        <v>899</v>
      </c>
      <c r="G830" s="244"/>
      <c r="H830" s="247">
        <v>1</v>
      </c>
      <c r="I830" s="248"/>
      <c r="J830" s="244"/>
      <c r="K830" s="244"/>
      <c r="L830" s="249"/>
      <c r="M830" s="250"/>
      <c r="N830" s="251"/>
      <c r="O830" s="251"/>
      <c r="P830" s="251"/>
      <c r="Q830" s="251"/>
      <c r="R830" s="251"/>
      <c r="S830" s="251"/>
      <c r="T830" s="252"/>
      <c r="AT830" s="253" t="s">
        <v>155</v>
      </c>
      <c r="AU830" s="253" t="s">
        <v>86</v>
      </c>
      <c r="AV830" s="12" t="s">
        <v>86</v>
      </c>
      <c r="AW830" s="12" t="s">
        <v>40</v>
      </c>
      <c r="AX830" s="12" t="s">
        <v>77</v>
      </c>
      <c r="AY830" s="253" t="s">
        <v>146</v>
      </c>
    </row>
    <row r="831" s="12" customFormat="1">
      <c r="B831" s="243"/>
      <c r="C831" s="244"/>
      <c r="D831" s="234" t="s">
        <v>155</v>
      </c>
      <c r="E831" s="245" t="s">
        <v>24</v>
      </c>
      <c r="F831" s="246" t="s">
        <v>897</v>
      </c>
      <c r="G831" s="244"/>
      <c r="H831" s="247">
        <v>1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AT831" s="253" t="s">
        <v>155</v>
      </c>
      <c r="AU831" s="253" t="s">
        <v>86</v>
      </c>
      <c r="AV831" s="12" t="s">
        <v>86</v>
      </c>
      <c r="AW831" s="12" t="s">
        <v>40</v>
      </c>
      <c r="AX831" s="12" t="s">
        <v>77</v>
      </c>
      <c r="AY831" s="253" t="s">
        <v>146</v>
      </c>
    </row>
    <row r="832" s="13" customFormat="1">
      <c r="B832" s="254"/>
      <c r="C832" s="255"/>
      <c r="D832" s="234" t="s">
        <v>155</v>
      </c>
      <c r="E832" s="256" t="s">
        <v>24</v>
      </c>
      <c r="F832" s="257" t="s">
        <v>159</v>
      </c>
      <c r="G832" s="255"/>
      <c r="H832" s="258">
        <v>4</v>
      </c>
      <c r="I832" s="259"/>
      <c r="J832" s="255"/>
      <c r="K832" s="255"/>
      <c r="L832" s="260"/>
      <c r="M832" s="261"/>
      <c r="N832" s="262"/>
      <c r="O832" s="262"/>
      <c r="P832" s="262"/>
      <c r="Q832" s="262"/>
      <c r="R832" s="262"/>
      <c r="S832" s="262"/>
      <c r="T832" s="263"/>
      <c r="AT832" s="264" t="s">
        <v>155</v>
      </c>
      <c r="AU832" s="264" t="s">
        <v>86</v>
      </c>
      <c r="AV832" s="13" t="s">
        <v>153</v>
      </c>
      <c r="AW832" s="13" t="s">
        <v>40</v>
      </c>
      <c r="AX832" s="13" t="s">
        <v>25</v>
      </c>
      <c r="AY832" s="264" t="s">
        <v>146</v>
      </c>
    </row>
    <row r="833" s="1" customFormat="1" ht="16.5" customHeight="1">
      <c r="B833" s="45"/>
      <c r="C833" s="220" t="s">
        <v>1215</v>
      </c>
      <c r="D833" s="220" t="s">
        <v>148</v>
      </c>
      <c r="E833" s="221" t="s">
        <v>1216</v>
      </c>
      <c r="F833" s="222" t="s">
        <v>1217</v>
      </c>
      <c r="G833" s="223" t="s">
        <v>322</v>
      </c>
      <c r="H833" s="224">
        <v>3</v>
      </c>
      <c r="I833" s="225"/>
      <c r="J833" s="226">
        <f>ROUND(I833*H833,2)</f>
        <v>0</v>
      </c>
      <c r="K833" s="222" t="s">
        <v>24</v>
      </c>
      <c r="L833" s="71"/>
      <c r="M833" s="227" t="s">
        <v>24</v>
      </c>
      <c r="N833" s="228" t="s">
        <v>48</v>
      </c>
      <c r="O833" s="46"/>
      <c r="P833" s="229">
        <f>O833*H833</f>
        <v>0</v>
      </c>
      <c r="Q833" s="229">
        <v>0</v>
      </c>
      <c r="R833" s="229">
        <f>Q833*H833</f>
        <v>0</v>
      </c>
      <c r="S833" s="229">
        <v>0</v>
      </c>
      <c r="T833" s="230">
        <f>S833*H833</f>
        <v>0</v>
      </c>
      <c r="AR833" s="23" t="s">
        <v>245</v>
      </c>
      <c r="AT833" s="23" t="s">
        <v>148</v>
      </c>
      <c r="AU833" s="23" t="s">
        <v>86</v>
      </c>
      <c r="AY833" s="23" t="s">
        <v>146</v>
      </c>
      <c r="BE833" s="231">
        <f>IF(N833="základní",J833,0)</f>
        <v>0</v>
      </c>
      <c r="BF833" s="231">
        <f>IF(N833="snížená",J833,0)</f>
        <v>0</v>
      </c>
      <c r="BG833" s="231">
        <f>IF(N833="zákl. přenesená",J833,0)</f>
        <v>0</v>
      </c>
      <c r="BH833" s="231">
        <f>IF(N833="sníž. přenesená",J833,0)</f>
        <v>0</v>
      </c>
      <c r="BI833" s="231">
        <f>IF(N833="nulová",J833,0)</f>
        <v>0</v>
      </c>
      <c r="BJ833" s="23" t="s">
        <v>25</v>
      </c>
      <c r="BK833" s="231">
        <f>ROUND(I833*H833,2)</f>
        <v>0</v>
      </c>
      <c r="BL833" s="23" t="s">
        <v>245</v>
      </c>
      <c r="BM833" s="23" t="s">
        <v>1218</v>
      </c>
    </row>
    <row r="834" s="11" customFormat="1">
      <c r="B834" s="232"/>
      <c r="C834" s="233"/>
      <c r="D834" s="234" t="s">
        <v>155</v>
      </c>
      <c r="E834" s="235" t="s">
        <v>24</v>
      </c>
      <c r="F834" s="236" t="s">
        <v>1219</v>
      </c>
      <c r="G834" s="233"/>
      <c r="H834" s="235" t="s">
        <v>24</v>
      </c>
      <c r="I834" s="237"/>
      <c r="J834" s="233"/>
      <c r="K834" s="233"/>
      <c r="L834" s="238"/>
      <c r="M834" s="239"/>
      <c r="N834" s="240"/>
      <c r="O834" s="240"/>
      <c r="P834" s="240"/>
      <c r="Q834" s="240"/>
      <c r="R834" s="240"/>
      <c r="S834" s="240"/>
      <c r="T834" s="241"/>
      <c r="AT834" s="242" t="s">
        <v>155</v>
      </c>
      <c r="AU834" s="242" t="s">
        <v>86</v>
      </c>
      <c r="AV834" s="11" t="s">
        <v>25</v>
      </c>
      <c r="AW834" s="11" t="s">
        <v>40</v>
      </c>
      <c r="AX834" s="11" t="s">
        <v>77</v>
      </c>
      <c r="AY834" s="242" t="s">
        <v>146</v>
      </c>
    </row>
    <row r="835" s="12" customFormat="1">
      <c r="B835" s="243"/>
      <c r="C835" s="244"/>
      <c r="D835" s="234" t="s">
        <v>155</v>
      </c>
      <c r="E835" s="245" t="s">
        <v>24</v>
      </c>
      <c r="F835" s="246" t="s">
        <v>1220</v>
      </c>
      <c r="G835" s="244"/>
      <c r="H835" s="247">
        <v>2</v>
      </c>
      <c r="I835" s="248"/>
      <c r="J835" s="244"/>
      <c r="K835" s="244"/>
      <c r="L835" s="249"/>
      <c r="M835" s="250"/>
      <c r="N835" s="251"/>
      <c r="O835" s="251"/>
      <c r="P835" s="251"/>
      <c r="Q835" s="251"/>
      <c r="R835" s="251"/>
      <c r="S835" s="251"/>
      <c r="T835" s="252"/>
      <c r="AT835" s="253" t="s">
        <v>155</v>
      </c>
      <c r="AU835" s="253" t="s">
        <v>86</v>
      </c>
      <c r="AV835" s="12" t="s">
        <v>86</v>
      </c>
      <c r="AW835" s="12" t="s">
        <v>40</v>
      </c>
      <c r="AX835" s="12" t="s">
        <v>77</v>
      </c>
      <c r="AY835" s="253" t="s">
        <v>146</v>
      </c>
    </row>
    <row r="836" s="12" customFormat="1">
      <c r="B836" s="243"/>
      <c r="C836" s="244"/>
      <c r="D836" s="234" t="s">
        <v>155</v>
      </c>
      <c r="E836" s="245" t="s">
        <v>24</v>
      </c>
      <c r="F836" s="246" t="s">
        <v>897</v>
      </c>
      <c r="G836" s="244"/>
      <c r="H836" s="247">
        <v>1</v>
      </c>
      <c r="I836" s="248"/>
      <c r="J836" s="244"/>
      <c r="K836" s="244"/>
      <c r="L836" s="249"/>
      <c r="M836" s="250"/>
      <c r="N836" s="251"/>
      <c r="O836" s="251"/>
      <c r="P836" s="251"/>
      <c r="Q836" s="251"/>
      <c r="R836" s="251"/>
      <c r="S836" s="251"/>
      <c r="T836" s="252"/>
      <c r="AT836" s="253" t="s">
        <v>155</v>
      </c>
      <c r="AU836" s="253" t="s">
        <v>86</v>
      </c>
      <c r="AV836" s="12" t="s">
        <v>86</v>
      </c>
      <c r="AW836" s="12" t="s">
        <v>40</v>
      </c>
      <c r="AX836" s="12" t="s">
        <v>77</v>
      </c>
      <c r="AY836" s="253" t="s">
        <v>146</v>
      </c>
    </row>
    <row r="837" s="13" customFormat="1">
      <c r="B837" s="254"/>
      <c r="C837" s="255"/>
      <c r="D837" s="234" t="s">
        <v>155</v>
      </c>
      <c r="E837" s="256" t="s">
        <v>24</v>
      </c>
      <c r="F837" s="257" t="s">
        <v>159</v>
      </c>
      <c r="G837" s="255"/>
      <c r="H837" s="258">
        <v>3</v>
      </c>
      <c r="I837" s="259"/>
      <c r="J837" s="255"/>
      <c r="K837" s="255"/>
      <c r="L837" s="260"/>
      <c r="M837" s="261"/>
      <c r="N837" s="262"/>
      <c r="O837" s="262"/>
      <c r="P837" s="262"/>
      <c r="Q837" s="262"/>
      <c r="R837" s="262"/>
      <c r="S837" s="262"/>
      <c r="T837" s="263"/>
      <c r="AT837" s="264" t="s">
        <v>155</v>
      </c>
      <c r="AU837" s="264" t="s">
        <v>86</v>
      </c>
      <c r="AV837" s="13" t="s">
        <v>153</v>
      </c>
      <c r="AW837" s="13" t="s">
        <v>40</v>
      </c>
      <c r="AX837" s="13" t="s">
        <v>25</v>
      </c>
      <c r="AY837" s="264" t="s">
        <v>146</v>
      </c>
    </row>
    <row r="838" s="1" customFormat="1" ht="16.5" customHeight="1">
      <c r="B838" s="45"/>
      <c r="C838" s="220" t="s">
        <v>1221</v>
      </c>
      <c r="D838" s="220" t="s">
        <v>148</v>
      </c>
      <c r="E838" s="221" t="s">
        <v>1222</v>
      </c>
      <c r="F838" s="222" t="s">
        <v>1223</v>
      </c>
      <c r="G838" s="223" t="s">
        <v>322</v>
      </c>
      <c r="H838" s="224">
        <v>1</v>
      </c>
      <c r="I838" s="225"/>
      <c r="J838" s="226">
        <f>ROUND(I838*H838,2)</f>
        <v>0</v>
      </c>
      <c r="K838" s="222" t="s">
        <v>24</v>
      </c>
      <c r="L838" s="71"/>
      <c r="M838" s="227" t="s">
        <v>24</v>
      </c>
      <c r="N838" s="228" t="s">
        <v>48</v>
      </c>
      <c r="O838" s="46"/>
      <c r="P838" s="229">
        <f>O838*H838</f>
        <v>0</v>
      </c>
      <c r="Q838" s="229">
        <v>0</v>
      </c>
      <c r="R838" s="229">
        <f>Q838*H838</f>
        <v>0</v>
      </c>
      <c r="S838" s="229">
        <v>0</v>
      </c>
      <c r="T838" s="230">
        <f>S838*H838</f>
        <v>0</v>
      </c>
      <c r="AR838" s="23" t="s">
        <v>245</v>
      </c>
      <c r="AT838" s="23" t="s">
        <v>148</v>
      </c>
      <c r="AU838" s="23" t="s">
        <v>86</v>
      </c>
      <c r="AY838" s="23" t="s">
        <v>146</v>
      </c>
      <c r="BE838" s="231">
        <f>IF(N838="základní",J838,0)</f>
        <v>0</v>
      </c>
      <c r="BF838" s="231">
        <f>IF(N838="snížená",J838,0)</f>
        <v>0</v>
      </c>
      <c r="BG838" s="231">
        <f>IF(N838="zákl. přenesená",J838,0)</f>
        <v>0</v>
      </c>
      <c r="BH838" s="231">
        <f>IF(N838="sníž. přenesená",J838,0)</f>
        <v>0</v>
      </c>
      <c r="BI838" s="231">
        <f>IF(N838="nulová",J838,0)</f>
        <v>0</v>
      </c>
      <c r="BJ838" s="23" t="s">
        <v>25</v>
      </c>
      <c r="BK838" s="231">
        <f>ROUND(I838*H838,2)</f>
        <v>0</v>
      </c>
      <c r="BL838" s="23" t="s">
        <v>245</v>
      </c>
      <c r="BM838" s="23" t="s">
        <v>1224</v>
      </c>
    </row>
    <row r="839" s="11" customFormat="1">
      <c r="B839" s="232"/>
      <c r="C839" s="233"/>
      <c r="D839" s="234" t="s">
        <v>155</v>
      </c>
      <c r="E839" s="235" t="s">
        <v>24</v>
      </c>
      <c r="F839" s="236" t="s">
        <v>1219</v>
      </c>
      <c r="G839" s="233"/>
      <c r="H839" s="235" t="s">
        <v>24</v>
      </c>
      <c r="I839" s="237"/>
      <c r="J839" s="233"/>
      <c r="K839" s="233"/>
      <c r="L839" s="238"/>
      <c r="M839" s="239"/>
      <c r="N839" s="240"/>
      <c r="O839" s="240"/>
      <c r="P839" s="240"/>
      <c r="Q839" s="240"/>
      <c r="R839" s="240"/>
      <c r="S839" s="240"/>
      <c r="T839" s="241"/>
      <c r="AT839" s="242" t="s">
        <v>155</v>
      </c>
      <c r="AU839" s="242" t="s">
        <v>86</v>
      </c>
      <c r="AV839" s="11" t="s">
        <v>25</v>
      </c>
      <c r="AW839" s="11" t="s">
        <v>40</v>
      </c>
      <c r="AX839" s="11" t="s">
        <v>77</v>
      </c>
      <c r="AY839" s="242" t="s">
        <v>146</v>
      </c>
    </row>
    <row r="840" s="12" customFormat="1">
      <c r="B840" s="243"/>
      <c r="C840" s="244"/>
      <c r="D840" s="234" t="s">
        <v>155</v>
      </c>
      <c r="E840" s="245" t="s">
        <v>24</v>
      </c>
      <c r="F840" s="246" t="s">
        <v>1225</v>
      </c>
      <c r="G840" s="244"/>
      <c r="H840" s="247">
        <v>1</v>
      </c>
      <c r="I840" s="248"/>
      <c r="J840" s="244"/>
      <c r="K840" s="244"/>
      <c r="L840" s="249"/>
      <c r="M840" s="250"/>
      <c r="N840" s="251"/>
      <c r="O840" s="251"/>
      <c r="P840" s="251"/>
      <c r="Q840" s="251"/>
      <c r="R840" s="251"/>
      <c r="S840" s="251"/>
      <c r="T840" s="252"/>
      <c r="AT840" s="253" t="s">
        <v>155</v>
      </c>
      <c r="AU840" s="253" t="s">
        <v>86</v>
      </c>
      <c r="AV840" s="12" t="s">
        <v>86</v>
      </c>
      <c r="AW840" s="12" t="s">
        <v>40</v>
      </c>
      <c r="AX840" s="12" t="s">
        <v>77</v>
      </c>
      <c r="AY840" s="253" t="s">
        <v>146</v>
      </c>
    </row>
    <row r="841" s="13" customFormat="1">
      <c r="B841" s="254"/>
      <c r="C841" s="255"/>
      <c r="D841" s="234" t="s">
        <v>155</v>
      </c>
      <c r="E841" s="256" t="s">
        <v>24</v>
      </c>
      <c r="F841" s="257" t="s">
        <v>159</v>
      </c>
      <c r="G841" s="255"/>
      <c r="H841" s="258">
        <v>1</v>
      </c>
      <c r="I841" s="259"/>
      <c r="J841" s="255"/>
      <c r="K841" s="255"/>
      <c r="L841" s="260"/>
      <c r="M841" s="261"/>
      <c r="N841" s="262"/>
      <c r="O841" s="262"/>
      <c r="P841" s="262"/>
      <c r="Q841" s="262"/>
      <c r="R841" s="262"/>
      <c r="S841" s="262"/>
      <c r="T841" s="263"/>
      <c r="AT841" s="264" t="s">
        <v>155</v>
      </c>
      <c r="AU841" s="264" t="s">
        <v>86</v>
      </c>
      <c r="AV841" s="13" t="s">
        <v>153</v>
      </c>
      <c r="AW841" s="13" t="s">
        <v>40</v>
      </c>
      <c r="AX841" s="13" t="s">
        <v>25</v>
      </c>
      <c r="AY841" s="264" t="s">
        <v>146</v>
      </c>
    </row>
    <row r="842" s="1" customFormat="1" ht="16.5" customHeight="1">
      <c r="B842" s="45"/>
      <c r="C842" s="220" t="s">
        <v>1226</v>
      </c>
      <c r="D842" s="220" t="s">
        <v>148</v>
      </c>
      <c r="E842" s="221" t="s">
        <v>1227</v>
      </c>
      <c r="F842" s="222" t="s">
        <v>1228</v>
      </c>
      <c r="G842" s="223" t="s">
        <v>322</v>
      </c>
      <c r="H842" s="224">
        <v>1</v>
      </c>
      <c r="I842" s="225"/>
      <c r="J842" s="226">
        <f>ROUND(I842*H842,2)</f>
        <v>0</v>
      </c>
      <c r="K842" s="222" t="s">
        <v>24</v>
      </c>
      <c r="L842" s="71"/>
      <c r="M842" s="227" t="s">
        <v>24</v>
      </c>
      <c r="N842" s="228" t="s">
        <v>48</v>
      </c>
      <c r="O842" s="46"/>
      <c r="P842" s="229">
        <f>O842*H842</f>
        <v>0</v>
      </c>
      <c r="Q842" s="229">
        <v>0</v>
      </c>
      <c r="R842" s="229">
        <f>Q842*H842</f>
        <v>0</v>
      </c>
      <c r="S842" s="229">
        <v>0</v>
      </c>
      <c r="T842" s="230">
        <f>S842*H842</f>
        <v>0</v>
      </c>
      <c r="AR842" s="23" t="s">
        <v>245</v>
      </c>
      <c r="AT842" s="23" t="s">
        <v>148</v>
      </c>
      <c r="AU842" s="23" t="s">
        <v>86</v>
      </c>
      <c r="AY842" s="23" t="s">
        <v>146</v>
      </c>
      <c r="BE842" s="231">
        <f>IF(N842="základní",J842,0)</f>
        <v>0</v>
      </c>
      <c r="BF842" s="231">
        <f>IF(N842="snížená",J842,0)</f>
        <v>0</v>
      </c>
      <c r="BG842" s="231">
        <f>IF(N842="zákl. přenesená",J842,0)</f>
        <v>0</v>
      </c>
      <c r="BH842" s="231">
        <f>IF(N842="sníž. přenesená",J842,0)</f>
        <v>0</v>
      </c>
      <c r="BI842" s="231">
        <f>IF(N842="nulová",J842,0)</f>
        <v>0</v>
      </c>
      <c r="BJ842" s="23" t="s">
        <v>25</v>
      </c>
      <c r="BK842" s="231">
        <f>ROUND(I842*H842,2)</f>
        <v>0</v>
      </c>
      <c r="BL842" s="23" t="s">
        <v>245</v>
      </c>
      <c r="BM842" s="23" t="s">
        <v>1229</v>
      </c>
    </row>
    <row r="843" s="11" customFormat="1">
      <c r="B843" s="232"/>
      <c r="C843" s="233"/>
      <c r="D843" s="234" t="s">
        <v>155</v>
      </c>
      <c r="E843" s="235" t="s">
        <v>24</v>
      </c>
      <c r="F843" s="236" t="s">
        <v>1219</v>
      </c>
      <c r="G843" s="233"/>
      <c r="H843" s="235" t="s">
        <v>24</v>
      </c>
      <c r="I843" s="237"/>
      <c r="J843" s="233"/>
      <c r="K843" s="233"/>
      <c r="L843" s="238"/>
      <c r="M843" s="239"/>
      <c r="N843" s="240"/>
      <c r="O843" s="240"/>
      <c r="P843" s="240"/>
      <c r="Q843" s="240"/>
      <c r="R843" s="240"/>
      <c r="S843" s="240"/>
      <c r="T843" s="241"/>
      <c r="AT843" s="242" t="s">
        <v>155</v>
      </c>
      <c r="AU843" s="242" t="s">
        <v>86</v>
      </c>
      <c r="AV843" s="11" t="s">
        <v>25</v>
      </c>
      <c r="AW843" s="11" t="s">
        <v>40</v>
      </c>
      <c r="AX843" s="11" t="s">
        <v>77</v>
      </c>
      <c r="AY843" s="242" t="s">
        <v>146</v>
      </c>
    </row>
    <row r="844" s="12" customFormat="1">
      <c r="B844" s="243"/>
      <c r="C844" s="244"/>
      <c r="D844" s="234" t="s">
        <v>155</v>
      </c>
      <c r="E844" s="245" t="s">
        <v>24</v>
      </c>
      <c r="F844" s="246" t="s">
        <v>904</v>
      </c>
      <c r="G844" s="244"/>
      <c r="H844" s="247">
        <v>1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AT844" s="253" t="s">
        <v>155</v>
      </c>
      <c r="AU844" s="253" t="s">
        <v>86</v>
      </c>
      <c r="AV844" s="12" t="s">
        <v>86</v>
      </c>
      <c r="AW844" s="12" t="s">
        <v>40</v>
      </c>
      <c r="AX844" s="12" t="s">
        <v>77</v>
      </c>
      <c r="AY844" s="253" t="s">
        <v>146</v>
      </c>
    </row>
    <row r="845" s="13" customFormat="1">
      <c r="B845" s="254"/>
      <c r="C845" s="255"/>
      <c r="D845" s="234" t="s">
        <v>155</v>
      </c>
      <c r="E845" s="256" t="s">
        <v>24</v>
      </c>
      <c r="F845" s="257" t="s">
        <v>159</v>
      </c>
      <c r="G845" s="255"/>
      <c r="H845" s="258">
        <v>1</v>
      </c>
      <c r="I845" s="259"/>
      <c r="J845" s="255"/>
      <c r="K845" s="255"/>
      <c r="L845" s="260"/>
      <c r="M845" s="261"/>
      <c r="N845" s="262"/>
      <c r="O845" s="262"/>
      <c r="P845" s="262"/>
      <c r="Q845" s="262"/>
      <c r="R845" s="262"/>
      <c r="S845" s="262"/>
      <c r="T845" s="263"/>
      <c r="AT845" s="264" t="s">
        <v>155</v>
      </c>
      <c r="AU845" s="264" t="s">
        <v>86</v>
      </c>
      <c r="AV845" s="13" t="s">
        <v>153</v>
      </c>
      <c r="AW845" s="13" t="s">
        <v>40</v>
      </c>
      <c r="AX845" s="13" t="s">
        <v>25</v>
      </c>
      <c r="AY845" s="264" t="s">
        <v>146</v>
      </c>
    </row>
    <row r="846" s="1" customFormat="1" ht="16.5" customHeight="1">
      <c r="B846" s="45"/>
      <c r="C846" s="220" t="s">
        <v>1230</v>
      </c>
      <c r="D846" s="220" t="s">
        <v>148</v>
      </c>
      <c r="E846" s="221" t="s">
        <v>1231</v>
      </c>
      <c r="F846" s="222" t="s">
        <v>1232</v>
      </c>
      <c r="G846" s="223" t="s">
        <v>322</v>
      </c>
      <c r="H846" s="224">
        <v>1</v>
      </c>
      <c r="I846" s="225"/>
      <c r="J846" s="226">
        <f>ROUND(I846*H846,2)</f>
        <v>0</v>
      </c>
      <c r="K846" s="222" t="s">
        <v>24</v>
      </c>
      <c r="L846" s="71"/>
      <c r="M846" s="227" t="s">
        <v>24</v>
      </c>
      <c r="N846" s="228" t="s">
        <v>48</v>
      </c>
      <c r="O846" s="46"/>
      <c r="P846" s="229">
        <f>O846*H846</f>
        <v>0</v>
      </c>
      <c r="Q846" s="229">
        <v>0</v>
      </c>
      <c r="R846" s="229">
        <f>Q846*H846</f>
        <v>0</v>
      </c>
      <c r="S846" s="229">
        <v>0</v>
      </c>
      <c r="T846" s="230">
        <f>S846*H846</f>
        <v>0</v>
      </c>
      <c r="AR846" s="23" t="s">
        <v>245</v>
      </c>
      <c r="AT846" s="23" t="s">
        <v>148</v>
      </c>
      <c r="AU846" s="23" t="s">
        <v>86</v>
      </c>
      <c r="AY846" s="23" t="s">
        <v>146</v>
      </c>
      <c r="BE846" s="231">
        <f>IF(N846="základní",J846,0)</f>
        <v>0</v>
      </c>
      <c r="BF846" s="231">
        <f>IF(N846="snížená",J846,0)</f>
        <v>0</v>
      </c>
      <c r="BG846" s="231">
        <f>IF(N846="zákl. přenesená",J846,0)</f>
        <v>0</v>
      </c>
      <c r="BH846" s="231">
        <f>IF(N846="sníž. přenesená",J846,0)</f>
        <v>0</v>
      </c>
      <c r="BI846" s="231">
        <f>IF(N846="nulová",J846,0)</f>
        <v>0</v>
      </c>
      <c r="BJ846" s="23" t="s">
        <v>25</v>
      </c>
      <c r="BK846" s="231">
        <f>ROUND(I846*H846,2)</f>
        <v>0</v>
      </c>
      <c r="BL846" s="23" t="s">
        <v>245</v>
      </c>
      <c r="BM846" s="23" t="s">
        <v>1233</v>
      </c>
    </row>
    <row r="847" s="11" customFormat="1">
      <c r="B847" s="232"/>
      <c r="C847" s="233"/>
      <c r="D847" s="234" t="s">
        <v>155</v>
      </c>
      <c r="E847" s="235" t="s">
        <v>24</v>
      </c>
      <c r="F847" s="236" t="s">
        <v>1219</v>
      </c>
      <c r="G847" s="233"/>
      <c r="H847" s="235" t="s">
        <v>24</v>
      </c>
      <c r="I847" s="237"/>
      <c r="J847" s="233"/>
      <c r="K847" s="233"/>
      <c r="L847" s="238"/>
      <c r="M847" s="239"/>
      <c r="N847" s="240"/>
      <c r="O847" s="240"/>
      <c r="P847" s="240"/>
      <c r="Q847" s="240"/>
      <c r="R847" s="240"/>
      <c r="S847" s="240"/>
      <c r="T847" s="241"/>
      <c r="AT847" s="242" t="s">
        <v>155</v>
      </c>
      <c r="AU847" s="242" t="s">
        <v>86</v>
      </c>
      <c r="AV847" s="11" t="s">
        <v>25</v>
      </c>
      <c r="AW847" s="11" t="s">
        <v>40</v>
      </c>
      <c r="AX847" s="11" t="s">
        <v>77</v>
      </c>
      <c r="AY847" s="242" t="s">
        <v>146</v>
      </c>
    </row>
    <row r="848" s="12" customFormat="1">
      <c r="B848" s="243"/>
      <c r="C848" s="244"/>
      <c r="D848" s="234" t="s">
        <v>155</v>
      </c>
      <c r="E848" s="245" t="s">
        <v>24</v>
      </c>
      <c r="F848" s="246" t="s">
        <v>904</v>
      </c>
      <c r="G848" s="244"/>
      <c r="H848" s="247">
        <v>1</v>
      </c>
      <c r="I848" s="248"/>
      <c r="J848" s="244"/>
      <c r="K848" s="244"/>
      <c r="L848" s="249"/>
      <c r="M848" s="250"/>
      <c r="N848" s="251"/>
      <c r="O848" s="251"/>
      <c r="P848" s="251"/>
      <c r="Q848" s="251"/>
      <c r="R848" s="251"/>
      <c r="S848" s="251"/>
      <c r="T848" s="252"/>
      <c r="AT848" s="253" t="s">
        <v>155</v>
      </c>
      <c r="AU848" s="253" t="s">
        <v>86</v>
      </c>
      <c r="AV848" s="12" t="s">
        <v>86</v>
      </c>
      <c r="AW848" s="12" t="s">
        <v>40</v>
      </c>
      <c r="AX848" s="12" t="s">
        <v>77</v>
      </c>
      <c r="AY848" s="253" t="s">
        <v>146</v>
      </c>
    </row>
    <row r="849" s="13" customFormat="1">
      <c r="B849" s="254"/>
      <c r="C849" s="255"/>
      <c r="D849" s="234" t="s">
        <v>155</v>
      </c>
      <c r="E849" s="256" t="s">
        <v>24</v>
      </c>
      <c r="F849" s="257" t="s">
        <v>159</v>
      </c>
      <c r="G849" s="255"/>
      <c r="H849" s="258">
        <v>1</v>
      </c>
      <c r="I849" s="259"/>
      <c r="J849" s="255"/>
      <c r="K849" s="255"/>
      <c r="L849" s="260"/>
      <c r="M849" s="261"/>
      <c r="N849" s="262"/>
      <c r="O849" s="262"/>
      <c r="P849" s="262"/>
      <c r="Q849" s="262"/>
      <c r="R849" s="262"/>
      <c r="S849" s="262"/>
      <c r="T849" s="263"/>
      <c r="AT849" s="264" t="s">
        <v>155</v>
      </c>
      <c r="AU849" s="264" t="s">
        <v>86</v>
      </c>
      <c r="AV849" s="13" t="s">
        <v>153</v>
      </c>
      <c r="AW849" s="13" t="s">
        <v>40</v>
      </c>
      <c r="AX849" s="13" t="s">
        <v>25</v>
      </c>
      <c r="AY849" s="264" t="s">
        <v>146</v>
      </c>
    </row>
    <row r="850" s="1" customFormat="1" ht="16.5" customHeight="1">
      <c r="B850" s="45"/>
      <c r="C850" s="220" t="s">
        <v>1234</v>
      </c>
      <c r="D850" s="220" t="s">
        <v>148</v>
      </c>
      <c r="E850" s="221" t="s">
        <v>1235</v>
      </c>
      <c r="F850" s="222" t="s">
        <v>1236</v>
      </c>
      <c r="G850" s="223" t="s">
        <v>322</v>
      </c>
      <c r="H850" s="224">
        <v>1</v>
      </c>
      <c r="I850" s="225"/>
      <c r="J850" s="226">
        <f>ROUND(I850*H850,2)</f>
        <v>0</v>
      </c>
      <c r="K850" s="222" t="s">
        <v>24</v>
      </c>
      <c r="L850" s="71"/>
      <c r="M850" s="227" t="s">
        <v>24</v>
      </c>
      <c r="N850" s="228" t="s">
        <v>48</v>
      </c>
      <c r="O850" s="46"/>
      <c r="P850" s="229">
        <f>O850*H850</f>
        <v>0</v>
      </c>
      <c r="Q850" s="229">
        <v>0</v>
      </c>
      <c r="R850" s="229">
        <f>Q850*H850</f>
        <v>0</v>
      </c>
      <c r="S850" s="229">
        <v>0</v>
      </c>
      <c r="T850" s="230">
        <f>S850*H850</f>
        <v>0</v>
      </c>
      <c r="AR850" s="23" t="s">
        <v>245</v>
      </c>
      <c r="AT850" s="23" t="s">
        <v>148</v>
      </c>
      <c r="AU850" s="23" t="s">
        <v>86</v>
      </c>
      <c r="AY850" s="23" t="s">
        <v>146</v>
      </c>
      <c r="BE850" s="231">
        <f>IF(N850="základní",J850,0)</f>
        <v>0</v>
      </c>
      <c r="BF850" s="231">
        <f>IF(N850="snížená",J850,0)</f>
        <v>0</v>
      </c>
      <c r="BG850" s="231">
        <f>IF(N850="zákl. přenesená",J850,0)</f>
        <v>0</v>
      </c>
      <c r="BH850" s="231">
        <f>IF(N850="sníž. přenesená",J850,0)</f>
        <v>0</v>
      </c>
      <c r="BI850" s="231">
        <f>IF(N850="nulová",J850,0)</f>
        <v>0</v>
      </c>
      <c r="BJ850" s="23" t="s">
        <v>25</v>
      </c>
      <c r="BK850" s="231">
        <f>ROUND(I850*H850,2)</f>
        <v>0</v>
      </c>
      <c r="BL850" s="23" t="s">
        <v>245</v>
      </c>
      <c r="BM850" s="23" t="s">
        <v>1237</v>
      </c>
    </row>
    <row r="851" s="11" customFormat="1">
      <c r="B851" s="232"/>
      <c r="C851" s="233"/>
      <c r="D851" s="234" t="s">
        <v>155</v>
      </c>
      <c r="E851" s="235" t="s">
        <v>24</v>
      </c>
      <c r="F851" s="236" t="s">
        <v>1219</v>
      </c>
      <c r="G851" s="233"/>
      <c r="H851" s="235" t="s">
        <v>24</v>
      </c>
      <c r="I851" s="237"/>
      <c r="J851" s="233"/>
      <c r="K851" s="233"/>
      <c r="L851" s="238"/>
      <c r="M851" s="239"/>
      <c r="N851" s="240"/>
      <c r="O851" s="240"/>
      <c r="P851" s="240"/>
      <c r="Q851" s="240"/>
      <c r="R851" s="240"/>
      <c r="S851" s="240"/>
      <c r="T851" s="241"/>
      <c r="AT851" s="242" t="s">
        <v>155</v>
      </c>
      <c r="AU851" s="242" t="s">
        <v>86</v>
      </c>
      <c r="AV851" s="11" t="s">
        <v>25</v>
      </c>
      <c r="AW851" s="11" t="s">
        <v>40</v>
      </c>
      <c r="AX851" s="11" t="s">
        <v>77</v>
      </c>
      <c r="AY851" s="242" t="s">
        <v>146</v>
      </c>
    </row>
    <row r="852" s="12" customFormat="1">
      <c r="B852" s="243"/>
      <c r="C852" s="244"/>
      <c r="D852" s="234" t="s">
        <v>155</v>
      </c>
      <c r="E852" s="245" t="s">
        <v>24</v>
      </c>
      <c r="F852" s="246" t="s">
        <v>904</v>
      </c>
      <c r="G852" s="244"/>
      <c r="H852" s="247">
        <v>1</v>
      </c>
      <c r="I852" s="248"/>
      <c r="J852" s="244"/>
      <c r="K852" s="244"/>
      <c r="L852" s="249"/>
      <c r="M852" s="250"/>
      <c r="N852" s="251"/>
      <c r="O852" s="251"/>
      <c r="P852" s="251"/>
      <c r="Q852" s="251"/>
      <c r="R852" s="251"/>
      <c r="S852" s="251"/>
      <c r="T852" s="252"/>
      <c r="AT852" s="253" t="s">
        <v>155</v>
      </c>
      <c r="AU852" s="253" t="s">
        <v>86</v>
      </c>
      <c r="AV852" s="12" t="s">
        <v>86</v>
      </c>
      <c r="AW852" s="12" t="s">
        <v>40</v>
      </c>
      <c r="AX852" s="12" t="s">
        <v>77</v>
      </c>
      <c r="AY852" s="253" t="s">
        <v>146</v>
      </c>
    </row>
    <row r="853" s="13" customFormat="1">
      <c r="B853" s="254"/>
      <c r="C853" s="255"/>
      <c r="D853" s="234" t="s">
        <v>155</v>
      </c>
      <c r="E853" s="256" t="s">
        <v>24</v>
      </c>
      <c r="F853" s="257" t="s">
        <v>159</v>
      </c>
      <c r="G853" s="255"/>
      <c r="H853" s="258">
        <v>1</v>
      </c>
      <c r="I853" s="259"/>
      <c r="J853" s="255"/>
      <c r="K853" s="255"/>
      <c r="L853" s="260"/>
      <c r="M853" s="261"/>
      <c r="N853" s="262"/>
      <c r="O853" s="262"/>
      <c r="P853" s="262"/>
      <c r="Q853" s="262"/>
      <c r="R853" s="262"/>
      <c r="S853" s="262"/>
      <c r="T853" s="263"/>
      <c r="AT853" s="264" t="s">
        <v>155</v>
      </c>
      <c r="AU853" s="264" t="s">
        <v>86</v>
      </c>
      <c r="AV853" s="13" t="s">
        <v>153</v>
      </c>
      <c r="AW853" s="13" t="s">
        <v>40</v>
      </c>
      <c r="AX853" s="13" t="s">
        <v>25</v>
      </c>
      <c r="AY853" s="264" t="s">
        <v>146</v>
      </c>
    </row>
    <row r="854" s="1" customFormat="1" ht="16.5" customHeight="1">
      <c r="B854" s="45"/>
      <c r="C854" s="220" t="s">
        <v>1238</v>
      </c>
      <c r="D854" s="220" t="s">
        <v>148</v>
      </c>
      <c r="E854" s="221" t="s">
        <v>1239</v>
      </c>
      <c r="F854" s="222" t="s">
        <v>1240</v>
      </c>
      <c r="G854" s="223" t="s">
        <v>322</v>
      </c>
      <c r="H854" s="224">
        <v>1</v>
      </c>
      <c r="I854" s="225"/>
      <c r="J854" s="226">
        <f>ROUND(I854*H854,2)</f>
        <v>0</v>
      </c>
      <c r="K854" s="222" t="s">
        <v>24</v>
      </c>
      <c r="L854" s="71"/>
      <c r="M854" s="227" t="s">
        <v>24</v>
      </c>
      <c r="N854" s="228" t="s">
        <v>48</v>
      </c>
      <c r="O854" s="46"/>
      <c r="P854" s="229">
        <f>O854*H854</f>
        <v>0</v>
      </c>
      <c r="Q854" s="229">
        <v>0</v>
      </c>
      <c r="R854" s="229">
        <f>Q854*H854</f>
        <v>0</v>
      </c>
      <c r="S854" s="229">
        <v>0</v>
      </c>
      <c r="T854" s="230">
        <f>S854*H854</f>
        <v>0</v>
      </c>
      <c r="AR854" s="23" t="s">
        <v>245</v>
      </c>
      <c r="AT854" s="23" t="s">
        <v>148</v>
      </c>
      <c r="AU854" s="23" t="s">
        <v>86</v>
      </c>
      <c r="AY854" s="23" t="s">
        <v>146</v>
      </c>
      <c r="BE854" s="231">
        <f>IF(N854="základní",J854,0)</f>
        <v>0</v>
      </c>
      <c r="BF854" s="231">
        <f>IF(N854="snížená",J854,0)</f>
        <v>0</v>
      </c>
      <c r="BG854" s="231">
        <f>IF(N854="zákl. přenesená",J854,0)</f>
        <v>0</v>
      </c>
      <c r="BH854" s="231">
        <f>IF(N854="sníž. přenesená",J854,0)</f>
        <v>0</v>
      </c>
      <c r="BI854" s="231">
        <f>IF(N854="nulová",J854,0)</f>
        <v>0</v>
      </c>
      <c r="BJ854" s="23" t="s">
        <v>25</v>
      </c>
      <c r="BK854" s="231">
        <f>ROUND(I854*H854,2)</f>
        <v>0</v>
      </c>
      <c r="BL854" s="23" t="s">
        <v>245</v>
      </c>
      <c r="BM854" s="23" t="s">
        <v>1241</v>
      </c>
    </row>
    <row r="855" s="11" customFormat="1">
      <c r="B855" s="232"/>
      <c r="C855" s="233"/>
      <c r="D855" s="234" t="s">
        <v>155</v>
      </c>
      <c r="E855" s="235" t="s">
        <v>24</v>
      </c>
      <c r="F855" s="236" t="s">
        <v>1219</v>
      </c>
      <c r="G855" s="233"/>
      <c r="H855" s="235" t="s">
        <v>24</v>
      </c>
      <c r="I855" s="237"/>
      <c r="J855" s="233"/>
      <c r="K855" s="233"/>
      <c r="L855" s="238"/>
      <c r="M855" s="239"/>
      <c r="N855" s="240"/>
      <c r="O855" s="240"/>
      <c r="P855" s="240"/>
      <c r="Q855" s="240"/>
      <c r="R855" s="240"/>
      <c r="S855" s="240"/>
      <c r="T855" s="241"/>
      <c r="AT855" s="242" t="s">
        <v>155</v>
      </c>
      <c r="AU855" s="242" t="s">
        <v>86</v>
      </c>
      <c r="AV855" s="11" t="s">
        <v>25</v>
      </c>
      <c r="AW855" s="11" t="s">
        <v>40</v>
      </c>
      <c r="AX855" s="11" t="s">
        <v>77</v>
      </c>
      <c r="AY855" s="242" t="s">
        <v>146</v>
      </c>
    </row>
    <row r="856" s="12" customFormat="1">
      <c r="B856" s="243"/>
      <c r="C856" s="244"/>
      <c r="D856" s="234" t="s">
        <v>155</v>
      </c>
      <c r="E856" s="245" t="s">
        <v>24</v>
      </c>
      <c r="F856" s="246" t="s">
        <v>897</v>
      </c>
      <c r="G856" s="244"/>
      <c r="H856" s="247">
        <v>1</v>
      </c>
      <c r="I856" s="248"/>
      <c r="J856" s="244"/>
      <c r="K856" s="244"/>
      <c r="L856" s="249"/>
      <c r="M856" s="250"/>
      <c r="N856" s="251"/>
      <c r="O856" s="251"/>
      <c r="P856" s="251"/>
      <c r="Q856" s="251"/>
      <c r="R856" s="251"/>
      <c r="S856" s="251"/>
      <c r="T856" s="252"/>
      <c r="AT856" s="253" t="s">
        <v>155</v>
      </c>
      <c r="AU856" s="253" t="s">
        <v>86</v>
      </c>
      <c r="AV856" s="12" t="s">
        <v>86</v>
      </c>
      <c r="AW856" s="12" t="s">
        <v>40</v>
      </c>
      <c r="AX856" s="12" t="s">
        <v>77</v>
      </c>
      <c r="AY856" s="253" t="s">
        <v>146</v>
      </c>
    </row>
    <row r="857" s="13" customFormat="1">
      <c r="B857" s="254"/>
      <c r="C857" s="255"/>
      <c r="D857" s="234" t="s">
        <v>155</v>
      </c>
      <c r="E857" s="256" t="s">
        <v>24</v>
      </c>
      <c r="F857" s="257" t="s">
        <v>159</v>
      </c>
      <c r="G857" s="255"/>
      <c r="H857" s="258">
        <v>1</v>
      </c>
      <c r="I857" s="259"/>
      <c r="J857" s="255"/>
      <c r="K857" s="255"/>
      <c r="L857" s="260"/>
      <c r="M857" s="261"/>
      <c r="N857" s="262"/>
      <c r="O857" s="262"/>
      <c r="P857" s="262"/>
      <c r="Q857" s="262"/>
      <c r="R857" s="262"/>
      <c r="S857" s="262"/>
      <c r="T857" s="263"/>
      <c r="AT857" s="264" t="s">
        <v>155</v>
      </c>
      <c r="AU857" s="264" t="s">
        <v>86</v>
      </c>
      <c r="AV857" s="13" t="s">
        <v>153</v>
      </c>
      <c r="AW857" s="13" t="s">
        <v>40</v>
      </c>
      <c r="AX857" s="13" t="s">
        <v>25</v>
      </c>
      <c r="AY857" s="264" t="s">
        <v>146</v>
      </c>
    </row>
    <row r="858" s="1" customFormat="1" ht="25.5" customHeight="1">
      <c r="B858" s="45"/>
      <c r="C858" s="220" t="s">
        <v>1242</v>
      </c>
      <c r="D858" s="220" t="s">
        <v>148</v>
      </c>
      <c r="E858" s="221" t="s">
        <v>1243</v>
      </c>
      <c r="F858" s="222" t="s">
        <v>1244</v>
      </c>
      <c r="G858" s="223" t="s">
        <v>894</v>
      </c>
      <c r="H858" s="224">
        <v>1</v>
      </c>
      <c r="I858" s="225"/>
      <c r="J858" s="226">
        <f>ROUND(I858*H858,2)</f>
        <v>0</v>
      </c>
      <c r="K858" s="222" t="s">
        <v>24</v>
      </c>
      <c r="L858" s="71"/>
      <c r="M858" s="227" t="s">
        <v>24</v>
      </c>
      <c r="N858" s="228" t="s">
        <v>48</v>
      </c>
      <c r="O858" s="46"/>
      <c r="P858" s="229">
        <f>O858*H858</f>
        <v>0</v>
      </c>
      <c r="Q858" s="229">
        <v>0</v>
      </c>
      <c r="R858" s="229">
        <f>Q858*H858</f>
        <v>0</v>
      </c>
      <c r="S858" s="229">
        <v>0</v>
      </c>
      <c r="T858" s="230">
        <f>S858*H858</f>
        <v>0</v>
      </c>
      <c r="AR858" s="23" t="s">
        <v>245</v>
      </c>
      <c r="AT858" s="23" t="s">
        <v>148</v>
      </c>
      <c r="AU858" s="23" t="s">
        <v>86</v>
      </c>
      <c r="AY858" s="23" t="s">
        <v>146</v>
      </c>
      <c r="BE858" s="231">
        <f>IF(N858="základní",J858,0)</f>
        <v>0</v>
      </c>
      <c r="BF858" s="231">
        <f>IF(N858="snížená",J858,0)</f>
        <v>0</v>
      </c>
      <c r="BG858" s="231">
        <f>IF(N858="zákl. přenesená",J858,0)</f>
        <v>0</v>
      </c>
      <c r="BH858" s="231">
        <f>IF(N858="sníž. přenesená",J858,0)</f>
        <v>0</v>
      </c>
      <c r="BI858" s="231">
        <f>IF(N858="nulová",J858,0)</f>
        <v>0</v>
      </c>
      <c r="BJ858" s="23" t="s">
        <v>25</v>
      </c>
      <c r="BK858" s="231">
        <f>ROUND(I858*H858,2)</f>
        <v>0</v>
      </c>
      <c r="BL858" s="23" t="s">
        <v>245</v>
      </c>
      <c r="BM858" s="23" t="s">
        <v>1245</v>
      </c>
    </row>
    <row r="859" s="11" customFormat="1">
      <c r="B859" s="232"/>
      <c r="C859" s="233"/>
      <c r="D859" s="234" t="s">
        <v>155</v>
      </c>
      <c r="E859" s="235" t="s">
        <v>24</v>
      </c>
      <c r="F859" s="236" t="s">
        <v>1246</v>
      </c>
      <c r="G859" s="233"/>
      <c r="H859" s="235" t="s">
        <v>24</v>
      </c>
      <c r="I859" s="237"/>
      <c r="J859" s="233"/>
      <c r="K859" s="233"/>
      <c r="L859" s="238"/>
      <c r="M859" s="239"/>
      <c r="N859" s="240"/>
      <c r="O859" s="240"/>
      <c r="P859" s="240"/>
      <c r="Q859" s="240"/>
      <c r="R859" s="240"/>
      <c r="S859" s="240"/>
      <c r="T859" s="241"/>
      <c r="AT859" s="242" t="s">
        <v>155</v>
      </c>
      <c r="AU859" s="242" t="s">
        <v>86</v>
      </c>
      <c r="AV859" s="11" t="s">
        <v>25</v>
      </c>
      <c r="AW859" s="11" t="s">
        <v>40</v>
      </c>
      <c r="AX859" s="11" t="s">
        <v>77</v>
      </c>
      <c r="AY859" s="242" t="s">
        <v>146</v>
      </c>
    </row>
    <row r="860" s="11" customFormat="1">
      <c r="B860" s="232"/>
      <c r="C860" s="233"/>
      <c r="D860" s="234" t="s">
        <v>155</v>
      </c>
      <c r="E860" s="235" t="s">
        <v>24</v>
      </c>
      <c r="F860" s="236" t="s">
        <v>1247</v>
      </c>
      <c r="G860" s="233"/>
      <c r="H860" s="235" t="s">
        <v>24</v>
      </c>
      <c r="I860" s="237"/>
      <c r="J860" s="233"/>
      <c r="K860" s="233"/>
      <c r="L860" s="238"/>
      <c r="M860" s="239"/>
      <c r="N860" s="240"/>
      <c r="O860" s="240"/>
      <c r="P860" s="240"/>
      <c r="Q860" s="240"/>
      <c r="R860" s="240"/>
      <c r="S860" s="240"/>
      <c r="T860" s="241"/>
      <c r="AT860" s="242" t="s">
        <v>155</v>
      </c>
      <c r="AU860" s="242" t="s">
        <v>86</v>
      </c>
      <c r="AV860" s="11" t="s">
        <v>25</v>
      </c>
      <c r="AW860" s="11" t="s">
        <v>40</v>
      </c>
      <c r="AX860" s="11" t="s">
        <v>77</v>
      </c>
      <c r="AY860" s="242" t="s">
        <v>146</v>
      </c>
    </row>
    <row r="861" s="11" customFormat="1">
      <c r="B861" s="232"/>
      <c r="C861" s="233"/>
      <c r="D861" s="234" t="s">
        <v>155</v>
      </c>
      <c r="E861" s="235" t="s">
        <v>24</v>
      </c>
      <c r="F861" s="236" t="s">
        <v>1248</v>
      </c>
      <c r="G861" s="233"/>
      <c r="H861" s="235" t="s">
        <v>24</v>
      </c>
      <c r="I861" s="237"/>
      <c r="J861" s="233"/>
      <c r="K861" s="233"/>
      <c r="L861" s="238"/>
      <c r="M861" s="239"/>
      <c r="N861" s="240"/>
      <c r="O861" s="240"/>
      <c r="P861" s="240"/>
      <c r="Q861" s="240"/>
      <c r="R861" s="240"/>
      <c r="S861" s="240"/>
      <c r="T861" s="241"/>
      <c r="AT861" s="242" t="s">
        <v>155</v>
      </c>
      <c r="AU861" s="242" t="s">
        <v>86</v>
      </c>
      <c r="AV861" s="11" t="s">
        <v>25</v>
      </c>
      <c r="AW861" s="11" t="s">
        <v>40</v>
      </c>
      <c r="AX861" s="11" t="s">
        <v>77</v>
      </c>
      <c r="AY861" s="242" t="s">
        <v>146</v>
      </c>
    </row>
    <row r="862" s="12" customFormat="1">
      <c r="B862" s="243"/>
      <c r="C862" s="244"/>
      <c r="D862" s="234" t="s">
        <v>155</v>
      </c>
      <c r="E862" s="245" t="s">
        <v>24</v>
      </c>
      <c r="F862" s="246" t="s">
        <v>904</v>
      </c>
      <c r="G862" s="244"/>
      <c r="H862" s="247">
        <v>1</v>
      </c>
      <c r="I862" s="248"/>
      <c r="J862" s="244"/>
      <c r="K862" s="244"/>
      <c r="L862" s="249"/>
      <c r="M862" s="250"/>
      <c r="N862" s="251"/>
      <c r="O862" s="251"/>
      <c r="P862" s="251"/>
      <c r="Q862" s="251"/>
      <c r="R862" s="251"/>
      <c r="S862" s="251"/>
      <c r="T862" s="252"/>
      <c r="AT862" s="253" t="s">
        <v>155</v>
      </c>
      <c r="AU862" s="253" t="s">
        <v>86</v>
      </c>
      <c r="AV862" s="12" t="s">
        <v>86</v>
      </c>
      <c r="AW862" s="12" t="s">
        <v>40</v>
      </c>
      <c r="AX862" s="12" t="s">
        <v>77</v>
      </c>
      <c r="AY862" s="253" t="s">
        <v>146</v>
      </c>
    </row>
    <row r="863" s="13" customFormat="1">
      <c r="B863" s="254"/>
      <c r="C863" s="255"/>
      <c r="D863" s="234" t="s">
        <v>155</v>
      </c>
      <c r="E863" s="256" t="s">
        <v>24</v>
      </c>
      <c r="F863" s="257" t="s">
        <v>159</v>
      </c>
      <c r="G863" s="255"/>
      <c r="H863" s="258">
        <v>1</v>
      </c>
      <c r="I863" s="259"/>
      <c r="J863" s="255"/>
      <c r="K863" s="255"/>
      <c r="L863" s="260"/>
      <c r="M863" s="261"/>
      <c r="N863" s="262"/>
      <c r="O863" s="262"/>
      <c r="P863" s="262"/>
      <c r="Q863" s="262"/>
      <c r="R863" s="262"/>
      <c r="S863" s="262"/>
      <c r="T863" s="263"/>
      <c r="AT863" s="264" t="s">
        <v>155</v>
      </c>
      <c r="AU863" s="264" t="s">
        <v>86</v>
      </c>
      <c r="AV863" s="13" t="s">
        <v>153</v>
      </c>
      <c r="AW863" s="13" t="s">
        <v>40</v>
      </c>
      <c r="AX863" s="13" t="s">
        <v>25</v>
      </c>
      <c r="AY863" s="264" t="s">
        <v>146</v>
      </c>
    </row>
    <row r="864" s="1" customFormat="1" ht="16.5" customHeight="1">
      <c r="B864" s="45"/>
      <c r="C864" s="220" t="s">
        <v>1249</v>
      </c>
      <c r="D864" s="220" t="s">
        <v>148</v>
      </c>
      <c r="E864" s="221" t="s">
        <v>1250</v>
      </c>
      <c r="F864" s="222" t="s">
        <v>1251</v>
      </c>
      <c r="G864" s="223" t="s">
        <v>322</v>
      </c>
      <c r="H864" s="224">
        <v>1</v>
      </c>
      <c r="I864" s="225"/>
      <c r="J864" s="226">
        <f>ROUND(I864*H864,2)</f>
        <v>0</v>
      </c>
      <c r="K864" s="222" t="s">
        <v>24</v>
      </c>
      <c r="L864" s="71"/>
      <c r="M864" s="227" t="s">
        <v>24</v>
      </c>
      <c r="N864" s="228" t="s">
        <v>48</v>
      </c>
      <c r="O864" s="46"/>
      <c r="P864" s="229">
        <f>O864*H864</f>
        <v>0</v>
      </c>
      <c r="Q864" s="229">
        <v>9.0000000000000006E-05</v>
      </c>
      <c r="R864" s="229">
        <f>Q864*H864</f>
        <v>9.0000000000000006E-05</v>
      </c>
      <c r="S864" s="229">
        <v>0</v>
      </c>
      <c r="T864" s="230">
        <f>S864*H864</f>
        <v>0</v>
      </c>
      <c r="AR864" s="23" t="s">
        <v>245</v>
      </c>
      <c r="AT864" s="23" t="s">
        <v>148</v>
      </c>
      <c r="AU864" s="23" t="s">
        <v>86</v>
      </c>
      <c r="AY864" s="23" t="s">
        <v>146</v>
      </c>
      <c r="BE864" s="231">
        <f>IF(N864="základní",J864,0)</f>
        <v>0</v>
      </c>
      <c r="BF864" s="231">
        <f>IF(N864="snížená",J864,0)</f>
        <v>0</v>
      </c>
      <c r="BG864" s="231">
        <f>IF(N864="zákl. přenesená",J864,0)</f>
        <v>0</v>
      </c>
      <c r="BH864" s="231">
        <f>IF(N864="sníž. přenesená",J864,0)</f>
        <v>0</v>
      </c>
      <c r="BI864" s="231">
        <f>IF(N864="nulová",J864,0)</f>
        <v>0</v>
      </c>
      <c r="BJ864" s="23" t="s">
        <v>25</v>
      </c>
      <c r="BK864" s="231">
        <f>ROUND(I864*H864,2)</f>
        <v>0</v>
      </c>
      <c r="BL864" s="23" t="s">
        <v>245</v>
      </c>
      <c r="BM864" s="23" t="s">
        <v>1252</v>
      </c>
    </row>
    <row r="865" s="11" customFormat="1">
      <c r="B865" s="232"/>
      <c r="C865" s="233"/>
      <c r="D865" s="234" t="s">
        <v>155</v>
      </c>
      <c r="E865" s="235" t="s">
        <v>24</v>
      </c>
      <c r="F865" s="236" t="s">
        <v>1253</v>
      </c>
      <c r="G865" s="233"/>
      <c r="H865" s="235" t="s">
        <v>24</v>
      </c>
      <c r="I865" s="237"/>
      <c r="J865" s="233"/>
      <c r="K865" s="233"/>
      <c r="L865" s="238"/>
      <c r="M865" s="239"/>
      <c r="N865" s="240"/>
      <c r="O865" s="240"/>
      <c r="P865" s="240"/>
      <c r="Q865" s="240"/>
      <c r="R865" s="240"/>
      <c r="S865" s="240"/>
      <c r="T865" s="241"/>
      <c r="AT865" s="242" t="s">
        <v>155</v>
      </c>
      <c r="AU865" s="242" t="s">
        <v>86</v>
      </c>
      <c r="AV865" s="11" t="s">
        <v>25</v>
      </c>
      <c r="AW865" s="11" t="s">
        <v>40</v>
      </c>
      <c r="AX865" s="11" t="s">
        <v>77</v>
      </c>
      <c r="AY865" s="242" t="s">
        <v>146</v>
      </c>
    </row>
    <row r="866" s="12" customFormat="1">
      <c r="B866" s="243"/>
      <c r="C866" s="244"/>
      <c r="D866" s="234" t="s">
        <v>155</v>
      </c>
      <c r="E866" s="245" t="s">
        <v>24</v>
      </c>
      <c r="F866" s="246" t="s">
        <v>904</v>
      </c>
      <c r="G866" s="244"/>
      <c r="H866" s="247">
        <v>1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AT866" s="253" t="s">
        <v>155</v>
      </c>
      <c r="AU866" s="253" t="s">
        <v>86</v>
      </c>
      <c r="AV866" s="12" t="s">
        <v>86</v>
      </c>
      <c r="AW866" s="12" t="s">
        <v>40</v>
      </c>
      <c r="AX866" s="12" t="s">
        <v>77</v>
      </c>
      <c r="AY866" s="253" t="s">
        <v>146</v>
      </c>
    </row>
    <row r="867" s="13" customFormat="1">
      <c r="B867" s="254"/>
      <c r="C867" s="255"/>
      <c r="D867" s="234" t="s">
        <v>155</v>
      </c>
      <c r="E867" s="256" t="s">
        <v>24</v>
      </c>
      <c r="F867" s="257" t="s">
        <v>159</v>
      </c>
      <c r="G867" s="255"/>
      <c r="H867" s="258">
        <v>1</v>
      </c>
      <c r="I867" s="259"/>
      <c r="J867" s="255"/>
      <c r="K867" s="255"/>
      <c r="L867" s="260"/>
      <c r="M867" s="261"/>
      <c r="N867" s="262"/>
      <c r="O867" s="262"/>
      <c r="P867" s="262"/>
      <c r="Q867" s="262"/>
      <c r="R867" s="262"/>
      <c r="S867" s="262"/>
      <c r="T867" s="263"/>
      <c r="AT867" s="264" t="s">
        <v>155</v>
      </c>
      <c r="AU867" s="264" t="s">
        <v>86</v>
      </c>
      <c r="AV867" s="13" t="s">
        <v>153</v>
      </c>
      <c r="AW867" s="13" t="s">
        <v>40</v>
      </c>
      <c r="AX867" s="13" t="s">
        <v>25</v>
      </c>
      <c r="AY867" s="264" t="s">
        <v>146</v>
      </c>
    </row>
    <row r="868" s="1" customFormat="1" ht="16.5" customHeight="1">
      <c r="B868" s="45"/>
      <c r="C868" s="220" t="s">
        <v>1254</v>
      </c>
      <c r="D868" s="220" t="s">
        <v>148</v>
      </c>
      <c r="E868" s="221" t="s">
        <v>1255</v>
      </c>
      <c r="F868" s="222" t="s">
        <v>1256</v>
      </c>
      <c r="G868" s="223" t="s">
        <v>322</v>
      </c>
      <c r="H868" s="224">
        <v>42</v>
      </c>
      <c r="I868" s="225"/>
      <c r="J868" s="226">
        <f>ROUND(I868*H868,2)</f>
        <v>0</v>
      </c>
      <c r="K868" s="222" t="s">
        <v>24</v>
      </c>
      <c r="L868" s="71"/>
      <c r="M868" s="227" t="s">
        <v>24</v>
      </c>
      <c r="N868" s="228" t="s">
        <v>48</v>
      </c>
      <c r="O868" s="46"/>
      <c r="P868" s="229">
        <f>O868*H868</f>
        <v>0</v>
      </c>
      <c r="Q868" s="229">
        <v>6.9999999999999994E-05</v>
      </c>
      <c r="R868" s="229">
        <f>Q868*H868</f>
        <v>0.0029399999999999999</v>
      </c>
      <c r="S868" s="229">
        <v>0</v>
      </c>
      <c r="T868" s="230">
        <f>S868*H868</f>
        <v>0</v>
      </c>
      <c r="AR868" s="23" t="s">
        <v>245</v>
      </c>
      <c r="AT868" s="23" t="s">
        <v>148</v>
      </c>
      <c r="AU868" s="23" t="s">
        <v>86</v>
      </c>
      <c r="AY868" s="23" t="s">
        <v>146</v>
      </c>
      <c r="BE868" s="231">
        <f>IF(N868="základní",J868,0)</f>
        <v>0</v>
      </c>
      <c r="BF868" s="231">
        <f>IF(N868="snížená",J868,0)</f>
        <v>0</v>
      </c>
      <c r="BG868" s="231">
        <f>IF(N868="zákl. přenesená",J868,0)</f>
        <v>0</v>
      </c>
      <c r="BH868" s="231">
        <f>IF(N868="sníž. přenesená",J868,0)</f>
        <v>0</v>
      </c>
      <c r="BI868" s="231">
        <f>IF(N868="nulová",J868,0)</f>
        <v>0</v>
      </c>
      <c r="BJ868" s="23" t="s">
        <v>25</v>
      </c>
      <c r="BK868" s="231">
        <f>ROUND(I868*H868,2)</f>
        <v>0</v>
      </c>
      <c r="BL868" s="23" t="s">
        <v>245</v>
      </c>
      <c r="BM868" s="23" t="s">
        <v>1257</v>
      </c>
    </row>
    <row r="869" s="11" customFormat="1">
      <c r="B869" s="232"/>
      <c r="C869" s="233"/>
      <c r="D869" s="234" t="s">
        <v>155</v>
      </c>
      <c r="E869" s="235" t="s">
        <v>24</v>
      </c>
      <c r="F869" s="236" t="s">
        <v>1258</v>
      </c>
      <c r="G869" s="233"/>
      <c r="H869" s="235" t="s">
        <v>24</v>
      </c>
      <c r="I869" s="237"/>
      <c r="J869" s="233"/>
      <c r="K869" s="233"/>
      <c r="L869" s="238"/>
      <c r="M869" s="239"/>
      <c r="N869" s="240"/>
      <c r="O869" s="240"/>
      <c r="P869" s="240"/>
      <c r="Q869" s="240"/>
      <c r="R869" s="240"/>
      <c r="S869" s="240"/>
      <c r="T869" s="241"/>
      <c r="AT869" s="242" t="s">
        <v>155</v>
      </c>
      <c r="AU869" s="242" t="s">
        <v>86</v>
      </c>
      <c r="AV869" s="11" t="s">
        <v>25</v>
      </c>
      <c r="AW869" s="11" t="s">
        <v>40</v>
      </c>
      <c r="AX869" s="11" t="s">
        <v>77</v>
      </c>
      <c r="AY869" s="242" t="s">
        <v>146</v>
      </c>
    </row>
    <row r="870" s="12" customFormat="1">
      <c r="B870" s="243"/>
      <c r="C870" s="244"/>
      <c r="D870" s="234" t="s">
        <v>155</v>
      </c>
      <c r="E870" s="245" t="s">
        <v>24</v>
      </c>
      <c r="F870" s="246" t="s">
        <v>1259</v>
      </c>
      <c r="G870" s="244"/>
      <c r="H870" s="247">
        <v>42</v>
      </c>
      <c r="I870" s="248"/>
      <c r="J870" s="244"/>
      <c r="K870" s="244"/>
      <c r="L870" s="249"/>
      <c r="M870" s="250"/>
      <c r="N870" s="251"/>
      <c r="O870" s="251"/>
      <c r="P870" s="251"/>
      <c r="Q870" s="251"/>
      <c r="R870" s="251"/>
      <c r="S870" s="251"/>
      <c r="T870" s="252"/>
      <c r="AT870" s="253" t="s">
        <v>155</v>
      </c>
      <c r="AU870" s="253" t="s">
        <v>86</v>
      </c>
      <c r="AV870" s="12" t="s">
        <v>86</v>
      </c>
      <c r="AW870" s="12" t="s">
        <v>40</v>
      </c>
      <c r="AX870" s="12" t="s">
        <v>77</v>
      </c>
      <c r="AY870" s="253" t="s">
        <v>146</v>
      </c>
    </row>
    <row r="871" s="13" customFormat="1">
      <c r="B871" s="254"/>
      <c r="C871" s="255"/>
      <c r="D871" s="234" t="s">
        <v>155</v>
      </c>
      <c r="E871" s="256" t="s">
        <v>24</v>
      </c>
      <c r="F871" s="257" t="s">
        <v>159</v>
      </c>
      <c r="G871" s="255"/>
      <c r="H871" s="258">
        <v>42</v>
      </c>
      <c r="I871" s="259"/>
      <c r="J871" s="255"/>
      <c r="K871" s="255"/>
      <c r="L871" s="260"/>
      <c r="M871" s="261"/>
      <c r="N871" s="262"/>
      <c r="O871" s="262"/>
      <c r="P871" s="262"/>
      <c r="Q871" s="262"/>
      <c r="R871" s="262"/>
      <c r="S871" s="262"/>
      <c r="T871" s="263"/>
      <c r="AT871" s="264" t="s">
        <v>155</v>
      </c>
      <c r="AU871" s="264" t="s">
        <v>86</v>
      </c>
      <c r="AV871" s="13" t="s">
        <v>153</v>
      </c>
      <c r="AW871" s="13" t="s">
        <v>40</v>
      </c>
      <c r="AX871" s="13" t="s">
        <v>25</v>
      </c>
      <c r="AY871" s="264" t="s">
        <v>146</v>
      </c>
    </row>
    <row r="872" s="1" customFormat="1" ht="16.5" customHeight="1">
      <c r="B872" s="45"/>
      <c r="C872" s="265" t="s">
        <v>1260</v>
      </c>
      <c r="D872" s="265" t="s">
        <v>263</v>
      </c>
      <c r="E872" s="266" t="s">
        <v>1261</v>
      </c>
      <c r="F872" s="267" t="s">
        <v>1262</v>
      </c>
      <c r="G872" s="268" t="s">
        <v>241</v>
      </c>
      <c r="H872" s="269">
        <v>0.17100000000000001</v>
      </c>
      <c r="I872" s="270"/>
      <c r="J872" s="271">
        <f>ROUND(I872*H872,2)</f>
        <v>0</v>
      </c>
      <c r="K872" s="267" t="s">
        <v>152</v>
      </c>
      <c r="L872" s="272"/>
      <c r="M872" s="273" t="s">
        <v>24</v>
      </c>
      <c r="N872" s="274" t="s">
        <v>48</v>
      </c>
      <c r="O872" s="46"/>
      <c r="P872" s="229">
        <f>O872*H872</f>
        <v>0</v>
      </c>
      <c r="Q872" s="229">
        <v>1</v>
      </c>
      <c r="R872" s="229">
        <f>Q872*H872</f>
        <v>0.17100000000000001</v>
      </c>
      <c r="S872" s="229">
        <v>0</v>
      </c>
      <c r="T872" s="230">
        <f>S872*H872</f>
        <v>0</v>
      </c>
      <c r="AR872" s="23" t="s">
        <v>353</v>
      </c>
      <c r="AT872" s="23" t="s">
        <v>263</v>
      </c>
      <c r="AU872" s="23" t="s">
        <v>86</v>
      </c>
      <c r="AY872" s="23" t="s">
        <v>146</v>
      </c>
      <c r="BE872" s="231">
        <f>IF(N872="základní",J872,0)</f>
        <v>0</v>
      </c>
      <c r="BF872" s="231">
        <f>IF(N872="snížená",J872,0)</f>
        <v>0</v>
      </c>
      <c r="BG872" s="231">
        <f>IF(N872="zákl. přenesená",J872,0)</f>
        <v>0</v>
      </c>
      <c r="BH872" s="231">
        <f>IF(N872="sníž. přenesená",J872,0)</f>
        <v>0</v>
      </c>
      <c r="BI872" s="231">
        <f>IF(N872="nulová",J872,0)</f>
        <v>0</v>
      </c>
      <c r="BJ872" s="23" t="s">
        <v>25</v>
      </c>
      <c r="BK872" s="231">
        <f>ROUND(I872*H872,2)</f>
        <v>0</v>
      </c>
      <c r="BL872" s="23" t="s">
        <v>245</v>
      </c>
      <c r="BM872" s="23" t="s">
        <v>1263</v>
      </c>
    </row>
    <row r="873" s="11" customFormat="1">
      <c r="B873" s="232"/>
      <c r="C873" s="233"/>
      <c r="D873" s="234" t="s">
        <v>155</v>
      </c>
      <c r="E873" s="235" t="s">
        <v>24</v>
      </c>
      <c r="F873" s="236" t="s">
        <v>1258</v>
      </c>
      <c r="G873" s="233"/>
      <c r="H873" s="235" t="s">
        <v>24</v>
      </c>
      <c r="I873" s="237"/>
      <c r="J873" s="233"/>
      <c r="K873" s="233"/>
      <c r="L873" s="238"/>
      <c r="M873" s="239"/>
      <c r="N873" s="240"/>
      <c r="O873" s="240"/>
      <c r="P873" s="240"/>
      <c r="Q873" s="240"/>
      <c r="R873" s="240"/>
      <c r="S873" s="240"/>
      <c r="T873" s="241"/>
      <c r="AT873" s="242" t="s">
        <v>155</v>
      </c>
      <c r="AU873" s="242" t="s">
        <v>86</v>
      </c>
      <c r="AV873" s="11" t="s">
        <v>25</v>
      </c>
      <c r="AW873" s="11" t="s">
        <v>40</v>
      </c>
      <c r="AX873" s="11" t="s">
        <v>77</v>
      </c>
      <c r="AY873" s="242" t="s">
        <v>146</v>
      </c>
    </row>
    <row r="874" s="12" customFormat="1">
      <c r="B874" s="243"/>
      <c r="C874" s="244"/>
      <c r="D874" s="234" t="s">
        <v>155</v>
      </c>
      <c r="E874" s="245" t="s">
        <v>24</v>
      </c>
      <c r="F874" s="246" t="s">
        <v>1264</v>
      </c>
      <c r="G874" s="244"/>
      <c r="H874" s="247">
        <v>0.17100000000000001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AT874" s="253" t="s">
        <v>155</v>
      </c>
      <c r="AU874" s="253" t="s">
        <v>86</v>
      </c>
      <c r="AV874" s="12" t="s">
        <v>86</v>
      </c>
      <c r="AW874" s="12" t="s">
        <v>40</v>
      </c>
      <c r="AX874" s="12" t="s">
        <v>77</v>
      </c>
      <c r="AY874" s="253" t="s">
        <v>146</v>
      </c>
    </row>
    <row r="875" s="13" customFormat="1">
      <c r="B875" s="254"/>
      <c r="C875" s="255"/>
      <c r="D875" s="234" t="s">
        <v>155</v>
      </c>
      <c r="E875" s="256" t="s">
        <v>24</v>
      </c>
      <c r="F875" s="257" t="s">
        <v>159</v>
      </c>
      <c r="G875" s="255"/>
      <c r="H875" s="258">
        <v>0.17100000000000001</v>
      </c>
      <c r="I875" s="259"/>
      <c r="J875" s="255"/>
      <c r="K875" s="255"/>
      <c r="L875" s="260"/>
      <c r="M875" s="261"/>
      <c r="N875" s="262"/>
      <c r="O875" s="262"/>
      <c r="P875" s="262"/>
      <c r="Q875" s="262"/>
      <c r="R875" s="262"/>
      <c r="S875" s="262"/>
      <c r="T875" s="263"/>
      <c r="AT875" s="264" t="s">
        <v>155</v>
      </c>
      <c r="AU875" s="264" t="s">
        <v>86</v>
      </c>
      <c r="AV875" s="13" t="s">
        <v>153</v>
      </c>
      <c r="AW875" s="13" t="s">
        <v>40</v>
      </c>
      <c r="AX875" s="13" t="s">
        <v>25</v>
      </c>
      <c r="AY875" s="264" t="s">
        <v>146</v>
      </c>
    </row>
    <row r="876" s="1" customFormat="1" ht="16.5" customHeight="1">
      <c r="B876" s="45"/>
      <c r="C876" s="220" t="s">
        <v>1265</v>
      </c>
      <c r="D876" s="220" t="s">
        <v>148</v>
      </c>
      <c r="E876" s="221" t="s">
        <v>1266</v>
      </c>
      <c r="F876" s="222" t="s">
        <v>1267</v>
      </c>
      <c r="G876" s="223" t="s">
        <v>755</v>
      </c>
      <c r="H876" s="275"/>
      <c r="I876" s="225"/>
      <c r="J876" s="226">
        <f>ROUND(I876*H876,2)</f>
        <v>0</v>
      </c>
      <c r="K876" s="222" t="s">
        <v>152</v>
      </c>
      <c r="L876" s="71"/>
      <c r="M876" s="227" t="s">
        <v>24</v>
      </c>
      <c r="N876" s="228" t="s">
        <v>48</v>
      </c>
      <c r="O876" s="46"/>
      <c r="P876" s="229">
        <f>O876*H876</f>
        <v>0</v>
      </c>
      <c r="Q876" s="229">
        <v>0</v>
      </c>
      <c r="R876" s="229">
        <f>Q876*H876</f>
        <v>0</v>
      </c>
      <c r="S876" s="229">
        <v>0</v>
      </c>
      <c r="T876" s="230">
        <f>S876*H876</f>
        <v>0</v>
      </c>
      <c r="AR876" s="23" t="s">
        <v>245</v>
      </c>
      <c r="AT876" s="23" t="s">
        <v>148</v>
      </c>
      <c r="AU876" s="23" t="s">
        <v>86</v>
      </c>
      <c r="AY876" s="23" t="s">
        <v>146</v>
      </c>
      <c r="BE876" s="231">
        <f>IF(N876="základní",J876,0)</f>
        <v>0</v>
      </c>
      <c r="BF876" s="231">
        <f>IF(N876="snížená",J876,0)</f>
        <v>0</v>
      </c>
      <c r="BG876" s="231">
        <f>IF(N876="zákl. přenesená",J876,0)</f>
        <v>0</v>
      </c>
      <c r="BH876" s="231">
        <f>IF(N876="sníž. přenesená",J876,0)</f>
        <v>0</v>
      </c>
      <c r="BI876" s="231">
        <f>IF(N876="nulová",J876,0)</f>
        <v>0</v>
      </c>
      <c r="BJ876" s="23" t="s">
        <v>25</v>
      </c>
      <c r="BK876" s="231">
        <f>ROUND(I876*H876,2)</f>
        <v>0</v>
      </c>
      <c r="BL876" s="23" t="s">
        <v>245</v>
      </c>
      <c r="BM876" s="23" t="s">
        <v>1268</v>
      </c>
    </row>
    <row r="877" s="1" customFormat="1" ht="16.5" customHeight="1">
      <c r="B877" s="45"/>
      <c r="C877" s="220" t="s">
        <v>1269</v>
      </c>
      <c r="D877" s="220" t="s">
        <v>148</v>
      </c>
      <c r="E877" s="221" t="s">
        <v>1270</v>
      </c>
      <c r="F877" s="222" t="s">
        <v>1271</v>
      </c>
      <c r="G877" s="223" t="s">
        <v>755</v>
      </c>
      <c r="H877" s="275"/>
      <c r="I877" s="225"/>
      <c r="J877" s="226">
        <f>ROUND(I877*H877,2)</f>
        <v>0</v>
      </c>
      <c r="K877" s="222" t="s">
        <v>152</v>
      </c>
      <c r="L877" s="71"/>
      <c r="M877" s="227" t="s">
        <v>24</v>
      </c>
      <c r="N877" s="228" t="s">
        <v>48</v>
      </c>
      <c r="O877" s="46"/>
      <c r="P877" s="229">
        <f>O877*H877</f>
        <v>0</v>
      </c>
      <c r="Q877" s="229">
        <v>0</v>
      </c>
      <c r="R877" s="229">
        <f>Q877*H877</f>
        <v>0</v>
      </c>
      <c r="S877" s="229">
        <v>0</v>
      </c>
      <c r="T877" s="230">
        <f>S877*H877</f>
        <v>0</v>
      </c>
      <c r="AR877" s="23" t="s">
        <v>245</v>
      </c>
      <c r="AT877" s="23" t="s">
        <v>148</v>
      </c>
      <c r="AU877" s="23" t="s">
        <v>86</v>
      </c>
      <c r="AY877" s="23" t="s">
        <v>146</v>
      </c>
      <c r="BE877" s="231">
        <f>IF(N877="základní",J877,0)</f>
        <v>0</v>
      </c>
      <c r="BF877" s="231">
        <f>IF(N877="snížená",J877,0)</f>
        <v>0</v>
      </c>
      <c r="BG877" s="231">
        <f>IF(N877="zákl. přenesená",J877,0)</f>
        <v>0</v>
      </c>
      <c r="BH877" s="231">
        <f>IF(N877="sníž. přenesená",J877,0)</f>
        <v>0</v>
      </c>
      <c r="BI877" s="231">
        <f>IF(N877="nulová",J877,0)</f>
        <v>0</v>
      </c>
      <c r="BJ877" s="23" t="s">
        <v>25</v>
      </c>
      <c r="BK877" s="231">
        <f>ROUND(I877*H877,2)</f>
        <v>0</v>
      </c>
      <c r="BL877" s="23" t="s">
        <v>245</v>
      </c>
      <c r="BM877" s="23" t="s">
        <v>1272</v>
      </c>
    </row>
    <row r="878" s="10" customFormat="1" ht="29.88" customHeight="1">
      <c r="B878" s="204"/>
      <c r="C878" s="205"/>
      <c r="D878" s="206" t="s">
        <v>76</v>
      </c>
      <c r="E878" s="218" t="s">
        <v>1273</v>
      </c>
      <c r="F878" s="218" t="s">
        <v>1274</v>
      </c>
      <c r="G878" s="205"/>
      <c r="H878" s="205"/>
      <c r="I878" s="208"/>
      <c r="J878" s="219">
        <f>BK878</f>
        <v>0</v>
      </c>
      <c r="K878" s="205"/>
      <c r="L878" s="210"/>
      <c r="M878" s="211"/>
      <c r="N878" s="212"/>
      <c r="O878" s="212"/>
      <c r="P878" s="213">
        <f>SUM(P879:P906)</f>
        <v>0</v>
      </c>
      <c r="Q878" s="212"/>
      <c r="R878" s="213">
        <f>SUM(R879:R906)</f>
        <v>0.098075169999999989</v>
      </c>
      <c r="S878" s="212"/>
      <c r="T878" s="214">
        <f>SUM(T879:T906)</f>
        <v>0</v>
      </c>
      <c r="AR878" s="215" t="s">
        <v>86</v>
      </c>
      <c r="AT878" s="216" t="s">
        <v>76</v>
      </c>
      <c r="AU878" s="216" t="s">
        <v>25</v>
      </c>
      <c r="AY878" s="215" t="s">
        <v>146</v>
      </c>
      <c r="BK878" s="217">
        <f>SUM(BK879:BK906)</f>
        <v>0</v>
      </c>
    </row>
    <row r="879" s="1" customFormat="1" ht="25.5" customHeight="1">
      <c r="B879" s="45"/>
      <c r="C879" s="220" t="s">
        <v>1275</v>
      </c>
      <c r="D879" s="220" t="s">
        <v>148</v>
      </c>
      <c r="E879" s="221" t="s">
        <v>1276</v>
      </c>
      <c r="F879" s="222" t="s">
        <v>1277</v>
      </c>
      <c r="G879" s="223" t="s">
        <v>151</v>
      </c>
      <c r="H879" s="224">
        <v>0.17499999999999999</v>
      </c>
      <c r="I879" s="225"/>
      <c r="J879" s="226">
        <f>ROUND(I879*H879,2)</f>
        <v>0</v>
      </c>
      <c r="K879" s="222" t="s">
        <v>152</v>
      </c>
      <c r="L879" s="71"/>
      <c r="M879" s="227" t="s">
        <v>24</v>
      </c>
      <c r="N879" s="228" t="s">
        <v>48</v>
      </c>
      <c r="O879" s="46"/>
      <c r="P879" s="229">
        <f>O879*H879</f>
        <v>0</v>
      </c>
      <c r="Q879" s="229">
        <v>0.00024000000000000001</v>
      </c>
      <c r="R879" s="229">
        <f>Q879*H879</f>
        <v>4.1999999999999998E-05</v>
      </c>
      <c r="S879" s="229">
        <v>0</v>
      </c>
      <c r="T879" s="230">
        <f>S879*H879</f>
        <v>0</v>
      </c>
      <c r="AR879" s="23" t="s">
        <v>245</v>
      </c>
      <c r="AT879" s="23" t="s">
        <v>148</v>
      </c>
      <c r="AU879" s="23" t="s">
        <v>86</v>
      </c>
      <c r="AY879" s="23" t="s">
        <v>146</v>
      </c>
      <c r="BE879" s="231">
        <f>IF(N879="základní",J879,0)</f>
        <v>0</v>
      </c>
      <c r="BF879" s="231">
        <f>IF(N879="snížená",J879,0)</f>
        <v>0</v>
      </c>
      <c r="BG879" s="231">
        <f>IF(N879="zákl. přenesená",J879,0)</f>
        <v>0</v>
      </c>
      <c r="BH879" s="231">
        <f>IF(N879="sníž. přenesená",J879,0)</f>
        <v>0</v>
      </c>
      <c r="BI879" s="231">
        <f>IF(N879="nulová",J879,0)</f>
        <v>0</v>
      </c>
      <c r="BJ879" s="23" t="s">
        <v>25</v>
      </c>
      <c r="BK879" s="231">
        <f>ROUND(I879*H879,2)</f>
        <v>0</v>
      </c>
      <c r="BL879" s="23" t="s">
        <v>245</v>
      </c>
      <c r="BM879" s="23" t="s">
        <v>1278</v>
      </c>
    </row>
    <row r="880" s="11" customFormat="1">
      <c r="B880" s="232"/>
      <c r="C880" s="233"/>
      <c r="D880" s="234" t="s">
        <v>155</v>
      </c>
      <c r="E880" s="235" t="s">
        <v>24</v>
      </c>
      <c r="F880" s="236" t="s">
        <v>1279</v>
      </c>
      <c r="G880" s="233"/>
      <c r="H880" s="235" t="s">
        <v>24</v>
      </c>
      <c r="I880" s="237"/>
      <c r="J880" s="233"/>
      <c r="K880" s="233"/>
      <c r="L880" s="238"/>
      <c r="M880" s="239"/>
      <c r="N880" s="240"/>
      <c r="O880" s="240"/>
      <c r="P880" s="240"/>
      <c r="Q880" s="240"/>
      <c r="R880" s="240"/>
      <c r="S880" s="240"/>
      <c r="T880" s="241"/>
      <c r="AT880" s="242" t="s">
        <v>155</v>
      </c>
      <c r="AU880" s="242" t="s">
        <v>86</v>
      </c>
      <c r="AV880" s="11" t="s">
        <v>25</v>
      </c>
      <c r="AW880" s="11" t="s">
        <v>40</v>
      </c>
      <c r="AX880" s="11" t="s">
        <v>77</v>
      </c>
      <c r="AY880" s="242" t="s">
        <v>146</v>
      </c>
    </row>
    <row r="881" s="12" customFormat="1">
      <c r="B881" s="243"/>
      <c r="C881" s="244"/>
      <c r="D881" s="234" t="s">
        <v>155</v>
      </c>
      <c r="E881" s="245" t="s">
        <v>24</v>
      </c>
      <c r="F881" s="246" t="s">
        <v>1280</v>
      </c>
      <c r="G881" s="244"/>
      <c r="H881" s="247">
        <v>0.17499999999999999</v>
      </c>
      <c r="I881" s="248"/>
      <c r="J881" s="244"/>
      <c r="K881" s="244"/>
      <c r="L881" s="249"/>
      <c r="M881" s="250"/>
      <c r="N881" s="251"/>
      <c r="O881" s="251"/>
      <c r="P881" s="251"/>
      <c r="Q881" s="251"/>
      <c r="R881" s="251"/>
      <c r="S881" s="251"/>
      <c r="T881" s="252"/>
      <c r="AT881" s="253" t="s">
        <v>155</v>
      </c>
      <c r="AU881" s="253" t="s">
        <v>86</v>
      </c>
      <c r="AV881" s="12" t="s">
        <v>86</v>
      </c>
      <c r="AW881" s="12" t="s">
        <v>40</v>
      </c>
      <c r="AX881" s="12" t="s">
        <v>77</v>
      </c>
      <c r="AY881" s="253" t="s">
        <v>146</v>
      </c>
    </row>
    <row r="882" s="13" customFormat="1">
      <c r="B882" s="254"/>
      <c r="C882" s="255"/>
      <c r="D882" s="234" t="s">
        <v>155</v>
      </c>
      <c r="E882" s="256" t="s">
        <v>24</v>
      </c>
      <c r="F882" s="257" t="s">
        <v>159</v>
      </c>
      <c r="G882" s="255"/>
      <c r="H882" s="258">
        <v>0.17499999999999999</v>
      </c>
      <c r="I882" s="259"/>
      <c r="J882" s="255"/>
      <c r="K882" s="255"/>
      <c r="L882" s="260"/>
      <c r="M882" s="261"/>
      <c r="N882" s="262"/>
      <c r="O882" s="262"/>
      <c r="P882" s="262"/>
      <c r="Q882" s="262"/>
      <c r="R882" s="262"/>
      <c r="S882" s="262"/>
      <c r="T882" s="263"/>
      <c r="AT882" s="264" t="s">
        <v>155</v>
      </c>
      <c r="AU882" s="264" t="s">
        <v>86</v>
      </c>
      <c r="AV882" s="13" t="s">
        <v>153</v>
      </c>
      <c r="AW882" s="13" t="s">
        <v>40</v>
      </c>
      <c r="AX882" s="13" t="s">
        <v>25</v>
      </c>
      <c r="AY882" s="264" t="s">
        <v>146</v>
      </c>
    </row>
    <row r="883" s="1" customFormat="1" ht="16.5" customHeight="1">
      <c r="B883" s="45"/>
      <c r="C883" s="220" t="s">
        <v>1281</v>
      </c>
      <c r="D883" s="220" t="s">
        <v>148</v>
      </c>
      <c r="E883" s="221" t="s">
        <v>1282</v>
      </c>
      <c r="F883" s="222" t="s">
        <v>1283</v>
      </c>
      <c r="G883" s="223" t="s">
        <v>151</v>
      </c>
      <c r="H883" s="224">
        <v>64.653999999999996</v>
      </c>
      <c r="I883" s="225"/>
      <c r="J883" s="226">
        <f>ROUND(I883*H883,2)</f>
        <v>0</v>
      </c>
      <c r="K883" s="222" t="s">
        <v>152</v>
      </c>
      <c r="L883" s="71"/>
      <c r="M883" s="227" t="s">
        <v>24</v>
      </c>
      <c r="N883" s="228" t="s">
        <v>48</v>
      </c>
      <c r="O883" s="46"/>
      <c r="P883" s="229">
        <f>O883*H883</f>
        <v>0</v>
      </c>
      <c r="Q883" s="229">
        <v>8.0000000000000007E-05</v>
      </c>
      <c r="R883" s="229">
        <f>Q883*H883</f>
        <v>0.0051723200000000002</v>
      </c>
      <c r="S883" s="229">
        <v>0</v>
      </c>
      <c r="T883" s="230">
        <f>S883*H883</f>
        <v>0</v>
      </c>
      <c r="AR883" s="23" t="s">
        <v>245</v>
      </c>
      <c r="AT883" s="23" t="s">
        <v>148</v>
      </c>
      <c r="AU883" s="23" t="s">
        <v>86</v>
      </c>
      <c r="AY883" s="23" t="s">
        <v>146</v>
      </c>
      <c r="BE883" s="231">
        <f>IF(N883="základní",J883,0)</f>
        <v>0</v>
      </c>
      <c r="BF883" s="231">
        <f>IF(N883="snížená",J883,0)</f>
        <v>0</v>
      </c>
      <c r="BG883" s="231">
        <f>IF(N883="zákl. přenesená",J883,0)</f>
        <v>0</v>
      </c>
      <c r="BH883" s="231">
        <f>IF(N883="sníž. přenesená",J883,0)</f>
        <v>0</v>
      </c>
      <c r="BI883" s="231">
        <f>IF(N883="nulová",J883,0)</f>
        <v>0</v>
      </c>
      <c r="BJ883" s="23" t="s">
        <v>25</v>
      </c>
      <c r="BK883" s="231">
        <f>ROUND(I883*H883,2)</f>
        <v>0</v>
      </c>
      <c r="BL883" s="23" t="s">
        <v>245</v>
      </c>
      <c r="BM883" s="23" t="s">
        <v>1284</v>
      </c>
    </row>
    <row r="884" s="11" customFormat="1">
      <c r="B884" s="232"/>
      <c r="C884" s="233"/>
      <c r="D884" s="234" t="s">
        <v>155</v>
      </c>
      <c r="E884" s="235" t="s">
        <v>24</v>
      </c>
      <c r="F884" s="236" t="s">
        <v>1285</v>
      </c>
      <c r="G884" s="233"/>
      <c r="H884" s="235" t="s">
        <v>24</v>
      </c>
      <c r="I884" s="237"/>
      <c r="J884" s="233"/>
      <c r="K884" s="233"/>
      <c r="L884" s="238"/>
      <c r="M884" s="239"/>
      <c r="N884" s="240"/>
      <c r="O884" s="240"/>
      <c r="P884" s="240"/>
      <c r="Q884" s="240"/>
      <c r="R884" s="240"/>
      <c r="S884" s="240"/>
      <c r="T884" s="241"/>
      <c r="AT884" s="242" t="s">
        <v>155</v>
      </c>
      <c r="AU884" s="242" t="s">
        <v>86</v>
      </c>
      <c r="AV884" s="11" t="s">
        <v>25</v>
      </c>
      <c r="AW884" s="11" t="s">
        <v>40</v>
      </c>
      <c r="AX884" s="11" t="s">
        <v>77</v>
      </c>
      <c r="AY884" s="242" t="s">
        <v>146</v>
      </c>
    </row>
    <row r="885" s="12" customFormat="1">
      <c r="B885" s="243"/>
      <c r="C885" s="244"/>
      <c r="D885" s="234" t="s">
        <v>155</v>
      </c>
      <c r="E885" s="245" t="s">
        <v>24</v>
      </c>
      <c r="F885" s="246" t="s">
        <v>1286</v>
      </c>
      <c r="G885" s="244"/>
      <c r="H885" s="247">
        <v>63.819000000000003</v>
      </c>
      <c r="I885" s="248"/>
      <c r="J885" s="244"/>
      <c r="K885" s="244"/>
      <c r="L885" s="249"/>
      <c r="M885" s="250"/>
      <c r="N885" s="251"/>
      <c r="O885" s="251"/>
      <c r="P885" s="251"/>
      <c r="Q885" s="251"/>
      <c r="R885" s="251"/>
      <c r="S885" s="251"/>
      <c r="T885" s="252"/>
      <c r="AT885" s="253" t="s">
        <v>155</v>
      </c>
      <c r="AU885" s="253" t="s">
        <v>86</v>
      </c>
      <c r="AV885" s="12" t="s">
        <v>86</v>
      </c>
      <c r="AW885" s="12" t="s">
        <v>40</v>
      </c>
      <c r="AX885" s="12" t="s">
        <v>77</v>
      </c>
      <c r="AY885" s="253" t="s">
        <v>146</v>
      </c>
    </row>
    <row r="886" s="11" customFormat="1">
      <c r="B886" s="232"/>
      <c r="C886" s="233"/>
      <c r="D886" s="234" t="s">
        <v>155</v>
      </c>
      <c r="E886" s="235" t="s">
        <v>24</v>
      </c>
      <c r="F886" s="236" t="s">
        <v>1287</v>
      </c>
      <c r="G886" s="233"/>
      <c r="H886" s="235" t="s">
        <v>24</v>
      </c>
      <c r="I886" s="237"/>
      <c r="J886" s="233"/>
      <c r="K886" s="233"/>
      <c r="L886" s="238"/>
      <c r="M886" s="239"/>
      <c r="N886" s="240"/>
      <c r="O886" s="240"/>
      <c r="P886" s="240"/>
      <c r="Q886" s="240"/>
      <c r="R886" s="240"/>
      <c r="S886" s="240"/>
      <c r="T886" s="241"/>
      <c r="AT886" s="242" t="s">
        <v>155</v>
      </c>
      <c r="AU886" s="242" t="s">
        <v>86</v>
      </c>
      <c r="AV886" s="11" t="s">
        <v>25</v>
      </c>
      <c r="AW886" s="11" t="s">
        <v>40</v>
      </c>
      <c r="AX886" s="11" t="s">
        <v>77</v>
      </c>
      <c r="AY886" s="242" t="s">
        <v>146</v>
      </c>
    </row>
    <row r="887" s="12" customFormat="1">
      <c r="B887" s="243"/>
      <c r="C887" s="244"/>
      <c r="D887" s="234" t="s">
        <v>155</v>
      </c>
      <c r="E887" s="245" t="s">
        <v>24</v>
      </c>
      <c r="F887" s="246" t="s">
        <v>1288</v>
      </c>
      <c r="G887" s="244"/>
      <c r="H887" s="247">
        <v>0.83499999999999996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AT887" s="253" t="s">
        <v>155</v>
      </c>
      <c r="AU887" s="253" t="s">
        <v>86</v>
      </c>
      <c r="AV887" s="12" t="s">
        <v>86</v>
      </c>
      <c r="AW887" s="12" t="s">
        <v>40</v>
      </c>
      <c r="AX887" s="12" t="s">
        <v>77</v>
      </c>
      <c r="AY887" s="253" t="s">
        <v>146</v>
      </c>
    </row>
    <row r="888" s="13" customFormat="1">
      <c r="B888" s="254"/>
      <c r="C888" s="255"/>
      <c r="D888" s="234" t="s">
        <v>155</v>
      </c>
      <c r="E888" s="256" t="s">
        <v>24</v>
      </c>
      <c r="F888" s="257" t="s">
        <v>159</v>
      </c>
      <c r="G888" s="255"/>
      <c r="H888" s="258">
        <v>64.653999999999996</v>
      </c>
      <c r="I888" s="259"/>
      <c r="J888" s="255"/>
      <c r="K888" s="255"/>
      <c r="L888" s="260"/>
      <c r="M888" s="261"/>
      <c r="N888" s="262"/>
      <c r="O888" s="262"/>
      <c r="P888" s="262"/>
      <c r="Q888" s="262"/>
      <c r="R888" s="262"/>
      <c r="S888" s="262"/>
      <c r="T888" s="263"/>
      <c r="AT888" s="264" t="s">
        <v>155</v>
      </c>
      <c r="AU888" s="264" t="s">
        <v>86</v>
      </c>
      <c r="AV888" s="13" t="s">
        <v>153</v>
      </c>
      <c r="AW888" s="13" t="s">
        <v>40</v>
      </c>
      <c r="AX888" s="13" t="s">
        <v>25</v>
      </c>
      <c r="AY888" s="264" t="s">
        <v>146</v>
      </c>
    </row>
    <row r="889" s="1" customFormat="1" ht="16.5" customHeight="1">
      <c r="B889" s="45"/>
      <c r="C889" s="220" t="s">
        <v>1289</v>
      </c>
      <c r="D889" s="220" t="s">
        <v>148</v>
      </c>
      <c r="E889" s="221" t="s">
        <v>1290</v>
      </c>
      <c r="F889" s="222" t="s">
        <v>1291</v>
      </c>
      <c r="G889" s="223" t="s">
        <v>151</v>
      </c>
      <c r="H889" s="224">
        <v>56.292999999999999</v>
      </c>
      <c r="I889" s="225"/>
      <c r="J889" s="226">
        <f>ROUND(I889*H889,2)</f>
        <v>0</v>
      </c>
      <c r="K889" s="222" t="s">
        <v>152</v>
      </c>
      <c r="L889" s="71"/>
      <c r="M889" s="227" t="s">
        <v>24</v>
      </c>
      <c r="N889" s="228" t="s">
        <v>48</v>
      </c>
      <c r="O889" s="46"/>
      <c r="P889" s="229">
        <f>O889*H889</f>
        <v>0</v>
      </c>
      <c r="Q889" s="229">
        <v>0.00011</v>
      </c>
      <c r="R889" s="229">
        <f>Q889*H889</f>
        <v>0.00619223</v>
      </c>
      <c r="S889" s="229">
        <v>0</v>
      </c>
      <c r="T889" s="230">
        <f>S889*H889</f>
        <v>0</v>
      </c>
      <c r="AR889" s="23" t="s">
        <v>245</v>
      </c>
      <c r="AT889" s="23" t="s">
        <v>148</v>
      </c>
      <c r="AU889" s="23" t="s">
        <v>86</v>
      </c>
      <c r="AY889" s="23" t="s">
        <v>146</v>
      </c>
      <c r="BE889" s="231">
        <f>IF(N889="základní",J889,0)</f>
        <v>0</v>
      </c>
      <c r="BF889" s="231">
        <f>IF(N889="snížená",J889,0)</f>
        <v>0</v>
      </c>
      <c r="BG889" s="231">
        <f>IF(N889="zákl. přenesená",J889,0)</f>
        <v>0</v>
      </c>
      <c r="BH889" s="231">
        <f>IF(N889="sníž. přenesená",J889,0)</f>
        <v>0</v>
      </c>
      <c r="BI889" s="231">
        <f>IF(N889="nulová",J889,0)</f>
        <v>0</v>
      </c>
      <c r="BJ889" s="23" t="s">
        <v>25</v>
      </c>
      <c r="BK889" s="231">
        <f>ROUND(I889*H889,2)</f>
        <v>0</v>
      </c>
      <c r="BL889" s="23" t="s">
        <v>245</v>
      </c>
      <c r="BM889" s="23" t="s">
        <v>1292</v>
      </c>
    </row>
    <row r="890" s="11" customFormat="1">
      <c r="B890" s="232"/>
      <c r="C890" s="233"/>
      <c r="D890" s="234" t="s">
        <v>155</v>
      </c>
      <c r="E890" s="235" t="s">
        <v>24</v>
      </c>
      <c r="F890" s="236" t="s">
        <v>1293</v>
      </c>
      <c r="G890" s="233"/>
      <c r="H890" s="235" t="s">
        <v>24</v>
      </c>
      <c r="I890" s="237"/>
      <c r="J890" s="233"/>
      <c r="K890" s="233"/>
      <c r="L890" s="238"/>
      <c r="M890" s="239"/>
      <c r="N890" s="240"/>
      <c r="O890" s="240"/>
      <c r="P890" s="240"/>
      <c r="Q890" s="240"/>
      <c r="R890" s="240"/>
      <c r="S890" s="240"/>
      <c r="T890" s="241"/>
      <c r="AT890" s="242" t="s">
        <v>155</v>
      </c>
      <c r="AU890" s="242" t="s">
        <v>86</v>
      </c>
      <c r="AV890" s="11" t="s">
        <v>25</v>
      </c>
      <c r="AW890" s="11" t="s">
        <v>40</v>
      </c>
      <c r="AX890" s="11" t="s">
        <v>77</v>
      </c>
      <c r="AY890" s="242" t="s">
        <v>146</v>
      </c>
    </row>
    <row r="891" s="12" customFormat="1">
      <c r="B891" s="243"/>
      <c r="C891" s="244"/>
      <c r="D891" s="234" t="s">
        <v>155</v>
      </c>
      <c r="E891" s="245" t="s">
        <v>24</v>
      </c>
      <c r="F891" s="246" t="s">
        <v>1294</v>
      </c>
      <c r="G891" s="244"/>
      <c r="H891" s="247">
        <v>56.292999999999999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AT891" s="253" t="s">
        <v>155</v>
      </c>
      <c r="AU891" s="253" t="s">
        <v>86</v>
      </c>
      <c r="AV891" s="12" t="s">
        <v>86</v>
      </c>
      <c r="AW891" s="12" t="s">
        <v>40</v>
      </c>
      <c r="AX891" s="12" t="s">
        <v>77</v>
      </c>
      <c r="AY891" s="253" t="s">
        <v>146</v>
      </c>
    </row>
    <row r="892" s="13" customFormat="1">
      <c r="B892" s="254"/>
      <c r="C892" s="255"/>
      <c r="D892" s="234" t="s">
        <v>155</v>
      </c>
      <c r="E892" s="256" t="s">
        <v>24</v>
      </c>
      <c r="F892" s="257" t="s">
        <v>159</v>
      </c>
      <c r="G892" s="255"/>
      <c r="H892" s="258">
        <v>56.292999999999999</v>
      </c>
      <c r="I892" s="259"/>
      <c r="J892" s="255"/>
      <c r="K892" s="255"/>
      <c r="L892" s="260"/>
      <c r="M892" s="261"/>
      <c r="N892" s="262"/>
      <c r="O892" s="262"/>
      <c r="P892" s="262"/>
      <c r="Q892" s="262"/>
      <c r="R892" s="262"/>
      <c r="S892" s="262"/>
      <c r="T892" s="263"/>
      <c r="AT892" s="264" t="s">
        <v>155</v>
      </c>
      <c r="AU892" s="264" t="s">
        <v>86</v>
      </c>
      <c r="AV892" s="13" t="s">
        <v>153</v>
      </c>
      <c r="AW892" s="13" t="s">
        <v>40</v>
      </c>
      <c r="AX892" s="13" t="s">
        <v>25</v>
      </c>
      <c r="AY892" s="264" t="s">
        <v>146</v>
      </c>
    </row>
    <row r="893" s="1" customFormat="1" ht="25.5" customHeight="1">
      <c r="B893" s="45"/>
      <c r="C893" s="220" t="s">
        <v>1295</v>
      </c>
      <c r="D893" s="220" t="s">
        <v>148</v>
      </c>
      <c r="E893" s="221" t="s">
        <v>1296</v>
      </c>
      <c r="F893" s="222" t="s">
        <v>1297</v>
      </c>
      <c r="G893" s="223" t="s">
        <v>151</v>
      </c>
      <c r="H893" s="224">
        <v>64.653999999999996</v>
      </c>
      <c r="I893" s="225"/>
      <c r="J893" s="226">
        <f>ROUND(I893*H893,2)</f>
        <v>0</v>
      </c>
      <c r="K893" s="222" t="s">
        <v>152</v>
      </c>
      <c r="L893" s="71"/>
      <c r="M893" s="227" t="s">
        <v>24</v>
      </c>
      <c r="N893" s="228" t="s">
        <v>48</v>
      </c>
      <c r="O893" s="46"/>
      <c r="P893" s="229">
        <f>O893*H893</f>
        <v>0</v>
      </c>
      <c r="Q893" s="229">
        <v>0.00017000000000000001</v>
      </c>
      <c r="R893" s="229">
        <f>Q893*H893</f>
        <v>0.01099118</v>
      </c>
      <c r="S893" s="229">
        <v>0</v>
      </c>
      <c r="T893" s="230">
        <f>S893*H893</f>
        <v>0</v>
      </c>
      <c r="AR893" s="23" t="s">
        <v>245</v>
      </c>
      <c r="AT893" s="23" t="s">
        <v>148</v>
      </c>
      <c r="AU893" s="23" t="s">
        <v>86</v>
      </c>
      <c r="AY893" s="23" t="s">
        <v>146</v>
      </c>
      <c r="BE893" s="231">
        <f>IF(N893="základní",J893,0)</f>
        <v>0</v>
      </c>
      <c r="BF893" s="231">
        <f>IF(N893="snížená",J893,0)</f>
        <v>0</v>
      </c>
      <c r="BG893" s="231">
        <f>IF(N893="zákl. přenesená",J893,0)</f>
        <v>0</v>
      </c>
      <c r="BH893" s="231">
        <f>IF(N893="sníž. přenesená",J893,0)</f>
        <v>0</v>
      </c>
      <c r="BI893" s="231">
        <f>IF(N893="nulová",J893,0)</f>
        <v>0</v>
      </c>
      <c r="BJ893" s="23" t="s">
        <v>25</v>
      </c>
      <c r="BK893" s="231">
        <f>ROUND(I893*H893,2)</f>
        <v>0</v>
      </c>
      <c r="BL893" s="23" t="s">
        <v>245</v>
      </c>
      <c r="BM893" s="23" t="s">
        <v>1298</v>
      </c>
    </row>
    <row r="894" s="1" customFormat="1" ht="16.5" customHeight="1">
      <c r="B894" s="45"/>
      <c r="C894" s="220" t="s">
        <v>1299</v>
      </c>
      <c r="D894" s="220" t="s">
        <v>148</v>
      </c>
      <c r="E894" s="221" t="s">
        <v>1300</v>
      </c>
      <c r="F894" s="222" t="s">
        <v>1301</v>
      </c>
      <c r="G894" s="223" t="s">
        <v>151</v>
      </c>
      <c r="H894" s="224">
        <v>64.653999999999996</v>
      </c>
      <c r="I894" s="225"/>
      <c r="J894" s="226">
        <f>ROUND(I894*H894,2)</f>
        <v>0</v>
      </c>
      <c r="K894" s="222" t="s">
        <v>152</v>
      </c>
      <c r="L894" s="71"/>
      <c r="M894" s="227" t="s">
        <v>24</v>
      </c>
      <c r="N894" s="228" t="s">
        <v>48</v>
      </c>
      <c r="O894" s="46"/>
      <c r="P894" s="229">
        <f>O894*H894</f>
        <v>0</v>
      </c>
      <c r="Q894" s="229">
        <v>0.00012</v>
      </c>
      <c r="R894" s="229">
        <f>Q894*H894</f>
        <v>0.0077584799999999999</v>
      </c>
      <c r="S894" s="229">
        <v>0</v>
      </c>
      <c r="T894" s="230">
        <f>S894*H894</f>
        <v>0</v>
      </c>
      <c r="AR894" s="23" t="s">
        <v>245</v>
      </c>
      <c r="AT894" s="23" t="s">
        <v>148</v>
      </c>
      <c r="AU894" s="23" t="s">
        <v>86</v>
      </c>
      <c r="AY894" s="23" t="s">
        <v>146</v>
      </c>
      <c r="BE894" s="231">
        <f>IF(N894="základní",J894,0)</f>
        <v>0</v>
      </c>
      <c r="BF894" s="231">
        <f>IF(N894="snížená",J894,0)</f>
        <v>0</v>
      </c>
      <c r="BG894" s="231">
        <f>IF(N894="zákl. přenesená",J894,0)</f>
        <v>0</v>
      </c>
      <c r="BH894" s="231">
        <f>IF(N894="sníž. přenesená",J894,0)</f>
        <v>0</v>
      </c>
      <c r="BI894" s="231">
        <f>IF(N894="nulová",J894,0)</f>
        <v>0</v>
      </c>
      <c r="BJ894" s="23" t="s">
        <v>25</v>
      </c>
      <c r="BK894" s="231">
        <f>ROUND(I894*H894,2)</f>
        <v>0</v>
      </c>
      <c r="BL894" s="23" t="s">
        <v>245</v>
      </c>
      <c r="BM894" s="23" t="s">
        <v>1302</v>
      </c>
    </row>
    <row r="895" s="1" customFormat="1" ht="16.5" customHeight="1">
      <c r="B895" s="45"/>
      <c r="C895" s="220" t="s">
        <v>1303</v>
      </c>
      <c r="D895" s="220" t="s">
        <v>148</v>
      </c>
      <c r="E895" s="221" t="s">
        <v>1304</v>
      </c>
      <c r="F895" s="222" t="s">
        <v>1305</v>
      </c>
      <c r="G895" s="223" t="s">
        <v>151</v>
      </c>
      <c r="H895" s="224">
        <v>129.30799999999999</v>
      </c>
      <c r="I895" s="225"/>
      <c r="J895" s="226">
        <f>ROUND(I895*H895,2)</f>
        <v>0</v>
      </c>
      <c r="K895" s="222" t="s">
        <v>152</v>
      </c>
      <c r="L895" s="71"/>
      <c r="M895" s="227" t="s">
        <v>24</v>
      </c>
      <c r="N895" s="228" t="s">
        <v>48</v>
      </c>
      <c r="O895" s="46"/>
      <c r="P895" s="229">
        <f>O895*H895</f>
        <v>0</v>
      </c>
      <c r="Q895" s="229">
        <v>0.00012</v>
      </c>
      <c r="R895" s="229">
        <f>Q895*H895</f>
        <v>0.01551696</v>
      </c>
      <c r="S895" s="229">
        <v>0</v>
      </c>
      <c r="T895" s="230">
        <f>S895*H895</f>
        <v>0</v>
      </c>
      <c r="AR895" s="23" t="s">
        <v>245</v>
      </c>
      <c r="AT895" s="23" t="s">
        <v>148</v>
      </c>
      <c r="AU895" s="23" t="s">
        <v>86</v>
      </c>
      <c r="AY895" s="23" t="s">
        <v>146</v>
      </c>
      <c r="BE895" s="231">
        <f>IF(N895="základní",J895,0)</f>
        <v>0</v>
      </c>
      <c r="BF895" s="231">
        <f>IF(N895="snížená",J895,0)</f>
        <v>0</v>
      </c>
      <c r="BG895" s="231">
        <f>IF(N895="zákl. přenesená",J895,0)</f>
        <v>0</v>
      </c>
      <c r="BH895" s="231">
        <f>IF(N895="sníž. přenesená",J895,0)</f>
        <v>0</v>
      </c>
      <c r="BI895" s="231">
        <f>IF(N895="nulová",J895,0)</f>
        <v>0</v>
      </c>
      <c r="BJ895" s="23" t="s">
        <v>25</v>
      </c>
      <c r="BK895" s="231">
        <f>ROUND(I895*H895,2)</f>
        <v>0</v>
      </c>
      <c r="BL895" s="23" t="s">
        <v>245</v>
      </c>
      <c r="BM895" s="23" t="s">
        <v>1306</v>
      </c>
    </row>
    <row r="896" s="11" customFormat="1">
      <c r="B896" s="232"/>
      <c r="C896" s="233"/>
      <c r="D896" s="234" t="s">
        <v>155</v>
      </c>
      <c r="E896" s="235" t="s">
        <v>24</v>
      </c>
      <c r="F896" s="236" t="s">
        <v>1307</v>
      </c>
      <c r="G896" s="233"/>
      <c r="H896" s="235" t="s">
        <v>24</v>
      </c>
      <c r="I896" s="237"/>
      <c r="J896" s="233"/>
      <c r="K896" s="233"/>
      <c r="L896" s="238"/>
      <c r="M896" s="239"/>
      <c r="N896" s="240"/>
      <c r="O896" s="240"/>
      <c r="P896" s="240"/>
      <c r="Q896" s="240"/>
      <c r="R896" s="240"/>
      <c r="S896" s="240"/>
      <c r="T896" s="241"/>
      <c r="AT896" s="242" t="s">
        <v>155</v>
      </c>
      <c r="AU896" s="242" t="s">
        <v>86</v>
      </c>
      <c r="AV896" s="11" t="s">
        <v>25</v>
      </c>
      <c r="AW896" s="11" t="s">
        <v>40</v>
      </c>
      <c r="AX896" s="11" t="s">
        <v>77</v>
      </c>
      <c r="AY896" s="242" t="s">
        <v>146</v>
      </c>
    </row>
    <row r="897" s="12" customFormat="1">
      <c r="B897" s="243"/>
      <c r="C897" s="244"/>
      <c r="D897" s="234" t="s">
        <v>155</v>
      </c>
      <c r="E897" s="245" t="s">
        <v>24</v>
      </c>
      <c r="F897" s="246" t="s">
        <v>1308</v>
      </c>
      <c r="G897" s="244"/>
      <c r="H897" s="247">
        <v>129.30799999999999</v>
      </c>
      <c r="I897" s="248"/>
      <c r="J897" s="244"/>
      <c r="K897" s="244"/>
      <c r="L897" s="249"/>
      <c r="M897" s="250"/>
      <c r="N897" s="251"/>
      <c r="O897" s="251"/>
      <c r="P897" s="251"/>
      <c r="Q897" s="251"/>
      <c r="R897" s="251"/>
      <c r="S897" s="251"/>
      <c r="T897" s="252"/>
      <c r="AT897" s="253" t="s">
        <v>155</v>
      </c>
      <c r="AU897" s="253" t="s">
        <v>86</v>
      </c>
      <c r="AV897" s="12" t="s">
        <v>86</v>
      </c>
      <c r="AW897" s="12" t="s">
        <v>40</v>
      </c>
      <c r="AX897" s="12" t="s">
        <v>77</v>
      </c>
      <c r="AY897" s="253" t="s">
        <v>146</v>
      </c>
    </row>
    <row r="898" s="13" customFormat="1">
      <c r="B898" s="254"/>
      <c r="C898" s="255"/>
      <c r="D898" s="234" t="s">
        <v>155</v>
      </c>
      <c r="E898" s="256" t="s">
        <v>24</v>
      </c>
      <c r="F898" s="257" t="s">
        <v>159</v>
      </c>
      <c r="G898" s="255"/>
      <c r="H898" s="258">
        <v>129.30799999999999</v>
      </c>
      <c r="I898" s="259"/>
      <c r="J898" s="255"/>
      <c r="K898" s="255"/>
      <c r="L898" s="260"/>
      <c r="M898" s="261"/>
      <c r="N898" s="262"/>
      <c r="O898" s="262"/>
      <c r="P898" s="262"/>
      <c r="Q898" s="262"/>
      <c r="R898" s="262"/>
      <c r="S898" s="262"/>
      <c r="T898" s="263"/>
      <c r="AT898" s="264" t="s">
        <v>155</v>
      </c>
      <c r="AU898" s="264" t="s">
        <v>86</v>
      </c>
      <c r="AV898" s="13" t="s">
        <v>153</v>
      </c>
      <c r="AW898" s="13" t="s">
        <v>40</v>
      </c>
      <c r="AX898" s="13" t="s">
        <v>25</v>
      </c>
      <c r="AY898" s="264" t="s">
        <v>146</v>
      </c>
    </row>
    <row r="899" s="1" customFormat="1" ht="16.5" customHeight="1">
      <c r="B899" s="45"/>
      <c r="C899" s="220" t="s">
        <v>1309</v>
      </c>
      <c r="D899" s="220" t="s">
        <v>148</v>
      </c>
      <c r="E899" s="221" t="s">
        <v>1310</v>
      </c>
      <c r="F899" s="222" t="s">
        <v>1311</v>
      </c>
      <c r="G899" s="223" t="s">
        <v>151</v>
      </c>
      <c r="H899" s="224">
        <v>2.3399999999999999</v>
      </c>
      <c r="I899" s="225"/>
      <c r="J899" s="226">
        <f>ROUND(I899*H899,2)</f>
        <v>0</v>
      </c>
      <c r="K899" s="222" t="s">
        <v>152</v>
      </c>
      <c r="L899" s="71"/>
      <c r="M899" s="227" t="s">
        <v>24</v>
      </c>
      <c r="N899" s="228" t="s">
        <v>48</v>
      </c>
      <c r="O899" s="46"/>
      <c r="P899" s="229">
        <f>O899*H899</f>
        <v>0</v>
      </c>
      <c r="Q899" s="229">
        <v>0.021559999999999999</v>
      </c>
      <c r="R899" s="229">
        <f>Q899*H899</f>
        <v>0.050450399999999992</v>
      </c>
      <c r="S899" s="229">
        <v>0</v>
      </c>
      <c r="T899" s="230">
        <f>S899*H899</f>
        <v>0</v>
      </c>
      <c r="AR899" s="23" t="s">
        <v>245</v>
      </c>
      <c r="AT899" s="23" t="s">
        <v>148</v>
      </c>
      <c r="AU899" s="23" t="s">
        <v>86</v>
      </c>
      <c r="AY899" s="23" t="s">
        <v>146</v>
      </c>
      <c r="BE899" s="231">
        <f>IF(N899="základní",J899,0)</f>
        <v>0</v>
      </c>
      <c r="BF899" s="231">
        <f>IF(N899="snížená",J899,0)</f>
        <v>0</v>
      </c>
      <c r="BG899" s="231">
        <f>IF(N899="zákl. přenesená",J899,0)</f>
        <v>0</v>
      </c>
      <c r="BH899" s="231">
        <f>IF(N899="sníž. přenesená",J899,0)</f>
        <v>0</v>
      </c>
      <c r="BI899" s="231">
        <f>IF(N899="nulová",J899,0)</f>
        <v>0</v>
      </c>
      <c r="BJ899" s="23" t="s">
        <v>25</v>
      </c>
      <c r="BK899" s="231">
        <f>ROUND(I899*H899,2)</f>
        <v>0</v>
      </c>
      <c r="BL899" s="23" t="s">
        <v>245</v>
      </c>
      <c r="BM899" s="23" t="s">
        <v>1312</v>
      </c>
    </row>
    <row r="900" s="11" customFormat="1">
      <c r="B900" s="232"/>
      <c r="C900" s="233"/>
      <c r="D900" s="234" t="s">
        <v>155</v>
      </c>
      <c r="E900" s="235" t="s">
        <v>24</v>
      </c>
      <c r="F900" s="236" t="s">
        <v>564</v>
      </c>
      <c r="G900" s="233"/>
      <c r="H900" s="235" t="s">
        <v>24</v>
      </c>
      <c r="I900" s="237"/>
      <c r="J900" s="233"/>
      <c r="K900" s="233"/>
      <c r="L900" s="238"/>
      <c r="M900" s="239"/>
      <c r="N900" s="240"/>
      <c r="O900" s="240"/>
      <c r="P900" s="240"/>
      <c r="Q900" s="240"/>
      <c r="R900" s="240"/>
      <c r="S900" s="240"/>
      <c r="T900" s="241"/>
      <c r="AT900" s="242" t="s">
        <v>155</v>
      </c>
      <c r="AU900" s="242" t="s">
        <v>86</v>
      </c>
      <c r="AV900" s="11" t="s">
        <v>25</v>
      </c>
      <c r="AW900" s="11" t="s">
        <v>40</v>
      </c>
      <c r="AX900" s="11" t="s">
        <v>77</v>
      </c>
      <c r="AY900" s="242" t="s">
        <v>146</v>
      </c>
    </row>
    <row r="901" s="12" customFormat="1">
      <c r="B901" s="243"/>
      <c r="C901" s="244"/>
      <c r="D901" s="234" t="s">
        <v>155</v>
      </c>
      <c r="E901" s="245" t="s">
        <v>24</v>
      </c>
      <c r="F901" s="246" t="s">
        <v>1313</v>
      </c>
      <c r="G901" s="244"/>
      <c r="H901" s="247">
        <v>2.3399999999999999</v>
      </c>
      <c r="I901" s="248"/>
      <c r="J901" s="244"/>
      <c r="K901" s="244"/>
      <c r="L901" s="249"/>
      <c r="M901" s="250"/>
      <c r="N901" s="251"/>
      <c r="O901" s="251"/>
      <c r="P901" s="251"/>
      <c r="Q901" s="251"/>
      <c r="R901" s="251"/>
      <c r="S901" s="251"/>
      <c r="T901" s="252"/>
      <c r="AT901" s="253" t="s">
        <v>155</v>
      </c>
      <c r="AU901" s="253" t="s">
        <v>86</v>
      </c>
      <c r="AV901" s="12" t="s">
        <v>86</v>
      </c>
      <c r="AW901" s="12" t="s">
        <v>40</v>
      </c>
      <c r="AX901" s="12" t="s">
        <v>77</v>
      </c>
      <c r="AY901" s="253" t="s">
        <v>146</v>
      </c>
    </row>
    <row r="902" s="13" customFormat="1">
      <c r="B902" s="254"/>
      <c r="C902" s="255"/>
      <c r="D902" s="234" t="s">
        <v>155</v>
      </c>
      <c r="E902" s="256" t="s">
        <v>24</v>
      </c>
      <c r="F902" s="257" t="s">
        <v>159</v>
      </c>
      <c r="G902" s="255"/>
      <c r="H902" s="258">
        <v>2.3399999999999999</v>
      </c>
      <c r="I902" s="259"/>
      <c r="J902" s="255"/>
      <c r="K902" s="255"/>
      <c r="L902" s="260"/>
      <c r="M902" s="261"/>
      <c r="N902" s="262"/>
      <c r="O902" s="262"/>
      <c r="P902" s="262"/>
      <c r="Q902" s="262"/>
      <c r="R902" s="262"/>
      <c r="S902" s="262"/>
      <c r="T902" s="263"/>
      <c r="AT902" s="264" t="s">
        <v>155</v>
      </c>
      <c r="AU902" s="264" t="s">
        <v>86</v>
      </c>
      <c r="AV902" s="13" t="s">
        <v>153</v>
      </c>
      <c r="AW902" s="13" t="s">
        <v>40</v>
      </c>
      <c r="AX902" s="13" t="s">
        <v>25</v>
      </c>
      <c r="AY902" s="264" t="s">
        <v>146</v>
      </c>
    </row>
    <row r="903" s="1" customFormat="1" ht="25.5" customHeight="1">
      <c r="B903" s="45"/>
      <c r="C903" s="220" t="s">
        <v>1314</v>
      </c>
      <c r="D903" s="220" t="s">
        <v>148</v>
      </c>
      <c r="E903" s="221" t="s">
        <v>1315</v>
      </c>
      <c r="F903" s="222" t="s">
        <v>1316</v>
      </c>
      <c r="G903" s="223" t="s">
        <v>151</v>
      </c>
      <c r="H903" s="224">
        <v>11.48</v>
      </c>
      <c r="I903" s="225"/>
      <c r="J903" s="226">
        <f>ROUND(I903*H903,2)</f>
        <v>0</v>
      </c>
      <c r="K903" s="222" t="s">
        <v>152</v>
      </c>
      <c r="L903" s="71"/>
      <c r="M903" s="227" t="s">
        <v>24</v>
      </c>
      <c r="N903" s="228" t="s">
        <v>48</v>
      </c>
      <c r="O903" s="46"/>
      <c r="P903" s="229">
        <f>O903*H903</f>
        <v>0</v>
      </c>
      <c r="Q903" s="229">
        <v>0.00017000000000000001</v>
      </c>
      <c r="R903" s="229">
        <f>Q903*H903</f>
        <v>0.0019516000000000002</v>
      </c>
      <c r="S903" s="229">
        <v>0</v>
      </c>
      <c r="T903" s="230">
        <f>S903*H903</f>
        <v>0</v>
      </c>
      <c r="AR903" s="23" t="s">
        <v>245</v>
      </c>
      <c r="AT903" s="23" t="s">
        <v>148</v>
      </c>
      <c r="AU903" s="23" t="s">
        <v>86</v>
      </c>
      <c r="AY903" s="23" t="s">
        <v>146</v>
      </c>
      <c r="BE903" s="231">
        <f>IF(N903="základní",J903,0)</f>
        <v>0</v>
      </c>
      <c r="BF903" s="231">
        <f>IF(N903="snížená",J903,0)</f>
        <v>0</v>
      </c>
      <c r="BG903" s="231">
        <f>IF(N903="zákl. přenesená",J903,0)</f>
        <v>0</v>
      </c>
      <c r="BH903" s="231">
        <f>IF(N903="sníž. přenesená",J903,0)</f>
        <v>0</v>
      </c>
      <c r="BI903" s="231">
        <f>IF(N903="nulová",J903,0)</f>
        <v>0</v>
      </c>
      <c r="BJ903" s="23" t="s">
        <v>25</v>
      </c>
      <c r="BK903" s="231">
        <f>ROUND(I903*H903,2)</f>
        <v>0</v>
      </c>
      <c r="BL903" s="23" t="s">
        <v>245</v>
      </c>
      <c r="BM903" s="23" t="s">
        <v>1317</v>
      </c>
    </row>
    <row r="904" s="11" customFormat="1">
      <c r="B904" s="232"/>
      <c r="C904" s="233"/>
      <c r="D904" s="234" t="s">
        <v>155</v>
      </c>
      <c r="E904" s="235" t="s">
        <v>24</v>
      </c>
      <c r="F904" s="236" t="s">
        <v>564</v>
      </c>
      <c r="G904" s="233"/>
      <c r="H904" s="235" t="s">
        <v>24</v>
      </c>
      <c r="I904" s="237"/>
      <c r="J904" s="233"/>
      <c r="K904" s="233"/>
      <c r="L904" s="238"/>
      <c r="M904" s="239"/>
      <c r="N904" s="240"/>
      <c r="O904" s="240"/>
      <c r="P904" s="240"/>
      <c r="Q904" s="240"/>
      <c r="R904" s="240"/>
      <c r="S904" s="240"/>
      <c r="T904" s="241"/>
      <c r="AT904" s="242" t="s">
        <v>155</v>
      </c>
      <c r="AU904" s="242" t="s">
        <v>86</v>
      </c>
      <c r="AV904" s="11" t="s">
        <v>25</v>
      </c>
      <c r="AW904" s="11" t="s">
        <v>40</v>
      </c>
      <c r="AX904" s="11" t="s">
        <v>77</v>
      </c>
      <c r="AY904" s="242" t="s">
        <v>146</v>
      </c>
    </row>
    <row r="905" s="12" customFormat="1">
      <c r="B905" s="243"/>
      <c r="C905" s="244"/>
      <c r="D905" s="234" t="s">
        <v>155</v>
      </c>
      <c r="E905" s="245" t="s">
        <v>24</v>
      </c>
      <c r="F905" s="246" t="s">
        <v>565</v>
      </c>
      <c r="G905" s="244"/>
      <c r="H905" s="247">
        <v>11.48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AT905" s="253" t="s">
        <v>155</v>
      </c>
      <c r="AU905" s="253" t="s">
        <v>86</v>
      </c>
      <c r="AV905" s="12" t="s">
        <v>86</v>
      </c>
      <c r="AW905" s="12" t="s">
        <v>40</v>
      </c>
      <c r="AX905" s="12" t="s">
        <v>77</v>
      </c>
      <c r="AY905" s="253" t="s">
        <v>146</v>
      </c>
    </row>
    <row r="906" s="13" customFormat="1">
      <c r="B906" s="254"/>
      <c r="C906" s="255"/>
      <c r="D906" s="234" t="s">
        <v>155</v>
      </c>
      <c r="E906" s="256" t="s">
        <v>24</v>
      </c>
      <c r="F906" s="257" t="s">
        <v>159</v>
      </c>
      <c r="G906" s="255"/>
      <c r="H906" s="258">
        <v>11.48</v>
      </c>
      <c r="I906" s="259"/>
      <c r="J906" s="255"/>
      <c r="K906" s="255"/>
      <c r="L906" s="260"/>
      <c r="M906" s="261"/>
      <c r="N906" s="262"/>
      <c r="O906" s="262"/>
      <c r="P906" s="262"/>
      <c r="Q906" s="262"/>
      <c r="R906" s="262"/>
      <c r="S906" s="262"/>
      <c r="T906" s="263"/>
      <c r="AT906" s="264" t="s">
        <v>155</v>
      </c>
      <c r="AU906" s="264" t="s">
        <v>86</v>
      </c>
      <c r="AV906" s="13" t="s">
        <v>153</v>
      </c>
      <c r="AW906" s="13" t="s">
        <v>40</v>
      </c>
      <c r="AX906" s="13" t="s">
        <v>25</v>
      </c>
      <c r="AY906" s="264" t="s">
        <v>146</v>
      </c>
    </row>
    <row r="907" s="10" customFormat="1" ht="29.88" customHeight="1">
      <c r="B907" s="204"/>
      <c r="C907" s="205"/>
      <c r="D907" s="206" t="s">
        <v>76</v>
      </c>
      <c r="E907" s="218" t="s">
        <v>1318</v>
      </c>
      <c r="F907" s="218" t="s">
        <v>1319</v>
      </c>
      <c r="G907" s="205"/>
      <c r="H907" s="205"/>
      <c r="I907" s="208"/>
      <c r="J907" s="219">
        <f>BK907</f>
        <v>0</v>
      </c>
      <c r="K907" s="205"/>
      <c r="L907" s="210"/>
      <c r="M907" s="211"/>
      <c r="N907" s="212"/>
      <c r="O907" s="212"/>
      <c r="P907" s="213">
        <f>SUM(P908:P915)</f>
        <v>0</v>
      </c>
      <c r="Q907" s="212"/>
      <c r="R907" s="213">
        <f>SUM(R908:R915)</f>
        <v>0.062769339999999993</v>
      </c>
      <c r="S907" s="212"/>
      <c r="T907" s="214">
        <f>SUM(T908:T915)</f>
        <v>0</v>
      </c>
      <c r="AR907" s="215" t="s">
        <v>86</v>
      </c>
      <c r="AT907" s="216" t="s">
        <v>76</v>
      </c>
      <c r="AU907" s="216" t="s">
        <v>25</v>
      </c>
      <c r="AY907" s="215" t="s">
        <v>146</v>
      </c>
      <c r="BK907" s="217">
        <f>SUM(BK908:BK915)</f>
        <v>0</v>
      </c>
    </row>
    <row r="908" s="1" customFormat="1" ht="25.5" customHeight="1">
      <c r="B908" s="45"/>
      <c r="C908" s="220" t="s">
        <v>1320</v>
      </c>
      <c r="D908" s="220" t="s">
        <v>148</v>
      </c>
      <c r="E908" s="221" t="s">
        <v>1321</v>
      </c>
      <c r="F908" s="222" t="s">
        <v>1322</v>
      </c>
      <c r="G908" s="223" t="s">
        <v>151</v>
      </c>
      <c r="H908" s="224">
        <v>216.446</v>
      </c>
      <c r="I908" s="225"/>
      <c r="J908" s="226">
        <f>ROUND(I908*H908,2)</f>
        <v>0</v>
      </c>
      <c r="K908" s="222" t="s">
        <v>152</v>
      </c>
      <c r="L908" s="71"/>
      <c r="M908" s="227" t="s">
        <v>24</v>
      </c>
      <c r="N908" s="228" t="s">
        <v>48</v>
      </c>
      <c r="O908" s="46"/>
      <c r="P908" s="229">
        <f>O908*H908</f>
        <v>0</v>
      </c>
      <c r="Q908" s="229">
        <v>0.00029</v>
      </c>
      <c r="R908" s="229">
        <f>Q908*H908</f>
        <v>0.062769339999999993</v>
      </c>
      <c r="S908" s="229">
        <v>0</v>
      </c>
      <c r="T908" s="230">
        <f>S908*H908</f>
        <v>0</v>
      </c>
      <c r="AR908" s="23" t="s">
        <v>245</v>
      </c>
      <c r="AT908" s="23" t="s">
        <v>148</v>
      </c>
      <c r="AU908" s="23" t="s">
        <v>86</v>
      </c>
      <c r="AY908" s="23" t="s">
        <v>146</v>
      </c>
      <c r="BE908" s="231">
        <f>IF(N908="základní",J908,0)</f>
        <v>0</v>
      </c>
      <c r="BF908" s="231">
        <f>IF(N908="snížená",J908,0)</f>
        <v>0</v>
      </c>
      <c r="BG908" s="231">
        <f>IF(N908="zákl. přenesená",J908,0)</f>
        <v>0</v>
      </c>
      <c r="BH908" s="231">
        <f>IF(N908="sníž. přenesená",J908,0)</f>
        <v>0</v>
      </c>
      <c r="BI908" s="231">
        <f>IF(N908="nulová",J908,0)</f>
        <v>0</v>
      </c>
      <c r="BJ908" s="23" t="s">
        <v>25</v>
      </c>
      <c r="BK908" s="231">
        <f>ROUND(I908*H908,2)</f>
        <v>0</v>
      </c>
      <c r="BL908" s="23" t="s">
        <v>245</v>
      </c>
      <c r="BM908" s="23" t="s">
        <v>1323</v>
      </c>
    </row>
    <row r="909" s="11" customFormat="1">
      <c r="B909" s="232"/>
      <c r="C909" s="233"/>
      <c r="D909" s="234" t="s">
        <v>155</v>
      </c>
      <c r="E909" s="235" t="s">
        <v>24</v>
      </c>
      <c r="F909" s="236" t="s">
        <v>279</v>
      </c>
      <c r="G909" s="233"/>
      <c r="H909" s="235" t="s">
        <v>24</v>
      </c>
      <c r="I909" s="237"/>
      <c r="J909" s="233"/>
      <c r="K909" s="233"/>
      <c r="L909" s="238"/>
      <c r="M909" s="239"/>
      <c r="N909" s="240"/>
      <c r="O909" s="240"/>
      <c r="P909" s="240"/>
      <c r="Q909" s="240"/>
      <c r="R909" s="240"/>
      <c r="S909" s="240"/>
      <c r="T909" s="241"/>
      <c r="AT909" s="242" t="s">
        <v>155</v>
      </c>
      <c r="AU909" s="242" t="s">
        <v>86</v>
      </c>
      <c r="AV909" s="11" t="s">
        <v>25</v>
      </c>
      <c r="AW909" s="11" t="s">
        <v>40</v>
      </c>
      <c r="AX909" s="11" t="s">
        <v>77</v>
      </c>
      <c r="AY909" s="242" t="s">
        <v>146</v>
      </c>
    </row>
    <row r="910" s="12" customFormat="1">
      <c r="B910" s="243"/>
      <c r="C910" s="244"/>
      <c r="D910" s="234" t="s">
        <v>155</v>
      </c>
      <c r="E910" s="245" t="s">
        <v>24</v>
      </c>
      <c r="F910" s="246" t="s">
        <v>280</v>
      </c>
      <c r="G910" s="244"/>
      <c r="H910" s="247">
        <v>2.7599999999999998</v>
      </c>
      <c r="I910" s="248"/>
      <c r="J910" s="244"/>
      <c r="K910" s="244"/>
      <c r="L910" s="249"/>
      <c r="M910" s="250"/>
      <c r="N910" s="251"/>
      <c r="O910" s="251"/>
      <c r="P910" s="251"/>
      <c r="Q910" s="251"/>
      <c r="R910" s="251"/>
      <c r="S910" s="251"/>
      <c r="T910" s="252"/>
      <c r="AT910" s="253" t="s">
        <v>155</v>
      </c>
      <c r="AU910" s="253" t="s">
        <v>86</v>
      </c>
      <c r="AV910" s="12" t="s">
        <v>86</v>
      </c>
      <c r="AW910" s="12" t="s">
        <v>40</v>
      </c>
      <c r="AX910" s="12" t="s">
        <v>77</v>
      </c>
      <c r="AY910" s="253" t="s">
        <v>146</v>
      </c>
    </row>
    <row r="911" s="11" customFormat="1">
      <c r="B911" s="232"/>
      <c r="C911" s="233"/>
      <c r="D911" s="234" t="s">
        <v>155</v>
      </c>
      <c r="E911" s="235" t="s">
        <v>24</v>
      </c>
      <c r="F911" s="236" t="s">
        <v>333</v>
      </c>
      <c r="G911" s="233"/>
      <c r="H911" s="235" t="s">
        <v>24</v>
      </c>
      <c r="I911" s="237"/>
      <c r="J911" s="233"/>
      <c r="K911" s="233"/>
      <c r="L911" s="238"/>
      <c r="M911" s="239"/>
      <c r="N911" s="240"/>
      <c r="O911" s="240"/>
      <c r="P911" s="240"/>
      <c r="Q911" s="240"/>
      <c r="R911" s="240"/>
      <c r="S911" s="240"/>
      <c r="T911" s="241"/>
      <c r="AT911" s="242" t="s">
        <v>155</v>
      </c>
      <c r="AU911" s="242" t="s">
        <v>86</v>
      </c>
      <c r="AV911" s="11" t="s">
        <v>25</v>
      </c>
      <c r="AW911" s="11" t="s">
        <v>40</v>
      </c>
      <c r="AX911" s="11" t="s">
        <v>77</v>
      </c>
      <c r="AY911" s="242" t="s">
        <v>146</v>
      </c>
    </row>
    <row r="912" s="12" customFormat="1">
      <c r="B912" s="243"/>
      <c r="C912" s="244"/>
      <c r="D912" s="234" t="s">
        <v>155</v>
      </c>
      <c r="E912" s="245" t="s">
        <v>24</v>
      </c>
      <c r="F912" s="246" t="s">
        <v>334</v>
      </c>
      <c r="G912" s="244"/>
      <c r="H912" s="247">
        <v>136.09700000000001</v>
      </c>
      <c r="I912" s="248"/>
      <c r="J912" s="244"/>
      <c r="K912" s="244"/>
      <c r="L912" s="249"/>
      <c r="M912" s="250"/>
      <c r="N912" s="251"/>
      <c r="O912" s="251"/>
      <c r="P912" s="251"/>
      <c r="Q912" s="251"/>
      <c r="R912" s="251"/>
      <c r="S912" s="251"/>
      <c r="T912" s="252"/>
      <c r="AT912" s="253" t="s">
        <v>155</v>
      </c>
      <c r="AU912" s="253" t="s">
        <v>86</v>
      </c>
      <c r="AV912" s="12" t="s">
        <v>86</v>
      </c>
      <c r="AW912" s="12" t="s">
        <v>40</v>
      </c>
      <c r="AX912" s="12" t="s">
        <v>77</v>
      </c>
      <c r="AY912" s="253" t="s">
        <v>146</v>
      </c>
    </row>
    <row r="913" s="12" customFormat="1">
      <c r="B913" s="243"/>
      <c r="C913" s="244"/>
      <c r="D913" s="234" t="s">
        <v>155</v>
      </c>
      <c r="E913" s="245" t="s">
        <v>24</v>
      </c>
      <c r="F913" s="246" t="s">
        <v>335</v>
      </c>
      <c r="G913" s="244"/>
      <c r="H913" s="247">
        <v>49.765000000000001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AT913" s="253" t="s">
        <v>155</v>
      </c>
      <c r="AU913" s="253" t="s">
        <v>86</v>
      </c>
      <c r="AV913" s="12" t="s">
        <v>86</v>
      </c>
      <c r="AW913" s="12" t="s">
        <v>40</v>
      </c>
      <c r="AX913" s="12" t="s">
        <v>77</v>
      </c>
      <c r="AY913" s="253" t="s">
        <v>146</v>
      </c>
    </row>
    <row r="914" s="12" customFormat="1">
      <c r="B914" s="243"/>
      <c r="C914" s="244"/>
      <c r="D914" s="234" t="s">
        <v>155</v>
      </c>
      <c r="E914" s="245" t="s">
        <v>24</v>
      </c>
      <c r="F914" s="246" t="s">
        <v>336</v>
      </c>
      <c r="G914" s="244"/>
      <c r="H914" s="247">
        <v>27.824000000000002</v>
      </c>
      <c r="I914" s="248"/>
      <c r="J914" s="244"/>
      <c r="K914" s="244"/>
      <c r="L914" s="249"/>
      <c r="M914" s="250"/>
      <c r="N914" s="251"/>
      <c r="O914" s="251"/>
      <c r="P914" s="251"/>
      <c r="Q914" s="251"/>
      <c r="R914" s="251"/>
      <c r="S914" s="251"/>
      <c r="T914" s="252"/>
      <c r="AT914" s="253" t="s">
        <v>155</v>
      </c>
      <c r="AU914" s="253" t="s">
        <v>86</v>
      </c>
      <c r="AV914" s="12" t="s">
        <v>86</v>
      </c>
      <c r="AW914" s="12" t="s">
        <v>40</v>
      </c>
      <c r="AX914" s="12" t="s">
        <v>77</v>
      </c>
      <c r="AY914" s="253" t="s">
        <v>146</v>
      </c>
    </row>
    <row r="915" s="13" customFormat="1">
      <c r="B915" s="254"/>
      <c r="C915" s="255"/>
      <c r="D915" s="234" t="s">
        <v>155</v>
      </c>
      <c r="E915" s="256" t="s">
        <v>24</v>
      </c>
      <c r="F915" s="257" t="s">
        <v>159</v>
      </c>
      <c r="G915" s="255"/>
      <c r="H915" s="258">
        <v>216.446</v>
      </c>
      <c r="I915" s="259"/>
      <c r="J915" s="255"/>
      <c r="K915" s="255"/>
      <c r="L915" s="260"/>
      <c r="M915" s="261"/>
      <c r="N915" s="262"/>
      <c r="O915" s="262"/>
      <c r="P915" s="262"/>
      <c r="Q915" s="262"/>
      <c r="R915" s="262"/>
      <c r="S915" s="262"/>
      <c r="T915" s="263"/>
      <c r="AT915" s="264" t="s">
        <v>155</v>
      </c>
      <c r="AU915" s="264" t="s">
        <v>86</v>
      </c>
      <c r="AV915" s="13" t="s">
        <v>153</v>
      </c>
      <c r="AW915" s="13" t="s">
        <v>40</v>
      </c>
      <c r="AX915" s="13" t="s">
        <v>25</v>
      </c>
      <c r="AY915" s="264" t="s">
        <v>146</v>
      </c>
    </row>
    <row r="916" s="10" customFormat="1" ht="37.44001" customHeight="1">
      <c r="B916" s="204"/>
      <c r="C916" s="205"/>
      <c r="D916" s="206" t="s">
        <v>76</v>
      </c>
      <c r="E916" s="207" t="s">
        <v>263</v>
      </c>
      <c r="F916" s="207" t="s">
        <v>1324</v>
      </c>
      <c r="G916" s="205"/>
      <c r="H916" s="205"/>
      <c r="I916" s="208"/>
      <c r="J916" s="209">
        <f>BK916</f>
        <v>0</v>
      </c>
      <c r="K916" s="205"/>
      <c r="L916" s="210"/>
      <c r="M916" s="211"/>
      <c r="N916" s="212"/>
      <c r="O916" s="212"/>
      <c r="P916" s="213">
        <f>P917+P923</f>
        <v>0</v>
      </c>
      <c r="Q916" s="212"/>
      <c r="R916" s="213">
        <f>R917+R923</f>
        <v>0</v>
      </c>
      <c r="S916" s="212"/>
      <c r="T916" s="214">
        <f>T917+T923</f>
        <v>0</v>
      </c>
      <c r="AR916" s="215" t="s">
        <v>165</v>
      </c>
      <c r="AT916" s="216" t="s">
        <v>76</v>
      </c>
      <c r="AU916" s="216" t="s">
        <v>77</v>
      </c>
      <c r="AY916" s="215" t="s">
        <v>146</v>
      </c>
      <c r="BK916" s="217">
        <f>BK917+BK923</f>
        <v>0</v>
      </c>
    </row>
    <row r="917" s="10" customFormat="1" ht="19.92" customHeight="1">
      <c r="B917" s="204"/>
      <c r="C917" s="205"/>
      <c r="D917" s="206" t="s">
        <v>76</v>
      </c>
      <c r="E917" s="218" t="s">
        <v>1325</v>
      </c>
      <c r="F917" s="218" t="s">
        <v>1326</v>
      </c>
      <c r="G917" s="205"/>
      <c r="H917" s="205"/>
      <c r="I917" s="208"/>
      <c r="J917" s="219">
        <f>BK917</f>
        <v>0</v>
      </c>
      <c r="K917" s="205"/>
      <c r="L917" s="210"/>
      <c r="M917" s="211"/>
      <c r="N917" s="212"/>
      <c r="O917" s="212"/>
      <c r="P917" s="213">
        <f>SUM(P918:P922)</f>
        <v>0</v>
      </c>
      <c r="Q917" s="212"/>
      <c r="R917" s="213">
        <f>SUM(R918:R922)</f>
        <v>0</v>
      </c>
      <c r="S917" s="212"/>
      <c r="T917" s="214">
        <f>SUM(T918:T922)</f>
        <v>0</v>
      </c>
      <c r="AR917" s="215" t="s">
        <v>165</v>
      </c>
      <c r="AT917" s="216" t="s">
        <v>76</v>
      </c>
      <c r="AU917" s="216" t="s">
        <v>25</v>
      </c>
      <c r="AY917" s="215" t="s">
        <v>146</v>
      </c>
      <c r="BK917" s="217">
        <f>SUM(BK918:BK922)</f>
        <v>0</v>
      </c>
    </row>
    <row r="918" s="1" customFormat="1" ht="16.5" customHeight="1">
      <c r="B918" s="45"/>
      <c r="C918" s="220" t="s">
        <v>1327</v>
      </c>
      <c r="D918" s="220" t="s">
        <v>148</v>
      </c>
      <c r="E918" s="221" t="s">
        <v>1328</v>
      </c>
      <c r="F918" s="222" t="s">
        <v>1329</v>
      </c>
      <c r="G918" s="223" t="s">
        <v>322</v>
      </c>
      <c r="H918" s="224">
        <v>4</v>
      </c>
      <c r="I918" s="225"/>
      <c r="J918" s="226">
        <f>ROUND(I918*H918,2)</f>
        <v>0</v>
      </c>
      <c r="K918" s="222" t="s">
        <v>24</v>
      </c>
      <c r="L918" s="71"/>
      <c r="M918" s="227" t="s">
        <v>24</v>
      </c>
      <c r="N918" s="228" t="s">
        <v>48</v>
      </c>
      <c r="O918" s="46"/>
      <c r="P918" s="229">
        <f>O918*H918</f>
        <v>0</v>
      </c>
      <c r="Q918" s="229">
        <v>0</v>
      </c>
      <c r="R918" s="229">
        <f>Q918*H918</f>
        <v>0</v>
      </c>
      <c r="S918" s="229">
        <v>0</v>
      </c>
      <c r="T918" s="230">
        <f>S918*H918</f>
        <v>0</v>
      </c>
      <c r="AR918" s="23" t="s">
        <v>585</v>
      </c>
      <c r="AT918" s="23" t="s">
        <v>148</v>
      </c>
      <c r="AU918" s="23" t="s">
        <v>86</v>
      </c>
      <c r="AY918" s="23" t="s">
        <v>146</v>
      </c>
      <c r="BE918" s="231">
        <f>IF(N918="základní",J918,0)</f>
        <v>0</v>
      </c>
      <c r="BF918" s="231">
        <f>IF(N918="snížená",J918,0)</f>
        <v>0</v>
      </c>
      <c r="BG918" s="231">
        <f>IF(N918="zákl. přenesená",J918,0)</f>
        <v>0</v>
      </c>
      <c r="BH918" s="231">
        <f>IF(N918="sníž. přenesená",J918,0)</f>
        <v>0</v>
      </c>
      <c r="BI918" s="231">
        <f>IF(N918="nulová",J918,0)</f>
        <v>0</v>
      </c>
      <c r="BJ918" s="23" t="s">
        <v>25</v>
      </c>
      <c r="BK918" s="231">
        <f>ROUND(I918*H918,2)</f>
        <v>0</v>
      </c>
      <c r="BL918" s="23" t="s">
        <v>585</v>
      </c>
      <c r="BM918" s="23" t="s">
        <v>1330</v>
      </c>
    </row>
    <row r="919" s="12" customFormat="1">
      <c r="B919" s="243"/>
      <c r="C919" s="244"/>
      <c r="D919" s="234" t="s">
        <v>155</v>
      </c>
      <c r="E919" s="245" t="s">
        <v>24</v>
      </c>
      <c r="F919" s="246" t="s">
        <v>1331</v>
      </c>
      <c r="G919" s="244"/>
      <c r="H919" s="247">
        <v>1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AT919" s="253" t="s">
        <v>155</v>
      </c>
      <c r="AU919" s="253" t="s">
        <v>86</v>
      </c>
      <c r="AV919" s="12" t="s">
        <v>86</v>
      </c>
      <c r="AW919" s="12" t="s">
        <v>40</v>
      </c>
      <c r="AX919" s="12" t="s">
        <v>77</v>
      </c>
      <c r="AY919" s="253" t="s">
        <v>146</v>
      </c>
    </row>
    <row r="920" s="12" customFormat="1">
      <c r="B920" s="243"/>
      <c r="C920" s="244"/>
      <c r="D920" s="234" t="s">
        <v>155</v>
      </c>
      <c r="E920" s="245" t="s">
        <v>24</v>
      </c>
      <c r="F920" s="246" t="s">
        <v>1332</v>
      </c>
      <c r="G920" s="244"/>
      <c r="H920" s="247">
        <v>1</v>
      </c>
      <c r="I920" s="248"/>
      <c r="J920" s="244"/>
      <c r="K920" s="244"/>
      <c r="L920" s="249"/>
      <c r="M920" s="250"/>
      <c r="N920" s="251"/>
      <c r="O920" s="251"/>
      <c r="P920" s="251"/>
      <c r="Q920" s="251"/>
      <c r="R920" s="251"/>
      <c r="S920" s="251"/>
      <c r="T920" s="252"/>
      <c r="AT920" s="253" t="s">
        <v>155</v>
      </c>
      <c r="AU920" s="253" t="s">
        <v>86</v>
      </c>
      <c r="AV920" s="12" t="s">
        <v>86</v>
      </c>
      <c r="AW920" s="12" t="s">
        <v>40</v>
      </c>
      <c r="AX920" s="12" t="s">
        <v>77</v>
      </c>
      <c r="AY920" s="253" t="s">
        <v>146</v>
      </c>
    </row>
    <row r="921" s="12" customFormat="1">
      <c r="B921" s="243"/>
      <c r="C921" s="244"/>
      <c r="D921" s="234" t="s">
        <v>155</v>
      </c>
      <c r="E921" s="245" t="s">
        <v>24</v>
      </c>
      <c r="F921" s="246" t="s">
        <v>1333</v>
      </c>
      <c r="G921" s="244"/>
      <c r="H921" s="247">
        <v>2</v>
      </c>
      <c r="I921" s="248"/>
      <c r="J921" s="244"/>
      <c r="K921" s="244"/>
      <c r="L921" s="249"/>
      <c r="M921" s="250"/>
      <c r="N921" s="251"/>
      <c r="O921" s="251"/>
      <c r="P921" s="251"/>
      <c r="Q921" s="251"/>
      <c r="R921" s="251"/>
      <c r="S921" s="251"/>
      <c r="T921" s="252"/>
      <c r="AT921" s="253" t="s">
        <v>155</v>
      </c>
      <c r="AU921" s="253" t="s">
        <v>86</v>
      </c>
      <c r="AV921" s="12" t="s">
        <v>86</v>
      </c>
      <c r="AW921" s="12" t="s">
        <v>40</v>
      </c>
      <c r="AX921" s="12" t="s">
        <v>77</v>
      </c>
      <c r="AY921" s="253" t="s">
        <v>146</v>
      </c>
    </row>
    <row r="922" s="13" customFormat="1">
      <c r="B922" s="254"/>
      <c r="C922" s="255"/>
      <c r="D922" s="234" t="s">
        <v>155</v>
      </c>
      <c r="E922" s="256" t="s">
        <v>24</v>
      </c>
      <c r="F922" s="257" t="s">
        <v>159</v>
      </c>
      <c r="G922" s="255"/>
      <c r="H922" s="258">
        <v>4</v>
      </c>
      <c r="I922" s="259"/>
      <c r="J922" s="255"/>
      <c r="K922" s="255"/>
      <c r="L922" s="260"/>
      <c r="M922" s="261"/>
      <c r="N922" s="262"/>
      <c r="O922" s="262"/>
      <c r="P922" s="262"/>
      <c r="Q922" s="262"/>
      <c r="R922" s="262"/>
      <c r="S922" s="262"/>
      <c r="T922" s="263"/>
      <c r="AT922" s="264" t="s">
        <v>155</v>
      </c>
      <c r="AU922" s="264" t="s">
        <v>86</v>
      </c>
      <c r="AV922" s="13" t="s">
        <v>153</v>
      </c>
      <c r="AW922" s="13" t="s">
        <v>40</v>
      </c>
      <c r="AX922" s="13" t="s">
        <v>25</v>
      </c>
      <c r="AY922" s="264" t="s">
        <v>146</v>
      </c>
    </row>
    <row r="923" s="10" customFormat="1" ht="29.88" customHeight="1">
      <c r="B923" s="204"/>
      <c r="C923" s="205"/>
      <c r="D923" s="206" t="s">
        <v>76</v>
      </c>
      <c r="E923" s="218" t="s">
        <v>1334</v>
      </c>
      <c r="F923" s="218" t="s">
        <v>1335</v>
      </c>
      <c r="G923" s="205"/>
      <c r="H923" s="205"/>
      <c r="I923" s="208"/>
      <c r="J923" s="219">
        <f>BK923</f>
        <v>0</v>
      </c>
      <c r="K923" s="205"/>
      <c r="L923" s="210"/>
      <c r="M923" s="211"/>
      <c r="N923" s="212"/>
      <c r="O923" s="212"/>
      <c r="P923" s="213">
        <f>SUM(P924:P927)</f>
        <v>0</v>
      </c>
      <c r="Q923" s="212"/>
      <c r="R923" s="213">
        <f>SUM(R924:R927)</f>
        <v>0</v>
      </c>
      <c r="S923" s="212"/>
      <c r="T923" s="214">
        <f>SUM(T924:T927)</f>
        <v>0</v>
      </c>
      <c r="AR923" s="215" t="s">
        <v>165</v>
      </c>
      <c r="AT923" s="216" t="s">
        <v>76</v>
      </c>
      <c r="AU923" s="216" t="s">
        <v>25</v>
      </c>
      <c r="AY923" s="215" t="s">
        <v>146</v>
      </c>
      <c r="BK923" s="217">
        <f>SUM(BK924:BK927)</f>
        <v>0</v>
      </c>
    </row>
    <row r="924" s="1" customFormat="1" ht="16.5" customHeight="1">
      <c r="B924" s="45"/>
      <c r="C924" s="220" t="s">
        <v>1336</v>
      </c>
      <c r="D924" s="220" t="s">
        <v>148</v>
      </c>
      <c r="E924" s="221" t="s">
        <v>1337</v>
      </c>
      <c r="F924" s="222" t="s">
        <v>1338</v>
      </c>
      <c r="G924" s="223" t="s">
        <v>322</v>
      </c>
      <c r="H924" s="224">
        <v>1</v>
      </c>
      <c r="I924" s="225"/>
      <c r="J924" s="226">
        <f>ROUND(I924*H924,2)</f>
        <v>0</v>
      </c>
      <c r="K924" s="222" t="s">
        <v>24</v>
      </c>
      <c r="L924" s="71"/>
      <c r="M924" s="227" t="s">
        <v>24</v>
      </c>
      <c r="N924" s="228" t="s">
        <v>48</v>
      </c>
      <c r="O924" s="46"/>
      <c r="P924" s="229">
        <f>O924*H924</f>
        <v>0</v>
      </c>
      <c r="Q924" s="229">
        <v>0</v>
      </c>
      <c r="R924" s="229">
        <f>Q924*H924</f>
        <v>0</v>
      </c>
      <c r="S924" s="229">
        <v>0</v>
      </c>
      <c r="T924" s="230">
        <f>S924*H924</f>
        <v>0</v>
      </c>
      <c r="AR924" s="23" t="s">
        <v>585</v>
      </c>
      <c r="AT924" s="23" t="s">
        <v>148</v>
      </c>
      <c r="AU924" s="23" t="s">
        <v>86</v>
      </c>
      <c r="AY924" s="23" t="s">
        <v>146</v>
      </c>
      <c r="BE924" s="231">
        <f>IF(N924="základní",J924,0)</f>
        <v>0</v>
      </c>
      <c r="BF924" s="231">
        <f>IF(N924="snížená",J924,0)</f>
        <v>0</v>
      </c>
      <c r="BG924" s="231">
        <f>IF(N924="zákl. přenesená",J924,0)</f>
        <v>0</v>
      </c>
      <c r="BH924" s="231">
        <f>IF(N924="sníž. přenesená",J924,0)</f>
        <v>0</v>
      </c>
      <c r="BI924" s="231">
        <f>IF(N924="nulová",J924,0)</f>
        <v>0</v>
      </c>
      <c r="BJ924" s="23" t="s">
        <v>25</v>
      </c>
      <c r="BK924" s="231">
        <f>ROUND(I924*H924,2)</f>
        <v>0</v>
      </c>
      <c r="BL924" s="23" t="s">
        <v>585</v>
      </c>
      <c r="BM924" s="23" t="s">
        <v>1339</v>
      </c>
    </row>
    <row r="925" s="11" customFormat="1">
      <c r="B925" s="232"/>
      <c r="C925" s="233"/>
      <c r="D925" s="234" t="s">
        <v>155</v>
      </c>
      <c r="E925" s="235" t="s">
        <v>24</v>
      </c>
      <c r="F925" s="236" t="s">
        <v>1340</v>
      </c>
      <c r="G925" s="233"/>
      <c r="H925" s="235" t="s">
        <v>24</v>
      </c>
      <c r="I925" s="237"/>
      <c r="J925" s="233"/>
      <c r="K925" s="233"/>
      <c r="L925" s="238"/>
      <c r="M925" s="239"/>
      <c r="N925" s="240"/>
      <c r="O925" s="240"/>
      <c r="P925" s="240"/>
      <c r="Q925" s="240"/>
      <c r="R925" s="240"/>
      <c r="S925" s="240"/>
      <c r="T925" s="241"/>
      <c r="AT925" s="242" t="s">
        <v>155</v>
      </c>
      <c r="AU925" s="242" t="s">
        <v>86</v>
      </c>
      <c r="AV925" s="11" t="s">
        <v>25</v>
      </c>
      <c r="AW925" s="11" t="s">
        <v>40</v>
      </c>
      <c r="AX925" s="11" t="s">
        <v>77</v>
      </c>
      <c r="AY925" s="242" t="s">
        <v>146</v>
      </c>
    </row>
    <row r="926" s="12" customFormat="1">
      <c r="B926" s="243"/>
      <c r="C926" s="244"/>
      <c r="D926" s="234" t="s">
        <v>155</v>
      </c>
      <c r="E926" s="245" t="s">
        <v>24</v>
      </c>
      <c r="F926" s="246" t="s">
        <v>904</v>
      </c>
      <c r="G926" s="244"/>
      <c r="H926" s="247">
        <v>1</v>
      </c>
      <c r="I926" s="248"/>
      <c r="J926" s="244"/>
      <c r="K926" s="244"/>
      <c r="L926" s="249"/>
      <c r="M926" s="250"/>
      <c r="N926" s="251"/>
      <c r="O926" s="251"/>
      <c r="P926" s="251"/>
      <c r="Q926" s="251"/>
      <c r="R926" s="251"/>
      <c r="S926" s="251"/>
      <c r="T926" s="252"/>
      <c r="AT926" s="253" t="s">
        <v>155</v>
      </c>
      <c r="AU926" s="253" t="s">
        <v>86</v>
      </c>
      <c r="AV926" s="12" t="s">
        <v>86</v>
      </c>
      <c r="AW926" s="12" t="s">
        <v>40</v>
      </c>
      <c r="AX926" s="12" t="s">
        <v>77</v>
      </c>
      <c r="AY926" s="253" t="s">
        <v>146</v>
      </c>
    </row>
    <row r="927" s="13" customFormat="1">
      <c r="B927" s="254"/>
      <c r="C927" s="255"/>
      <c r="D927" s="234" t="s">
        <v>155</v>
      </c>
      <c r="E927" s="256" t="s">
        <v>24</v>
      </c>
      <c r="F927" s="257" t="s">
        <v>159</v>
      </c>
      <c r="G927" s="255"/>
      <c r="H927" s="258">
        <v>1</v>
      </c>
      <c r="I927" s="259"/>
      <c r="J927" s="255"/>
      <c r="K927" s="255"/>
      <c r="L927" s="260"/>
      <c r="M927" s="276"/>
      <c r="N927" s="277"/>
      <c r="O927" s="277"/>
      <c r="P927" s="277"/>
      <c r="Q927" s="277"/>
      <c r="R927" s="277"/>
      <c r="S927" s="277"/>
      <c r="T927" s="278"/>
      <c r="AT927" s="264" t="s">
        <v>155</v>
      </c>
      <c r="AU927" s="264" t="s">
        <v>86</v>
      </c>
      <c r="AV927" s="13" t="s">
        <v>153</v>
      </c>
      <c r="AW927" s="13" t="s">
        <v>40</v>
      </c>
      <c r="AX927" s="13" t="s">
        <v>25</v>
      </c>
      <c r="AY927" s="264" t="s">
        <v>146</v>
      </c>
    </row>
    <row r="928" s="1" customFormat="1" ht="6.96" customHeight="1">
      <c r="B928" s="66"/>
      <c r="C928" s="67"/>
      <c r="D928" s="67"/>
      <c r="E928" s="67"/>
      <c r="F928" s="67"/>
      <c r="G928" s="67"/>
      <c r="H928" s="67"/>
      <c r="I928" s="165"/>
      <c r="J928" s="67"/>
      <c r="K928" s="67"/>
      <c r="L928" s="71"/>
    </row>
  </sheetData>
  <sheetProtection sheet="1" autoFilter="0" formatColumns="0" formatRows="0" objects="1" scenarios="1" spinCount="100000" saltValue="BfYaEmsJLhGYME+PayXo/MM1MAuFhHZ16ghXjiLXg//cQ91aVIwpsI/rkLKXozHMPtd8wAeSuA/9Ska17spDQA==" hashValue="XfyTMYWOraS16loV7DV2vVvdnlodYeJVtC+jV9ugfHc0TZIefUATb4BC3lbNCmPoxHa1uWhMK7rXQMt8I4HflA==" algorithmName="SHA-512" password="CC35"/>
  <autoFilter ref="C102:K927"/>
  <mergeCells count="10">
    <mergeCell ref="E7:H7"/>
    <mergeCell ref="E9:H9"/>
    <mergeCell ref="E24:H24"/>
    <mergeCell ref="E45:H45"/>
    <mergeCell ref="E47:H47"/>
    <mergeCell ref="J51:J52"/>
    <mergeCell ref="E93:H93"/>
    <mergeCell ref="E95:H95"/>
    <mergeCell ref="G1:H1"/>
    <mergeCell ref="L2:V2"/>
  </mergeCells>
  <hyperlinks>
    <hyperlink ref="F1:G1" location="C2" display="1) Krycí list soupisu"/>
    <hyperlink ref="G1:H1" location="C54" display="2) Rekapitulace"/>
    <hyperlink ref="J1" location="C10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90</v>
      </c>
      <c r="G1" s="138" t="s">
        <v>91</v>
      </c>
      <c r="H1" s="138"/>
      <c r="I1" s="139"/>
      <c r="J1" s="138" t="s">
        <v>92</v>
      </c>
      <c r="K1" s="137" t="s">
        <v>93</v>
      </c>
      <c r="L1" s="138" t="s">
        <v>94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89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86</v>
      </c>
    </row>
    <row r="4" ht="36.96" customHeight="1">
      <c r="B4" s="27"/>
      <c r="C4" s="28"/>
      <c r="D4" s="29" t="s">
        <v>95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Zateplení ZŠ U Školské Zahrady, U Školské Zahrady 1030/4, Praha 8, k.ú. Kobylisy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96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1341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24</v>
      </c>
      <c r="G11" s="46"/>
      <c r="H11" s="46"/>
      <c r="I11" s="145" t="s">
        <v>23</v>
      </c>
      <c r="J11" s="34" t="s">
        <v>24</v>
      </c>
      <c r="K11" s="50"/>
    </row>
    <row r="12" s="1" customFormat="1" ht="14.4" customHeight="1">
      <c r="B12" s="45"/>
      <c r="C12" s="46"/>
      <c r="D12" s="39" t="s">
        <v>26</v>
      </c>
      <c r="E12" s="46"/>
      <c r="F12" s="34" t="s">
        <v>27</v>
      </c>
      <c r="G12" s="46"/>
      <c r="H12" s="46"/>
      <c r="I12" s="145" t="s">
        <v>28</v>
      </c>
      <c r="J12" s="146" t="str">
        <f>'Rekapitulace stavby'!AN8</f>
        <v>15. 7. 2016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32</v>
      </c>
      <c r="E14" s="46"/>
      <c r="F14" s="46"/>
      <c r="G14" s="46"/>
      <c r="H14" s="46"/>
      <c r="I14" s="145" t="s">
        <v>33</v>
      </c>
      <c r="J14" s="34" t="s">
        <v>24</v>
      </c>
      <c r="K14" s="50"/>
    </row>
    <row r="15" s="1" customFormat="1" ht="18" customHeight="1">
      <c r="B15" s="45"/>
      <c r="C15" s="46"/>
      <c r="D15" s="46"/>
      <c r="E15" s="34" t="s">
        <v>34</v>
      </c>
      <c r="F15" s="46"/>
      <c r="G15" s="46"/>
      <c r="H15" s="46"/>
      <c r="I15" s="145" t="s">
        <v>35</v>
      </c>
      <c r="J15" s="34" t="s">
        <v>24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36</v>
      </c>
      <c r="E17" s="46"/>
      <c r="F17" s="46"/>
      <c r="G17" s="46"/>
      <c r="H17" s="46"/>
      <c r="I17" s="145" t="s">
        <v>33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35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38</v>
      </c>
      <c r="E20" s="46"/>
      <c r="F20" s="46"/>
      <c r="G20" s="46"/>
      <c r="H20" s="46"/>
      <c r="I20" s="145" t="s">
        <v>33</v>
      </c>
      <c r="J20" s="34" t="s">
        <v>24</v>
      </c>
      <c r="K20" s="50"/>
    </row>
    <row r="21" s="1" customFormat="1" ht="18" customHeight="1">
      <c r="B21" s="45"/>
      <c r="C21" s="46"/>
      <c r="D21" s="46"/>
      <c r="E21" s="34" t="s">
        <v>39</v>
      </c>
      <c r="F21" s="46"/>
      <c r="G21" s="46"/>
      <c r="H21" s="46"/>
      <c r="I21" s="145" t="s">
        <v>35</v>
      </c>
      <c r="J21" s="34" t="s">
        <v>24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41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24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43</v>
      </c>
      <c r="E27" s="46"/>
      <c r="F27" s="46"/>
      <c r="G27" s="46"/>
      <c r="H27" s="46"/>
      <c r="I27" s="143"/>
      <c r="J27" s="154">
        <f>ROUND(J83,2)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45</v>
      </c>
      <c r="G29" s="46"/>
      <c r="H29" s="46"/>
      <c r="I29" s="155" t="s">
        <v>44</v>
      </c>
      <c r="J29" s="51" t="s">
        <v>46</v>
      </c>
      <c r="K29" s="50"/>
    </row>
    <row r="30" s="1" customFormat="1" ht="14.4" customHeight="1">
      <c r="B30" s="45"/>
      <c r="C30" s="46"/>
      <c r="D30" s="54" t="s">
        <v>47</v>
      </c>
      <c r="E30" s="54" t="s">
        <v>48</v>
      </c>
      <c r="F30" s="156">
        <f>ROUND(SUM(BE83:BE97), 2)</f>
        <v>0</v>
      </c>
      <c r="G30" s="46"/>
      <c r="H30" s="46"/>
      <c r="I30" s="157">
        <v>0.20999999999999999</v>
      </c>
      <c r="J30" s="156">
        <f>ROUND(ROUND((SUM(BE83:BE97)), 2)*I30, 2)</f>
        <v>0</v>
      </c>
      <c r="K30" s="50"/>
    </row>
    <row r="31" s="1" customFormat="1" ht="14.4" customHeight="1">
      <c r="B31" s="45"/>
      <c r="C31" s="46"/>
      <c r="D31" s="46"/>
      <c r="E31" s="54" t="s">
        <v>49</v>
      </c>
      <c r="F31" s="156">
        <f>ROUND(SUM(BF83:BF97), 2)</f>
        <v>0</v>
      </c>
      <c r="G31" s="46"/>
      <c r="H31" s="46"/>
      <c r="I31" s="157">
        <v>0.14999999999999999</v>
      </c>
      <c r="J31" s="156">
        <f>ROUND(ROUND((SUM(BF83:BF97)),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50</v>
      </c>
      <c r="F32" s="156">
        <f>ROUND(SUM(BG83:BG97),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51</v>
      </c>
      <c r="F33" s="156">
        <f>ROUND(SUM(BH83:BH97),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52</v>
      </c>
      <c r="F34" s="156">
        <f>ROUND(SUM(BI83:BI97),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53</v>
      </c>
      <c r="E36" s="97"/>
      <c r="F36" s="97"/>
      <c r="G36" s="160" t="s">
        <v>54</v>
      </c>
      <c r="H36" s="161" t="s">
        <v>55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98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Zateplení ZŠ U Školské Zahrady, U Školské Zahrady 1030/4, Praha 8, k.ú. Kobylisy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96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VON - VRN+ON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26</v>
      </c>
      <c r="D49" s="46"/>
      <c r="E49" s="46"/>
      <c r="F49" s="34" t="str">
        <f>F12</f>
        <v xml:space="preserve"> </v>
      </c>
      <c r="G49" s="46"/>
      <c r="H49" s="46"/>
      <c r="I49" s="145" t="s">
        <v>28</v>
      </c>
      <c r="J49" s="146" t="str">
        <f>IF(J12="","",J12)</f>
        <v>15. 7. 2016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32</v>
      </c>
      <c r="D51" s="46"/>
      <c r="E51" s="46"/>
      <c r="F51" s="34" t="str">
        <f>E15</f>
        <v>Servisní stř. pro správu sv. majetku, MČ Praha 8</v>
      </c>
      <c r="G51" s="46"/>
      <c r="H51" s="46"/>
      <c r="I51" s="145" t="s">
        <v>38</v>
      </c>
      <c r="J51" s="43" t="str">
        <f>E21</f>
        <v>SKLOPROJEKT spol. s.r.o.</v>
      </c>
      <c r="K51" s="50"/>
    </row>
    <row r="52" s="1" customFormat="1" ht="14.4" customHeight="1">
      <c r="B52" s="45"/>
      <c r="C52" s="39" t="s">
        <v>36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99</v>
      </c>
      <c r="D54" s="158"/>
      <c r="E54" s="158"/>
      <c r="F54" s="158"/>
      <c r="G54" s="158"/>
      <c r="H54" s="158"/>
      <c r="I54" s="172"/>
      <c r="J54" s="173" t="s">
        <v>100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101</v>
      </c>
      <c r="D56" s="46"/>
      <c r="E56" s="46"/>
      <c r="F56" s="46"/>
      <c r="G56" s="46"/>
      <c r="H56" s="46"/>
      <c r="I56" s="143"/>
      <c r="J56" s="154">
        <f>J83</f>
        <v>0</v>
      </c>
      <c r="K56" s="50"/>
      <c r="AU56" s="23" t="s">
        <v>102</v>
      </c>
    </row>
    <row r="57" s="7" customFormat="1" ht="24.96" customHeight="1">
      <c r="B57" s="176"/>
      <c r="C57" s="177"/>
      <c r="D57" s="178" t="s">
        <v>1342</v>
      </c>
      <c r="E57" s="179"/>
      <c r="F57" s="179"/>
      <c r="G57" s="179"/>
      <c r="H57" s="179"/>
      <c r="I57" s="180"/>
      <c r="J57" s="181">
        <f>J84</f>
        <v>0</v>
      </c>
      <c r="K57" s="182"/>
    </row>
    <row r="58" s="8" customFormat="1" ht="19.92" customHeight="1">
      <c r="B58" s="183"/>
      <c r="C58" s="184"/>
      <c r="D58" s="185" t="s">
        <v>1343</v>
      </c>
      <c r="E58" s="186"/>
      <c r="F58" s="186"/>
      <c r="G58" s="186"/>
      <c r="H58" s="186"/>
      <c r="I58" s="187"/>
      <c r="J58" s="188">
        <f>J85</f>
        <v>0</v>
      </c>
      <c r="K58" s="189"/>
    </row>
    <row r="59" s="8" customFormat="1" ht="19.92" customHeight="1">
      <c r="B59" s="183"/>
      <c r="C59" s="184"/>
      <c r="D59" s="185" t="s">
        <v>1344</v>
      </c>
      <c r="E59" s="186"/>
      <c r="F59" s="186"/>
      <c r="G59" s="186"/>
      <c r="H59" s="186"/>
      <c r="I59" s="187"/>
      <c r="J59" s="188">
        <f>J87</f>
        <v>0</v>
      </c>
      <c r="K59" s="189"/>
    </row>
    <row r="60" s="8" customFormat="1" ht="19.92" customHeight="1">
      <c r="B60" s="183"/>
      <c r="C60" s="184"/>
      <c r="D60" s="185" t="s">
        <v>1345</v>
      </c>
      <c r="E60" s="186"/>
      <c r="F60" s="186"/>
      <c r="G60" s="186"/>
      <c r="H60" s="186"/>
      <c r="I60" s="187"/>
      <c r="J60" s="188">
        <f>J89</f>
        <v>0</v>
      </c>
      <c r="K60" s="189"/>
    </row>
    <row r="61" s="8" customFormat="1" ht="19.92" customHeight="1">
      <c r="B61" s="183"/>
      <c r="C61" s="184"/>
      <c r="D61" s="185" t="s">
        <v>1346</v>
      </c>
      <c r="E61" s="186"/>
      <c r="F61" s="186"/>
      <c r="G61" s="186"/>
      <c r="H61" s="186"/>
      <c r="I61" s="187"/>
      <c r="J61" s="188">
        <f>J92</f>
        <v>0</v>
      </c>
      <c r="K61" s="189"/>
    </row>
    <row r="62" s="8" customFormat="1" ht="19.92" customHeight="1">
      <c r="B62" s="183"/>
      <c r="C62" s="184"/>
      <c r="D62" s="185" t="s">
        <v>1347</v>
      </c>
      <c r="E62" s="186"/>
      <c r="F62" s="186"/>
      <c r="G62" s="186"/>
      <c r="H62" s="186"/>
      <c r="I62" s="187"/>
      <c r="J62" s="188">
        <f>J94</f>
        <v>0</v>
      </c>
      <c r="K62" s="189"/>
    </row>
    <row r="63" s="8" customFormat="1" ht="19.92" customHeight="1">
      <c r="B63" s="183"/>
      <c r="C63" s="184"/>
      <c r="D63" s="185" t="s">
        <v>1348</v>
      </c>
      <c r="E63" s="186"/>
      <c r="F63" s="186"/>
      <c r="G63" s="186"/>
      <c r="H63" s="186"/>
      <c r="I63" s="187"/>
      <c r="J63" s="188">
        <f>J95</f>
        <v>0</v>
      </c>
      <c r="K63" s="189"/>
    </row>
    <row r="64" s="1" customFormat="1" ht="21.84" customHeight="1">
      <c r="B64" s="45"/>
      <c r="C64" s="46"/>
      <c r="D64" s="46"/>
      <c r="E64" s="46"/>
      <c r="F64" s="46"/>
      <c r="G64" s="46"/>
      <c r="H64" s="46"/>
      <c r="I64" s="143"/>
      <c r="J64" s="46"/>
      <c r="K64" s="50"/>
    </row>
    <row r="65" s="1" customFormat="1" ht="6.96" customHeight="1">
      <c r="B65" s="66"/>
      <c r="C65" s="67"/>
      <c r="D65" s="67"/>
      <c r="E65" s="67"/>
      <c r="F65" s="67"/>
      <c r="G65" s="67"/>
      <c r="H65" s="67"/>
      <c r="I65" s="165"/>
      <c r="J65" s="67"/>
      <c r="K65" s="68"/>
    </row>
    <row r="69" s="1" customFormat="1" ht="6.96" customHeight="1">
      <c r="B69" s="69"/>
      <c r="C69" s="70"/>
      <c r="D69" s="70"/>
      <c r="E69" s="70"/>
      <c r="F69" s="70"/>
      <c r="G69" s="70"/>
      <c r="H69" s="70"/>
      <c r="I69" s="168"/>
      <c r="J69" s="70"/>
      <c r="K69" s="70"/>
      <c r="L69" s="71"/>
    </row>
    <row r="70" s="1" customFormat="1" ht="36.96" customHeight="1">
      <c r="B70" s="45"/>
      <c r="C70" s="72" t="s">
        <v>130</v>
      </c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6.96" customHeight="1">
      <c r="B71" s="45"/>
      <c r="C71" s="73"/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14.4" customHeight="1">
      <c r="B72" s="45"/>
      <c r="C72" s="75" t="s">
        <v>18</v>
      </c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6.5" customHeight="1">
      <c r="B73" s="45"/>
      <c r="C73" s="73"/>
      <c r="D73" s="73"/>
      <c r="E73" s="191" t="str">
        <f>E7</f>
        <v>Zateplení ZŠ U Školské Zahrady, U Školské Zahrady 1030/4, Praha 8, k.ú. Kobylisy</v>
      </c>
      <c r="F73" s="75"/>
      <c r="G73" s="75"/>
      <c r="H73" s="75"/>
      <c r="I73" s="190"/>
      <c r="J73" s="73"/>
      <c r="K73" s="73"/>
      <c r="L73" s="71"/>
    </row>
    <row r="74" s="1" customFormat="1" ht="14.4" customHeight="1">
      <c r="B74" s="45"/>
      <c r="C74" s="75" t="s">
        <v>96</v>
      </c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 ht="17.25" customHeight="1">
      <c r="B75" s="45"/>
      <c r="C75" s="73"/>
      <c r="D75" s="73"/>
      <c r="E75" s="81" t="str">
        <f>E9</f>
        <v>VON - VRN+ON</v>
      </c>
      <c r="F75" s="73"/>
      <c r="G75" s="73"/>
      <c r="H75" s="73"/>
      <c r="I75" s="190"/>
      <c r="J75" s="73"/>
      <c r="K75" s="73"/>
      <c r="L75" s="71"/>
    </row>
    <row r="76" s="1" customFormat="1" ht="6.96" customHeight="1">
      <c r="B76" s="45"/>
      <c r="C76" s="73"/>
      <c r="D76" s="73"/>
      <c r="E76" s="73"/>
      <c r="F76" s="73"/>
      <c r="G76" s="73"/>
      <c r="H76" s="73"/>
      <c r="I76" s="190"/>
      <c r="J76" s="73"/>
      <c r="K76" s="73"/>
      <c r="L76" s="71"/>
    </row>
    <row r="77" s="1" customFormat="1" ht="18" customHeight="1">
      <c r="B77" s="45"/>
      <c r="C77" s="75" t="s">
        <v>26</v>
      </c>
      <c r="D77" s="73"/>
      <c r="E77" s="73"/>
      <c r="F77" s="192" t="str">
        <f>F12</f>
        <v xml:space="preserve"> </v>
      </c>
      <c r="G77" s="73"/>
      <c r="H77" s="73"/>
      <c r="I77" s="193" t="s">
        <v>28</v>
      </c>
      <c r="J77" s="84" t="str">
        <f>IF(J12="","",J12)</f>
        <v>15. 7. 2016</v>
      </c>
      <c r="K77" s="73"/>
      <c r="L77" s="71"/>
    </row>
    <row r="78" s="1" customFormat="1" ht="6.96" customHeight="1">
      <c r="B78" s="45"/>
      <c r="C78" s="73"/>
      <c r="D78" s="73"/>
      <c r="E78" s="73"/>
      <c r="F78" s="73"/>
      <c r="G78" s="73"/>
      <c r="H78" s="73"/>
      <c r="I78" s="190"/>
      <c r="J78" s="73"/>
      <c r="K78" s="73"/>
      <c r="L78" s="71"/>
    </row>
    <row r="79" s="1" customFormat="1">
      <c r="B79" s="45"/>
      <c r="C79" s="75" t="s">
        <v>32</v>
      </c>
      <c r="D79" s="73"/>
      <c r="E79" s="73"/>
      <c r="F79" s="192" t="str">
        <f>E15</f>
        <v>Servisní stř. pro správu sv. majetku, MČ Praha 8</v>
      </c>
      <c r="G79" s="73"/>
      <c r="H79" s="73"/>
      <c r="I79" s="193" t="s">
        <v>38</v>
      </c>
      <c r="J79" s="192" t="str">
        <f>E21</f>
        <v>SKLOPROJEKT spol. s.r.o.</v>
      </c>
      <c r="K79" s="73"/>
      <c r="L79" s="71"/>
    </row>
    <row r="80" s="1" customFormat="1" ht="14.4" customHeight="1">
      <c r="B80" s="45"/>
      <c r="C80" s="75" t="s">
        <v>36</v>
      </c>
      <c r="D80" s="73"/>
      <c r="E80" s="73"/>
      <c r="F80" s="192" t="str">
        <f>IF(E18="","",E18)</f>
        <v/>
      </c>
      <c r="G80" s="73"/>
      <c r="H80" s="73"/>
      <c r="I80" s="190"/>
      <c r="J80" s="73"/>
      <c r="K80" s="73"/>
      <c r="L80" s="71"/>
    </row>
    <row r="81" s="1" customFormat="1" ht="10.32" customHeight="1">
      <c r="B81" s="45"/>
      <c r="C81" s="73"/>
      <c r="D81" s="73"/>
      <c r="E81" s="73"/>
      <c r="F81" s="73"/>
      <c r="G81" s="73"/>
      <c r="H81" s="73"/>
      <c r="I81" s="190"/>
      <c r="J81" s="73"/>
      <c r="K81" s="73"/>
      <c r="L81" s="71"/>
    </row>
    <row r="82" s="9" customFormat="1" ht="29.28" customHeight="1">
      <c r="B82" s="194"/>
      <c r="C82" s="195" t="s">
        <v>131</v>
      </c>
      <c r="D82" s="196" t="s">
        <v>62</v>
      </c>
      <c r="E82" s="196" t="s">
        <v>58</v>
      </c>
      <c r="F82" s="196" t="s">
        <v>132</v>
      </c>
      <c r="G82" s="196" t="s">
        <v>133</v>
      </c>
      <c r="H82" s="196" t="s">
        <v>134</v>
      </c>
      <c r="I82" s="197" t="s">
        <v>135</v>
      </c>
      <c r="J82" s="196" t="s">
        <v>100</v>
      </c>
      <c r="K82" s="198" t="s">
        <v>136</v>
      </c>
      <c r="L82" s="199"/>
      <c r="M82" s="101" t="s">
        <v>137</v>
      </c>
      <c r="N82" s="102" t="s">
        <v>47</v>
      </c>
      <c r="O82" s="102" t="s">
        <v>138</v>
      </c>
      <c r="P82" s="102" t="s">
        <v>139</v>
      </c>
      <c r="Q82" s="102" t="s">
        <v>140</v>
      </c>
      <c r="R82" s="102" t="s">
        <v>141</v>
      </c>
      <c r="S82" s="102" t="s">
        <v>142</v>
      </c>
      <c r="T82" s="103" t="s">
        <v>143</v>
      </c>
    </row>
    <row r="83" s="1" customFormat="1" ht="29.28" customHeight="1">
      <c r="B83" s="45"/>
      <c r="C83" s="107" t="s">
        <v>101</v>
      </c>
      <c r="D83" s="73"/>
      <c r="E83" s="73"/>
      <c r="F83" s="73"/>
      <c r="G83" s="73"/>
      <c r="H83" s="73"/>
      <c r="I83" s="190"/>
      <c r="J83" s="200">
        <f>BK83</f>
        <v>0</v>
      </c>
      <c r="K83" s="73"/>
      <c r="L83" s="71"/>
      <c r="M83" s="104"/>
      <c r="N83" s="105"/>
      <c r="O83" s="105"/>
      <c r="P83" s="201">
        <f>P84</f>
        <v>0</v>
      </c>
      <c r="Q83" s="105"/>
      <c r="R83" s="201">
        <f>R84</f>
        <v>0</v>
      </c>
      <c r="S83" s="105"/>
      <c r="T83" s="202">
        <f>T84</f>
        <v>0</v>
      </c>
      <c r="AT83" s="23" t="s">
        <v>76</v>
      </c>
      <c r="AU83" s="23" t="s">
        <v>102</v>
      </c>
      <c r="BK83" s="203">
        <f>BK84</f>
        <v>0</v>
      </c>
    </row>
    <row r="84" s="10" customFormat="1" ht="37.44001" customHeight="1">
      <c r="B84" s="204"/>
      <c r="C84" s="205"/>
      <c r="D84" s="206" t="s">
        <v>76</v>
      </c>
      <c r="E84" s="207" t="s">
        <v>1349</v>
      </c>
      <c r="F84" s="207" t="s">
        <v>1350</v>
      </c>
      <c r="G84" s="205"/>
      <c r="H84" s="205"/>
      <c r="I84" s="208"/>
      <c r="J84" s="209">
        <f>BK84</f>
        <v>0</v>
      </c>
      <c r="K84" s="205"/>
      <c r="L84" s="210"/>
      <c r="M84" s="211"/>
      <c r="N84" s="212"/>
      <c r="O84" s="212"/>
      <c r="P84" s="213">
        <f>P85+P87+P89+P92+P94+P95</f>
        <v>0</v>
      </c>
      <c r="Q84" s="212"/>
      <c r="R84" s="213">
        <f>R85+R87+R89+R92+R94+R95</f>
        <v>0</v>
      </c>
      <c r="S84" s="212"/>
      <c r="T84" s="214">
        <f>T85+T87+T89+T92+T94+T95</f>
        <v>0</v>
      </c>
      <c r="AR84" s="215" t="s">
        <v>174</v>
      </c>
      <c r="AT84" s="216" t="s">
        <v>76</v>
      </c>
      <c r="AU84" s="216" t="s">
        <v>77</v>
      </c>
      <c r="AY84" s="215" t="s">
        <v>146</v>
      </c>
      <c r="BK84" s="217">
        <f>BK85+BK87+BK89+BK92+BK94+BK95</f>
        <v>0</v>
      </c>
    </row>
    <row r="85" s="10" customFormat="1" ht="19.92" customHeight="1">
      <c r="B85" s="204"/>
      <c r="C85" s="205"/>
      <c r="D85" s="206" t="s">
        <v>76</v>
      </c>
      <c r="E85" s="218" t="s">
        <v>1351</v>
      </c>
      <c r="F85" s="218" t="s">
        <v>1352</v>
      </c>
      <c r="G85" s="205"/>
      <c r="H85" s="205"/>
      <c r="I85" s="208"/>
      <c r="J85" s="219">
        <f>BK85</f>
        <v>0</v>
      </c>
      <c r="K85" s="205"/>
      <c r="L85" s="210"/>
      <c r="M85" s="211"/>
      <c r="N85" s="212"/>
      <c r="O85" s="212"/>
      <c r="P85" s="213">
        <f>P86</f>
        <v>0</v>
      </c>
      <c r="Q85" s="212"/>
      <c r="R85" s="213">
        <f>R86</f>
        <v>0</v>
      </c>
      <c r="S85" s="212"/>
      <c r="T85" s="214">
        <f>T86</f>
        <v>0</v>
      </c>
      <c r="AR85" s="215" t="s">
        <v>174</v>
      </c>
      <c r="AT85" s="216" t="s">
        <v>76</v>
      </c>
      <c r="AU85" s="216" t="s">
        <v>25</v>
      </c>
      <c r="AY85" s="215" t="s">
        <v>146</v>
      </c>
      <c r="BK85" s="217">
        <f>BK86</f>
        <v>0</v>
      </c>
    </row>
    <row r="86" s="1" customFormat="1" ht="16.5" customHeight="1">
      <c r="B86" s="45"/>
      <c r="C86" s="220" t="s">
        <v>25</v>
      </c>
      <c r="D86" s="220" t="s">
        <v>148</v>
      </c>
      <c r="E86" s="221" t="s">
        <v>1353</v>
      </c>
      <c r="F86" s="222" t="s">
        <v>1354</v>
      </c>
      <c r="G86" s="223" t="s">
        <v>1355</v>
      </c>
      <c r="H86" s="224">
        <v>1</v>
      </c>
      <c r="I86" s="225"/>
      <c r="J86" s="226">
        <f>ROUND(I86*H86,2)</f>
        <v>0</v>
      </c>
      <c r="K86" s="222" t="s">
        <v>152</v>
      </c>
      <c r="L86" s="71"/>
      <c r="M86" s="227" t="s">
        <v>24</v>
      </c>
      <c r="N86" s="228" t="s">
        <v>48</v>
      </c>
      <c r="O86" s="46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AR86" s="23" t="s">
        <v>1356</v>
      </c>
      <c r="AT86" s="23" t="s">
        <v>148</v>
      </c>
      <c r="AU86" s="23" t="s">
        <v>86</v>
      </c>
      <c r="AY86" s="23" t="s">
        <v>146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23" t="s">
        <v>25</v>
      </c>
      <c r="BK86" s="231">
        <f>ROUND(I86*H86,2)</f>
        <v>0</v>
      </c>
      <c r="BL86" s="23" t="s">
        <v>1356</v>
      </c>
      <c r="BM86" s="23" t="s">
        <v>1357</v>
      </c>
    </row>
    <row r="87" s="10" customFormat="1" ht="29.88" customHeight="1">
      <c r="B87" s="204"/>
      <c r="C87" s="205"/>
      <c r="D87" s="206" t="s">
        <v>76</v>
      </c>
      <c r="E87" s="218" t="s">
        <v>1358</v>
      </c>
      <c r="F87" s="218" t="s">
        <v>1359</v>
      </c>
      <c r="G87" s="205"/>
      <c r="H87" s="205"/>
      <c r="I87" s="208"/>
      <c r="J87" s="219">
        <f>BK87</f>
        <v>0</v>
      </c>
      <c r="K87" s="205"/>
      <c r="L87" s="210"/>
      <c r="M87" s="211"/>
      <c r="N87" s="212"/>
      <c r="O87" s="212"/>
      <c r="P87" s="213">
        <f>P88</f>
        <v>0</v>
      </c>
      <c r="Q87" s="212"/>
      <c r="R87" s="213">
        <f>R88</f>
        <v>0</v>
      </c>
      <c r="S87" s="212"/>
      <c r="T87" s="214">
        <f>T88</f>
        <v>0</v>
      </c>
      <c r="AR87" s="215" t="s">
        <v>174</v>
      </c>
      <c r="AT87" s="216" t="s">
        <v>76</v>
      </c>
      <c r="AU87" s="216" t="s">
        <v>25</v>
      </c>
      <c r="AY87" s="215" t="s">
        <v>146</v>
      </c>
      <c r="BK87" s="217">
        <f>BK88</f>
        <v>0</v>
      </c>
    </row>
    <row r="88" s="1" customFormat="1" ht="16.5" customHeight="1">
      <c r="B88" s="45"/>
      <c r="C88" s="220" t="s">
        <v>86</v>
      </c>
      <c r="D88" s="220" t="s">
        <v>148</v>
      </c>
      <c r="E88" s="221" t="s">
        <v>1360</v>
      </c>
      <c r="F88" s="222" t="s">
        <v>1359</v>
      </c>
      <c r="G88" s="223" t="s">
        <v>1355</v>
      </c>
      <c r="H88" s="224">
        <v>1</v>
      </c>
      <c r="I88" s="225"/>
      <c r="J88" s="226">
        <f>ROUND(I88*H88,2)</f>
        <v>0</v>
      </c>
      <c r="K88" s="222" t="s">
        <v>152</v>
      </c>
      <c r="L88" s="71"/>
      <c r="M88" s="227" t="s">
        <v>24</v>
      </c>
      <c r="N88" s="228" t="s">
        <v>48</v>
      </c>
      <c r="O88" s="46"/>
      <c r="P88" s="229">
        <f>O88*H88</f>
        <v>0</v>
      </c>
      <c r="Q88" s="229">
        <v>0</v>
      </c>
      <c r="R88" s="229">
        <f>Q88*H88</f>
        <v>0</v>
      </c>
      <c r="S88" s="229">
        <v>0</v>
      </c>
      <c r="T88" s="230">
        <f>S88*H88</f>
        <v>0</v>
      </c>
      <c r="AR88" s="23" t="s">
        <v>1356</v>
      </c>
      <c r="AT88" s="23" t="s">
        <v>148</v>
      </c>
      <c r="AU88" s="23" t="s">
        <v>86</v>
      </c>
      <c r="AY88" s="23" t="s">
        <v>146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23" t="s">
        <v>25</v>
      </c>
      <c r="BK88" s="231">
        <f>ROUND(I88*H88,2)</f>
        <v>0</v>
      </c>
      <c r="BL88" s="23" t="s">
        <v>1356</v>
      </c>
      <c r="BM88" s="23" t="s">
        <v>1361</v>
      </c>
    </row>
    <row r="89" s="10" customFormat="1" ht="29.88" customHeight="1">
      <c r="B89" s="204"/>
      <c r="C89" s="205"/>
      <c r="D89" s="206" t="s">
        <v>76</v>
      </c>
      <c r="E89" s="218" t="s">
        <v>1362</v>
      </c>
      <c r="F89" s="218" t="s">
        <v>1363</v>
      </c>
      <c r="G89" s="205"/>
      <c r="H89" s="205"/>
      <c r="I89" s="208"/>
      <c r="J89" s="219">
        <f>BK89</f>
        <v>0</v>
      </c>
      <c r="K89" s="205"/>
      <c r="L89" s="210"/>
      <c r="M89" s="211"/>
      <c r="N89" s="212"/>
      <c r="O89" s="212"/>
      <c r="P89" s="213">
        <f>SUM(P90:P91)</f>
        <v>0</v>
      </c>
      <c r="Q89" s="212"/>
      <c r="R89" s="213">
        <f>SUM(R90:R91)</f>
        <v>0</v>
      </c>
      <c r="S89" s="212"/>
      <c r="T89" s="214">
        <f>SUM(T90:T91)</f>
        <v>0</v>
      </c>
      <c r="AR89" s="215" t="s">
        <v>174</v>
      </c>
      <c r="AT89" s="216" t="s">
        <v>76</v>
      </c>
      <c r="AU89" s="216" t="s">
        <v>25</v>
      </c>
      <c r="AY89" s="215" t="s">
        <v>146</v>
      </c>
      <c r="BK89" s="217">
        <f>SUM(BK90:BK91)</f>
        <v>0</v>
      </c>
    </row>
    <row r="90" s="1" customFormat="1" ht="16.5" customHeight="1">
      <c r="B90" s="45"/>
      <c r="C90" s="220" t="s">
        <v>165</v>
      </c>
      <c r="D90" s="220" t="s">
        <v>148</v>
      </c>
      <c r="E90" s="221" t="s">
        <v>1364</v>
      </c>
      <c r="F90" s="222" t="s">
        <v>1365</v>
      </c>
      <c r="G90" s="223" t="s">
        <v>1355</v>
      </c>
      <c r="H90" s="224">
        <v>1</v>
      </c>
      <c r="I90" s="225"/>
      <c r="J90" s="226">
        <f>ROUND(I90*H90,2)</f>
        <v>0</v>
      </c>
      <c r="K90" s="222" t="s">
        <v>152</v>
      </c>
      <c r="L90" s="71"/>
      <c r="M90" s="227" t="s">
        <v>24</v>
      </c>
      <c r="N90" s="228" t="s">
        <v>48</v>
      </c>
      <c r="O90" s="46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AR90" s="23" t="s">
        <v>1356</v>
      </c>
      <c r="AT90" s="23" t="s">
        <v>148</v>
      </c>
      <c r="AU90" s="23" t="s">
        <v>86</v>
      </c>
      <c r="AY90" s="23" t="s">
        <v>146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3" t="s">
        <v>25</v>
      </c>
      <c r="BK90" s="231">
        <f>ROUND(I90*H90,2)</f>
        <v>0</v>
      </c>
      <c r="BL90" s="23" t="s">
        <v>1356</v>
      </c>
      <c r="BM90" s="23" t="s">
        <v>1366</v>
      </c>
    </row>
    <row r="91" s="1" customFormat="1" ht="16.5" customHeight="1">
      <c r="B91" s="45"/>
      <c r="C91" s="220" t="s">
        <v>153</v>
      </c>
      <c r="D91" s="220" t="s">
        <v>148</v>
      </c>
      <c r="E91" s="221" t="s">
        <v>1367</v>
      </c>
      <c r="F91" s="222" t="s">
        <v>1368</v>
      </c>
      <c r="G91" s="223" t="s">
        <v>1355</v>
      </c>
      <c r="H91" s="224">
        <v>1</v>
      </c>
      <c r="I91" s="225"/>
      <c r="J91" s="226">
        <f>ROUND(I91*H91,2)</f>
        <v>0</v>
      </c>
      <c r="K91" s="222" t="s">
        <v>152</v>
      </c>
      <c r="L91" s="71"/>
      <c r="M91" s="227" t="s">
        <v>24</v>
      </c>
      <c r="N91" s="228" t="s">
        <v>48</v>
      </c>
      <c r="O91" s="4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AR91" s="23" t="s">
        <v>1356</v>
      </c>
      <c r="AT91" s="23" t="s">
        <v>148</v>
      </c>
      <c r="AU91" s="23" t="s">
        <v>86</v>
      </c>
      <c r="AY91" s="23" t="s">
        <v>146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3" t="s">
        <v>25</v>
      </c>
      <c r="BK91" s="231">
        <f>ROUND(I91*H91,2)</f>
        <v>0</v>
      </c>
      <c r="BL91" s="23" t="s">
        <v>1356</v>
      </c>
      <c r="BM91" s="23" t="s">
        <v>1369</v>
      </c>
    </row>
    <row r="92" s="10" customFormat="1" ht="29.88" customHeight="1">
      <c r="B92" s="204"/>
      <c r="C92" s="205"/>
      <c r="D92" s="206" t="s">
        <v>76</v>
      </c>
      <c r="E92" s="218" t="s">
        <v>1370</v>
      </c>
      <c r="F92" s="218" t="s">
        <v>1371</v>
      </c>
      <c r="G92" s="205"/>
      <c r="H92" s="205"/>
      <c r="I92" s="208"/>
      <c r="J92" s="219">
        <f>BK92</f>
        <v>0</v>
      </c>
      <c r="K92" s="205"/>
      <c r="L92" s="210"/>
      <c r="M92" s="211"/>
      <c r="N92" s="212"/>
      <c r="O92" s="212"/>
      <c r="P92" s="213">
        <f>P93</f>
        <v>0</v>
      </c>
      <c r="Q92" s="212"/>
      <c r="R92" s="213">
        <f>R93</f>
        <v>0</v>
      </c>
      <c r="S92" s="212"/>
      <c r="T92" s="214">
        <f>T93</f>
        <v>0</v>
      </c>
      <c r="AR92" s="215" t="s">
        <v>174</v>
      </c>
      <c r="AT92" s="216" t="s">
        <v>76</v>
      </c>
      <c r="AU92" s="216" t="s">
        <v>25</v>
      </c>
      <c r="AY92" s="215" t="s">
        <v>146</v>
      </c>
      <c r="BK92" s="217">
        <f>BK93</f>
        <v>0</v>
      </c>
    </row>
    <row r="93" s="1" customFormat="1" ht="16.5" customHeight="1">
      <c r="B93" s="45"/>
      <c r="C93" s="220" t="s">
        <v>174</v>
      </c>
      <c r="D93" s="220" t="s">
        <v>148</v>
      </c>
      <c r="E93" s="221" t="s">
        <v>1372</v>
      </c>
      <c r="F93" s="222" t="s">
        <v>1373</v>
      </c>
      <c r="G93" s="223" t="s">
        <v>1355</v>
      </c>
      <c r="H93" s="224">
        <v>1</v>
      </c>
      <c r="I93" s="225"/>
      <c r="J93" s="226">
        <f>ROUND(I93*H93,2)</f>
        <v>0</v>
      </c>
      <c r="K93" s="222" t="s">
        <v>540</v>
      </c>
      <c r="L93" s="71"/>
      <c r="M93" s="227" t="s">
        <v>24</v>
      </c>
      <c r="N93" s="228" t="s">
        <v>48</v>
      </c>
      <c r="O93" s="4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3" t="s">
        <v>1356</v>
      </c>
      <c r="AT93" s="23" t="s">
        <v>148</v>
      </c>
      <c r="AU93" s="23" t="s">
        <v>86</v>
      </c>
      <c r="AY93" s="23" t="s">
        <v>146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25</v>
      </c>
      <c r="BK93" s="231">
        <f>ROUND(I93*H93,2)</f>
        <v>0</v>
      </c>
      <c r="BL93" s="23" t="s">
        <v>1356</v>
      </c>
      <c r="BM93" s="23" t="s">
        <v>1374</v>
      </c>
    </row>
    <row r="94" s="10" customFormat="1" ht="29.88" customHeight="1">
      <c r="B94" s="204"/>
      <c r="C94" s="205"/>
      <c r="D94" s="206" t="s">
        <v>76</v>
      </c>
      <c r="E94" s="218" t="s">
        <v>1375</v>
      </c>
      <c r="F94" s="218" t="s">
        <v>1376</v>
      </c>
      <c r="G94" s="205"/>
      <c r="H94" s="205"/>
      <c r="I94" s="208"/>
      <c r="J94" s="219">
        <f>BK94</f>
        <v>0</v>
      </c>
      <c r="K94" s="205"/>
      <c r="L94" s="210"/>
      <c r="M94" s="211"/>
      <c r="N94" s="212"/>
      <c r="O94" s="212"/>
      <c r="P94" s="213">
        <v>0</v>
      </c>
      <c r="Q94" s="212"/>
      <c r="R94" s="213">
        <v>0</v>
      </c>
      <c r="S94" s="212"/>
      <c r="T94" s="214">
        <v>0</v>
      </c>
      <c r="AR94" s="215" t="s">
        <v>174</v>
      </c>
      <c r="AT94" s="216" t="s">
        <v>76</v>
      </c>
      <c r="AU94" s="216" t="s">
        <v>25</v>
      </c>
      <c r="AY94" s="215" t="s">
        <v>146</v>
      </c>
      <c r="BK94" s="217">
        <v>0</v>
      </c>
    </row>
    <row r="95" s="10" customFormat="1" ht="19.92" customHeight="1">
      <c r="B95" s="204"/>
      <c r="C95" s="205"/>
      <c r="D95" s="206" t="s">
        <v>76</v>
      </c>
      <c r="E95" s="218" t="s">
        <v>1377</v>
      </c>
      <c r="F95" s="218" t="s">
        <v>1378</v>
      </c>
      <c r="G95" s="205"/>
      <c r="H95" s="205"/>
      <c r="I95" s="208"/>
      <c r="J95" s="219">
        <f>BK95</f>
        <v>0</v>
      </c>
      <c r="K95" s="205"/>
      <c r="L95" s="210"/>
      <c r="M95" s="211"/>
      <c r="N95" s="212"/>
      <c r="O95" s="212"/>
      <c r="P95" s="213">
        <f>SUM(P96:P97)</f>
        <v>0</v>
      </c>
      <c r="Q95" s="212"/>
      <c r="R95" s="213">
        <f>SUM(R96:R97)</f>
        <v>0</v>
      </c>
      <c r="S95" s="212"/>
      <c r="T95" s="214">
        <f>SUM(T96:T97)</f>
        <v>0</v>
      </c>
      <c r="AR95" s="215" t="s">
        <v>174</v>
      </c>
      <c r="AT95" s="216" t="s">
        <v>76</v>
      </c>
      <c r="AU95" s="216" t="s">
        <v>25</v>
      </c>
      <c r="AY95" s="215" t="s">
        <v>146</v>
      </c>
      <c r="BK95" s="217">
        <f>SUM(BK96:BK97)</f>
        <v>0</v>
      </c>
    </row>
    <row r="96" s="1" customFormat="1" ht="16.5" customHeight="1">
      <c r="B96" s="45"/>
      <c r="C96" s="220" t="s">
        <v>182</v>
      </c>
      <c r="D96" s="220" t="s">
        <v>148</v>
      </c>
      <c r="E96" s="221" t="s">
        <v>1379</v>
      </c>
      <c r="F96" s="222" t="s">
        <v>1380</v>
      </c>
      <c r="G96" s="223" t="s">
        <v>322</v>
      </c>
      <c r="H96" s="224">
        <v>1</v>
      </c>
      <c r="I96" s="225"/>
      <c r="J96" s="226">
        <f>ROUND(I96*H96,2)</f>
        <v>0</v>
      </c>
      <c r="K96" s="222" t="s">
        <v>152</v>
      </c>
      <c r="L96" s="71"/>
      <c r="M96" s="227" t="s">
        <v>24</v>
      </c>
      <c r="N96" s="228" t="s">
        <v>48</v>
      </c>
      <c r="O96" s="46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AR96" s="23" t="s">
        <v>1356</v>
      </c>
      <c r="AT96" s="23" t="s">
        <v>148</v>
      </c>
      <c r="AU96" s="23" t="s">
        <v>86</v>
      </c>
      <c r="AY96" s="23" t="s">
        <v>146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23" t="s">
        <v>25</v>
      </c>
      <c r="BK96" s="231">
        <f>ROUND(I96*H96,2)</f>
        <v>0</v>
      </c>
      <c r="BL96" s="23" t="s">
        <v>1356</v>
      </c>
      <c r="BM96" s="23" t="s">
        <v>1381</v>
      </c>
    </row>
    <row r="97" s="1" customFormat="1" ht="16.5" customHeight="1">
      <c r="B97" s="45"/>
      <c r="C97" s="220" t="s">
        <v>189</v>
      </c>
      <c r="D97" s="220" t="s">
        <v>148</v>
      </c>
      <c r="E97" s="221" t="s">
        <v>1382</v>
      </c>
      <c r="F97" s="222" t="s">
        <v>1383</v>
      </c>
      <c r="G97" s="223" t="s">
        <v>1355</v>
      </c>
      <c r="H97" s="224">
        <v>1</v>
      </c>
      <c r="I97" s="225"/>
      <c r="J97" s="226">
        <f>ROUND(I97*H97,2)</f>
        <v>0</v>
      </c>
      <c r="K97" s="222" t="s">
        <v>152</v>
      </c>
      <c r="L97" s="71"/>
      <c r="M97" s="227" t="s">
        <v>24</v>
      </c>
      <c r="N97" s="279" t="s">
        <v>48</v>
      </c>
      <c r="O97" s="280"/>
      <c r="P97" s="281">
        <f>O97*H97</f>
        <v>0</v>
      </c>
      <c r="Q97" s="281">
        <v>0</v>
      </c>
      <c r="R97" s="281">
        <f>Q97*H97</f>
        <v>0</v>
      </c>
      <c r="S97" s="281">
        <v>0</v>
      </c>
      <c r="T97" s="282">
        <f>S97*H97</f>
        <v>0</v>
      </c>
      <c r="AR97" s="23" t="s">
        <v>1356</v>
      </c>
      <c r="AT97" s="23" t="s">
        <v>148</v>
      </c>
      <c r="AU97" s="23" t="s">
        <v>86</v>
      </c>
      <c r="AY97" s="23" t="s">
        <v>146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23" t="s">
        <v>25</v>
      </c>
      <c r="BK97" s="231">
        <f>ROUND(I97*H97,2)</f>
        <v>0</v>
      </c>
      <c r="BL97" s="23" t="s">
        <v>1356</v>
      </c>
      <c r="BM97" s="23" t="s">
        <v>1384</v>
      </c>
    </row>
    <row r="98" s="1" customFormat="1" ht="6.96" customHeight="1">
      <c r="B98" s="66"/>
      <c r="C98" s="67"/>
      <c r="D98" s="67"/>
      <c r="E98" s="67"/>
      <c r="F98" s="67"/>
      <c r="G98" s="67"/>
      <c r="H98" s="67"/>
      <c r="I98" s="165"/>
      <c r="J98" s="67"/>
      <c r="K98" s="67"/>
      <c r="L98" s="71"/>
    </row>
  </sheetData>
  <sheetProtection sheet="1" autoFilter="0" formatColumns="0" formatRows="0" objects="1" scenarios="1" spinCount="100000" saltValue="k4G6vmF/9JGtvdiWYrgctM40hwyr+b0lrc5Ar9DLwoSHSg/UNbK45tfis4MtxruWK/3iXy0eWHXcJ9wuiqM2SA==" hashValue="Az1TljZD5Bu0EbJ0tH7lVizPqgAiD2+4RNqNdhnjPaBs1P9F02GR/gOVaL49TNlchD060YdqKSdCpfeLkWR8Fg==" algorithmName="SHA-512" password="CC35"/>
  <autoFilter ref="C82:K97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3" customWidth="1"/>
    <col min="2" max="2" width="1.664063" style="283" customWidth="1"/>
    <col min="3" max="4" width="5" style="283" customWidth="1"/>
    <col min="5" max="5" width="11.67" style="283" customWidth="1"/>
    <col min="6" max="6" width="9.17" style="283" customWidth="1"/>
    <col min="7" max="7" width="5" style="283" customWidth="1"/>
    <col min="8" max="8" width="77.83" style="283" customWidth="1"/>
    <col min="9" max="10" width="20" style="283" customWidth="1"/>
    <col min="11" max="11" width="1.664063" style="283" customWidth="1"/>
  </cols>
  <sheetData>
    <row r="1" ht="37.5" customHeight="1"/>
    <row r="2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="14" customFormat="1" ht="45" customHeight="1">
      <c r="B3" s="287"/>
      <c r="C3" s="288" t="s">
        <v>1385</v>
      </c>
      <c r="D3" s="288"/>
      <c r="E3" s="288"/>
      <c r="F3" s="288"/>
      <c r="G3" s="288"/>
      <c r="H3" s="288"/>
      <c r="I3" s="288"/>
      <c r="J3" s="288"/>
      <c r="K3" s="289"/>
    </row>
    <row r="4" ht="25.5" customHeight="1">
      <c r="B4" s="290"/>
      <c r="C4" s="291" t="s">
        <v>1386</v>
      </c>
      <c r="D4" s="291"/>
      <c r="E4" s="291"/>
      <c r="F4" s="291"/>
      <c r="G4" s="291"/>
      <c r="H4" s="291"/>
      <c r="I4" s="291"/>
      <c r="J4" s="291"/>
      <c r="K4" s="292"/>
    </row>
    <row r="5" ht="5.25" customHeight="1">
      <c r="B5" s="290"/>
      <c r="C5" s="293"/>
      <c r="D5" s="293"/>
      <c r="E5" s="293"/>
      <c r="F5" s="293"/>
      <c r="G5" s="293"/>
      <c r="H5" s="293"/>
      <c r="I5" s="293"/>
      <c r="J5" s="293"/>
      <c r="K5" s="292"/>
    </row>
    <row r="6" ht="15" customHeight="1">
      <c r="B6" s="290"/>
      <c r="C6" s="294" t="s">
        <v>1387</v>
      </c>
      <c r="D6" s="294"/>
      <c r="E6" s="294"/>
      <c r="F6" s="294"/>
      <c r="G6" s="294"/>
      <c r="H6" s="294"/>
      <c r="I6" s="294"/>
      <c r="J6" s="294"/>
      <c r="K6" s="292"/>
    </row>
    <row r="7" ht="15" customHeight="1">
      <c r="B7" s="295"/>
      <c r="C7" s="294" t="s">
        <v>1388</v>
      </c>
      <c r="D7" s="294"/>
      <c r="E7" s="294"/>
      <c r="F7" s="294"/>
      <c r="G7" s="294"/>
      <c r="H7" s="294"/>
      <c r="I7" s="294"/>
      <c r="J7" s="294"/>
      <c r="K7" s="292"/>
    </row>
    <row r="8" ht="12.75" customHeight="1">
      <c r="B8" s="295"/>
      <c r="C8" s="294"/>
      <c r="D8" s="294"/>
      <c r="E8" s="294"/>
      <c r="F8" s="294"/>
      <c r="G8" s="294"/>
      <c r="H8" s="294"/>
      <c r="I8" s="294"/>
      <c r="J8" s="294"/>
      <c r="K8" s="292"/>
    </row>
    <row r="9" ht="15" customHeight="1">
      <c r="B9" s="295"/>
      <c r="C9" s="294" t="s">
        <v>1389</v>
      </c>
      <c r="D9" s="294"/>
      <c r="E9" s="294"/>
      <c r="F9" s="294"/>
      <c r="G9" s="294"/>
      <c r="H9" s="294"/>
      <c r="I9" s="294"/>
      <c r="J9" s="294"/>
      <c r="K9" s="292"/>
    </row>
    <row r="10" ht="15" customHeight="1">
      <c r="B10" s="295"/>
      <c r="C10" s="294"/>
      <c r="D10" s="294" t="s">
        <v>1390</v>
      </c>
      <c r="E10" s="294"/>
      <c r="F10" s="294"/>
      <c r="G10" s="294"/>
      <c r="H10" s="294"/>
      <c r="I10" s="294"/>
      <c r="J10" s="294"/>
      <c r="K10" s="292"/>
    </row>
    <row r="11" ht="15" customHeight="1">
      <c r="B11" s="295"/>
      <c r="C11" s="296"/>
      <c r="D11" s="294" t="s">
        <v>1391</v>
      </c>
      <c r="E11" s="294"/>
      <c r="F11" s="294"/>
      <c r="G11" s="294"/>
      <c r="H11" s="294"/>
      <c r="I11" s="294"/>
      <c r="J11" s="294"/>
      <c r="K11" s="292"/>
    </row>
    <row r="12" ht="12.75" customHeight="1">
      <c r="B12" s="295"/>
      <c r="C12" s="296"/>
      <c r="D12" s="296"/>
      <c r="E12" s="296"/>
      <c r="F12" s="296"/>
      <c r="G12" s="296"/>
      <c r="H12" s="296"/>
      <c r="I12" s="296"/>
      <c r="J12" s="296"/>
      <c r="K12" s="292"/>
    </row>
    <row r="13" ht="15" customHeight="1">
      <c r="B13" s="295"/>
      <c r="C13" s="296"/>
      <c r="D13" s="294" t="s">
        <v>1392</v>
      </c>
      <c r="E13" s="294"/>
      <c r="F13" s="294"/>
      <c r="G13" s="294"/>
      <c r="H13" s="294"/>
      <c r="I13" s="294"/>
      <c r="J13" s="294"/>
      <c r="K13" s="292"/>
    </row>
    <row r="14" ht="15" customHeight="1">
      <c r="B14" s="295"/>
      <c r="C14" s="296"/>
      <c r="D14" s="294" t="s">
        <v>1393</v>
      </c>
      <c r="E14" s="294"/>
      <c r="F14" s="294"/>
      <c r="G14" s="294"/>
      <c r="H14" s="294"/>
      <c r="I14" s="294"/>
      <c r="J14" s="294"/>
      <c r="K14" s="292"/>
    </row>
    <row r="15" ht="15" customHeight="1">
      <c r="B15" s="295"/>
      <c r="C15" s="296"/>
      <c r="D15" s="294" t="s">
        <v>1394</v>
      </c>
      <c r="E15" s="294"/>
      <c r="F15" s="294"/>
      <c r="G15" s="294"/>
      <c r="H15" s="294"/>
      <c r="I15" s="294"/>
      <c r="J15" s="294"/>
      <c r="K15" s="292"/>
    </row>
    <row r="16" ht="15" customHeight="1">
      <c r="B16" s="295"/>
      <c r="C16" s="296"/>
      <c r="D16" s="296"/>
      <c r="E16" s="297" t="s">
        <v>84</v>
      </c>
      <c r="F16" s="294" t="s">
        <v>1395</v>
      </c>
      <c r="G16" s="294"/>
      <c r="H16" s="294"/>
      <c r="I16" s="294"/>
      <c r="J16" s="294"/>
      <c r="K16" s="292"/>
    </row>
    <row r="17" ht="15" customHeight="1">
      <c r="B17" s="295"/>
      <c r="C17" s="296"/>
      <c r="D17" s="296"/>
      <c r="E17" s="297" t="s">
        <v>1396</v>
      </c>
      <c r="F17" s="294" t="s">
        <v>1397</v>
      </c>
      <c r="G17" s="294"/>
      <c r="H17" s="294"/>
      <c r="I17" s="294"/>
      <c r="J17" s="294"/>
      <c r="K17" s="292"/>
    </row>
    <row r="18" ht="15" customHeight="1">
      <c r="B18" s="295"/>
      <c r="C18" s="296"/>
      <c r="D18" s="296"/>
      <c r="E18" s="297" t="s">
        <v>1398</v>
      </c>
      <c r="F18" s="294" t="s">
        <v>1399</v>
      </c>
      <c r="G18" s="294"/>
      <c r="H18" s="294"/>
      <c r="I18" s="294"/>
      <c r="J18" s="294"/>
      <c r="K18" s="292"/>
    </row>
    <row r="19" ht="15" customHeight="1">
      <c r="B19" s="295"/>
      <c r="C19" s="296"/>
      <c r="D19" s="296"/>
      <c r="E19" s="297" t="s">
        <v>87</v>
      </c>
      <c r="F19" s="294" t="s">
        <v>1400</v>
      </c>
      <c r="G19" s="294"/>
      <c r="H19" s="294"/>
      <c r="I19" s="294"/>
      <c r="J19" s="294"/>
      <c r="K19" s="292"/>
    </row>
    <row r="20" ht="15" customHeight="1">
      <c r="B20" s="295"/>
      <c r="C20" s="296"/>
      <c r="D20" s="296"/>
      <c r="E20" s="297" t="s">
        <v>1401</v>
      </c>
      <c r="F20" s="294" t="s">
        <v>1402</v>
      </c>
      <c r="G20" s="294"/>
      <c r="H20" s="294"/>
      <c r="I20" s="294"/>
      <c r="J20" s="294"/>
      <c r="K20" s="292"/>
    </row>
    <row r="21" ht="15" customHeight="1">
      <c r="B21" s="295"/>
      <c r="C21" s="296"/>
      <c r="D21" s="296"/>
      <c r="E21" s="297" t="s">
        <v>1403</v>
      </c>
      <c r="F21" s="294" t="s">
        <v>1404</v>
      </c>
      <c r="G21" s="294"/>
      <c r="H21" s="294"/>
      <c r="I21" s="294"/>
      <c r="J21" s="294"/>
      <c r="K21" s="292"/>
    </row>
    <row r="22" ht="12.75" customHeight="1">
      <c r="B22" s="295"/>
      <c r="C22" s="296"/>
      <c r="D22" s="296"/>
      <c r="E22" s="296"/>
      <c r="F22" s="296"/>
      <c r="G22" s="296"/>
      <c r="H22" s="296"/>
      <c r="I22" s="296"/>
      <c r="J22" s="296"/>
      <c r="K22" s="292"/>
    </row>
    <row r="23" ht="15" customHeight="1">
      <c r="B23" s="295"/>
      <c r="C23" s="294" t="s">
        <v>1405</v>
      </c>
      <c r="D23" s="294"/>
      <c r="E23" s="294"/>
      <c r="F23" s="294"/>
      <c r="G23" s="294"/>
      <c r="H23" s="294"/>
      <c r="I23" s="294"/>
      <c r="J23" s="294"/>
      <c r="K23" s="292"/>
    </row>
    <row r="24" ht="15" customHeight="1">
      <c r="B24" s="295"/>
      <c r="C24" s="294" t="s">
        <v>1406</v>
      </c>
      <c r="D24" s="294"/>
      <c r="E24" s="294"/>
      <c r="F24" s="294"/>
      <c r="G24" s="294"/>
      <c r="H24" s="294"/>
      <c r="I24" s="294"/>
      <c r="J24" s="294"/>
      <c r="K24" s="292"/>
    </row>
    <row r="25" ht="15" customHeight="1">
      <c r="B25" s="295"/>
      <c r="C25" s="294"/>
      <c r="D25" s="294" t="s">
        <v>1407</v>
      </c>
      <c r="E25" s="294"/>
      <c r="F25" s="294"/>
      <c r="G25" s="294"/>
      <c r="H25" s="294"/>
      <c r="I25" s="294"/>
      <c r="J25" s="294"/>
      <c r="K25" s="292"/>
    </row>
    <row r="26" ht="15" customHeight="1">
      <c r="B26" s="295"/>
      <c r="C26" s="296"/>
      <c r="D26" s="294" t="s">
        <v>1408</v>
      </c>
      <c r="E26" s="294"/>
      <c r="F26" s="294"/>
      <c r="G26" s="294"/>
      <c r="H26" s="294"/>
      <c r="I26" s="294"/>
      <c r="J26" s="294"/>
      <c r="K26" s="292"/>
    </row>
    <row r="27" ht="12.75" customHeight="1">
      <c r="B27" s="295"/>
      <c r="C27" s="296"/>
      <c r="D27" s="296"/>
      <c r="E27" s="296"/>
      <c r="F27" s="296"/>
      <c r="G27" s="296"/>
      <c r="H27" s="296"/>
      <c r="I27" s="296"/>
      <c r="J27" s="296"/>
      <c r="K27" s="292"/>
    </row>
    <row r="28" ht="15" customHeight="1">
      <c r="B28" s="295"/>
      <c r="C28" s="296"/>
      <c r="D28" s="294" t="s">
        <v>1409</v>
      </c>
      <c r="E28" s="294"/>
      <c r="F28" s="294"/>
      <c r="G28" s="294"/>
      <c r="H28" s="294"/>
      <c r="I28" s="294"/>
      <c r="J28" s="294"/>
      <c r="K28" s="292"/>
    </row>
    <row r="29" ht="15" customHeight="1">
      <c r="B29" s="295"/>
      <c r="C29" s="296"/>
      <c r="D29" s="294" t="s">
        <v>1410</v>
      </c>
      <c r="E29" s="294"/>
      <c r="F29" s="294"/>
      <c r="G29" s="294"/>
      <c r="H29" s="294"/>
      <c r="I29" s="294"/>
      <c r="J29" s="294"/>
      <c r="K29" s="292"/>
    </row>
    <row r="30" ht="12.75" customHeight="1">
      <c r="B30" s="295"/>
      <c r="C30" s="296"/>
      <c r="D30" s="296"/>
      <c r="E30" s="296"/>
      <c r="F30" s="296"/>
      <c r="G30" s="296"/>
      <c r="H30" s="296"/>
      <c r="I30" s="296"/>
      <c r="J30" s="296"/>
      <c r="K30" s="292"/>
    </row>
    <row r="31" ht="15" customHeight="1">
      <c r="B31" s="295"/>
      <c r="C31" s="296"/>
      <c r="D31" s="294" t="s">
        <v>1411</v>
      </c>
      <c r="E31" s="294"/>
      <c r="F31" s="294"/>
      <c r="G31" s="294"/>
      <c r="H31" s="294"/>
      <c r="I31" s="294"/>
      <c r="J31" s="294"/>
      <c r="K31" s="292"/>
    </row>
    <row r="32" ht="15" customHeight="1">
      <c r="B32" s="295"/>
      <c r="C32" s="296"/>
      <c r="D32" s="294" t="s">
        <v>1412</v>
      </c>
      <c r="E32" s="294"/>
      <c r="F32" s="294"/>
      <c r="G32" s="294"/>
      <c r="H32" s="294"/>
      <c r="I32" s="294"/>
      <c r="J32" s="294"/>
      <c r="K32" s="292"/>
    </row>
    <row r="33" ht="15" customHeight="1">
      <c r="B33" s="295"/>
      <c r="C33" s="296"/>
      <c r="D33" s="294" t="s">
        <v>1413</v>
      </c>
      <c r="E33" s="294"/>
      <c r="F33" s="294"/>
      <c r="G33" s="294"/>
      <c r="H33" s="294"/>
      <c r="I33" s="294"/>
      <c r="J33" s="294"/>
      <c r="K33" s="292"/>
    </row>
    <row r="34" ht="15" customHeight="1">
      <c r="B34" s="295"/>
      <c r="C34" s="296"/>
      <c r="D34" s="294"/>
      <c r="E34" s="298" t="s">
        <v>131</v>
      </c>
      <c r="F34" s="294"/>
      <c r="G34" s="294" t="s">
        <v>1414</v>
      </c>
      <c r="H34" s="294"/>
      <c r="I34" s="294"/>
      <c r="J34" s="294"/>
      <c r="K34" s="292"/>
    </row>
    <row r="35" ht="30.75" customHeight="1">
      <c r="B35" s="295"/>
      <c r="C35" s="296"/>
      <c r="D35" s="294"/>
      <c r="E35" s="298" t="s">
        <v>1415</v>
      </c>
      <c r="F35" s="294"/>
      <c r="G35" s="294" t="s">
        <v>1416</v>
      </c>
      <c r="H35" s="294"/>
      <c r="I35" s="294"/>
      <c r="J35" s="294"/>
      <c r="K35" s="292"/>
    </row>
    <row r="36" ht="15" customHeight="1">
      <c r="B36" s="295"/>
      <c r="C36" s="296"/>
      <c r="D36" s="294"/>
      <c r="E36" s="298" t="s">
        <v>58</v>
      </c>
      <c r="F36" s="294"/>
      <c r="G36" s="294" t="s">
        <v>1417</v>
      </c>
      <c r="H36" s="294"/>
      <c r="I36" s="294"/>
      <c r="J36" s="294"/>
      <c r="K36" s="292"/>
    </row>
    <row r="37" ht="15" customHeight="1">
      <c r="B37" s="295"/>
      <c r="C37" s="296"/>
      <c r="D37" s="294"/>
      <c r="E37" s="298" t="s">
        <v>132</v>
      </c>
      <c r="F37" s="294"/>
      <c r="G37" s="294" t="s">
        <v>1418</v>
      </c>
      <c r="H37" s="294"/>
      <c r="I37" s="294"/>
      <c r="J37" s="294"/>
      <c r="K37" s="292"/>
    </row>
    <row r="38" ht="15" customHeight="1">
      <c r="B38" s="295"/>
      <c r="C38" s="296"/>
      <c r="D38" s="294"/>
      <c r="E38" s="298" t="s">
        <v>133</v>
      </c>
      <c r="F38" s="294"/>
      <c r="G38" s="294" t="s">
        <v>1419</v>
      </c>
      <c r="H38" s="294"/>
      <c r="I38" s="294"/>
      <c r="J38" s="294"/>
      <c r="K38" s="292"/>
    </row>
    <row r="39" ht="15" customHeight="1">
      <c r="B39" s="295"/>
      <c r="C39" s="296"/>
      <c r="D39" s="294"/>
      <c r="E39" s="298" t="s">
        <v>134</v>
      </c>
      <c r="F39" s="294"/>
      <c r="G39" s="294" t="s">
        <v>1420</v>
      </c>
      <c r="H39" s="294"/>
      <c r="I39" s="294"/>
      <c r="J39" s="294"/>
      <c r="K39" s="292"/>
    </row>
    <row r="40" ht="15" customHeight="1">
      <c r="B40" s="295"/>
      <c r="C40" s="296"/>
      <c r="D40" s="294"/>
      <c r="E40" s="298" t="s">
        <v>1421</v>
      </c>
      <c r="F40" s="294"/>
      <c r="G40" s="294" t="s">
        <v>1422</v>
      </c>
      <c r="H40" s="294"/>
      <c r="I40" s="294"/>
      <c r="J40" s="294"/>
      <c r="K40" s="292"/>
    </row>
    <row r="41" ht="15" customHeight="1">
      <c r="B41" s="295"/>
      <c r="C41" s="296"/>
      <c r="D41" s="294"/>
      <c r="E41" s="298"/>
      <c r="F41" s="294"/>
      <c r="G41" s="294" t="s">
        <v>1423</v>
      </c>
      <c r="H41" s="294"/>
      <c r="I41" s="294"/>
      <c r="J41" s="294"/>
      <c r="K41" s="292"/>
    </row>
    <row r="42" ht="15" customHeight="1">
      <c r="B42" s="295"/>
      <c r="C42" s="296"/>
      <c r="D42" s="294"/>
      <c r="E42" s="298" t="s">
        <v>1424</v>
      </c>
      <c r="F42" s="294"/>
      <c r="G42" s="294" t="s">
        <v>1425</v>
      </c>
      <c r="H42" s="294"/>
      <c r="I42" s="294"/>
      <c r="J42" s="294"/>
      <c r="K42" s="292"/>
    </row>
    <row r="43" ht="15" customHeight="1">
      <c r="B43" s="295"/>
      <c r="C43" s="296"/>
      <c r="D43" s="294"/>
      <c r="E43" s="298" t="s">
        <v>136</v>
      </c>
      <c r="F43" s="294"/>
      <c r="G43" s="294" t="s">
        <v>1426</v>
      </c>
      <c r="H43" s="294"/>
      <c r="I43" s="294"/>
      <c r="J43" s="294"/>
      <c r="K43" s="292"/>
    </row>
    <row r="44" ht="12.75" customHeight="1">
      <c r="B44" s="295"/>
      <c r="C44" s="296"/>
      <c r="D44" s="294"/>
      <c r="E44" s="294"/>
      <c r="F44" s="294"/>
      <c r="G44" s="294"/>
      <c r="H44" s="294"/>
      <c r="I44" s="294"/>
      <c r="J44" s="294"/>
      <c r="K44" s="292"/>
    </row>
    <row r="45" ht="15" customHeight="1">
      <c r="B45" s="295"/>
      <c r="C45" s="296"/>
      <c r="D45" s="294" t="s">
        <v>1427</v>
      </c>
      <c r="E45" s="294"/>
      <c r="F45" s="294"/>
      <c r="G45" s="294"/>
      <c r="H45" s="294"/>
      <c r="I45" s="294"/>
      <c r="J45" s="294"/>
      <c r="K45" s="292"/>
    </row>
    <row r="46" ht="15" customHeight="1">
      <c r="B46" s="295"/>
      <c r="C46" s="296"/>
      <c r="D46" s="296"/>
      <c r="E46" s="294" t="s">
        <v>1428</v>
      </c>
      <c r="F46" s="294"/>
      <c r="G46" s="294"/>
      <c r="H46" s="294"/>
      <c r="I46" s="294"/>
      <c r="J46" s="294"/>
      <c r="K46" s="292"/>
    </row>
    <row r="47" ht="15" customHeight="1">
      <c r="B47" s="295"/>
      <c r="C47" s="296"/>
      <c r="D47" s="296"/>
      <c r="E47" s="294" t="s">
        <v>1429</v>
      </c>
      <c r="F47" s="294"/>
      <c r="G47" s="294"/>
      <c r="H47" s="294"/>
      <c r="I47" s="294"/>
      <c r="J47" s="294"/>
      <c r="K47" s="292"/>
    </row>
    <row r="48" ht="15" customHeight="1">
      <c r="B48" s="295"/>
      <c r="C48" s="296"/>
      <c r="D48" s="296"/>
      <c r="E48" s="294" t="s">
        <v>1430</v>
      </c>
      <c r="F48" s="294"/>
      <c r="G48" s="294"/>
      <c r="H48" s="294"/>
      <c r="I48" s="294"/>
      <c r="J48" s="294"/>
      <c r="K48" s="292"/>
    </row>
    <row r="49" ht="15" customHeight="1">
      <c r="B49" s="295"/>
      <c r="C49" s="296"/>
      <c r="D49" s="294" t="s">
        <v>1431</v>
      </c>
      <c r="E49" s="294"/>
      <c r="F49" s="294"/>
      <c r="G49" s="294"/>
      <c r="H49" s="294"/>
      <c r="I49" s="294"/>
      <c r="J49" s="294"/>
      <c r="K49" s="292"/>
    </row>
    <row r="50" ht="25.5" customHeight="1">
      <c r="B50" s="290"/>
      <c r="C50" s="291" t="s">
        <v>1432</v>
      </c>
      <c r="D50" s="291"/>
      <c r="E50" s="291"/>
      <c r="F50" s="291"/>
      <c r="G50" s="291"/>
      <c r="H50" s="291"/>
      <c r="I50" s="291"/>
      <c r="J50" s="291"/>
      <c r="K50" s="292"/>
    </row>
    <row r="51" ht="5.25" customHeight="1">
      <c r="B51" s="290"/>
      <c r="C51" s="293"/>
      <c r="D51" s="293"/>
      <c r="E51" s="293"/>
      <c r="F51" s="293"/>
      <c r="G51" s="293"/>
      <c r="H51" s="293"/>
      <c r="I51" s="293"/>
      <c r="J51" s="293"/>
      <c r="K51" s="292"/>
    </row>
    <row r="52" ht="15" customHeight="1">
      <c r="B52" s="290"/>
      <c r="C52" s="294" t="s">
        <v>1433</v>
      </c>
      <c r="D52" s="294"/>
      <c r="E52" s="294"/>
      <c r="F52" s="294"/>
      <c r="G52" s="294"/>
      <c r="H52" s="294"/>
      <c r="I52" s="294"/>
      <c r="J52" s="294"/>
      <c r="K52" s="292"/>
    </row>
    <row r="53" ht="15" customHeight="1">
      <c r="B53" s="290"/>
      <c r="C53" s="294" t="s">
        <v>1434</v>
      </c>
      <c r="D53" s="294"/>
      <c r="E53" s="294"/>
      <c r="F53" s="294"/>
      <c r="G53" s="294"/>
      <c r="H53" s="294"/>
      <c r="I53" s="294"/>
      <c r="J53" s="294"/>
      <c r="K53" s="292"/>
    </row>
    <row r="54" ht="12.75" customHeight="1">
      <c r="B54" s="290"/>
      <c r="C54" s="294"/>
      <c r="D54" s="294"/>
      <c r="E54" s="294"/>
      <c r="F54" s="294"/>
      <c r="G54" s="294"/>
      <c r="H54" s="294"/>
      <c r="I54" s="294"/>
      <c r="J54" s="294"/>
      <c r="K54" s="292"/>
    </row>
    <row r="55" ht="15" customHeight="1">
      <c r="B55" s="290"/>
      <c r="C55" s="294" t="s">
        <v>1435</v>
      </c>
      <c r="D55" s="294"/>
      <c r="E55" s="294"/>
      <c r="F55" s="294"/>
      <c r="G55" s="294"/>
      <c r="H55" s="294"/>
      <c r="I55" s="294"/>
      <c r="J55" s="294"/>
      <c r="K55" s="292"/>
    </row>
    <row r="56" ht="15" customHeight="1">
      <c r="B56" s="290"/>
      <c r="C56" s="296"/>
      <c r="D56" s="294" t="s">
        <v>1436</v>
      </c>
      <c r="E56" s="294"/>
      <c r="F56" s="294"/>
      <c r="G56" s="294"/>
      <c r="H56" s="294"/>
      <c r="I56" s="294"/>
      <c r="J56" s="294"/>
      <c r="K56" s="292"/>
    </row>
    <row r="57" ht="15" customHeight="1">
      <c r="B57" s="290"/>
      <c r="C57" s="296"/>
      <c r="D57" s="294" t="s">
        <v>1437</v>
      </c>
      <c r="E57" s="294"/>
      <c r="F57" s="294"/>
      <c r="G57" s="294"/>
      <c r="H57" s="294"/>
      <c r="I57" s="294"/>
      <c r="J57" s="294"/>
      <c r="K57" s="292"/>
    </row>
    <row r="58" ht="15" customHeight="1">
      <c r="B58" s="290"/>
      <c r="C58" s="296"/>
      <c r="D58" s="294" t="s">
        <v>1438</v>
      </c>
      <c r="E58" s="294"/>
      <c r="F58" s="294"/>
      <c r="G58" s="294"/>
      <c r="H58" s="294"/>
      <c r="I58" s="294"/>
      <c r="J58" s="294"/>
      <c r="K58" s="292"/>
    </row>
    <row r="59" ht="15" customHeight="1">
      <c r="B59" s="290"/>
      <c r="C59" s="296"/>
      <c r="D59" s="294" t="s">
        <v>1439</v>
      </c>
      <c r="E59" s="294"/>
      <c r="F59" s="294"/>
      <c r="G59" s="294"/>
      <c r="H59" s="294"/>
      <c r="I59" s="294"/>
      <c r="J59" s="294"/>
      <c r="K59" s="292"/>
    </row>
    <row r="60" ht="15" customHeight="1">
      <c r="B60" s="290"/>
      <c r="C60" s="296"/>
      <c r="D60" s="299" t="s">
        <v>1440</v>
      </c>
      <c r="E60" s="299"/>
      <c r="F60" s="299"/>
      <c r="G60" s="299"/>
      <c r="H60" s="299"/>
      <c r="I60" s="299"/>
      <c r="J60" s="299"/>
      <c r="K60" s="292"/>
    </row>
    <row r="61" ht="15" customHeight="1">
      <c r="B61" s="290"/>
      <c r="C61" s="296"/>
      <c r="D61" s="294" t="s">
        <v>1441</v>
      </c>
      <c r="E61" s="294"/>
      <c r="F61" s="294"/>
      <c r="G61" s="294"/>
      <c r="H61" s="294"/>
      <c r="I61" s="294"/>
      <c r="J61" s="294"/>
      <c r="K61" s="292"/>
    </row>
    <row r="62" ht="12.75" customHeight="1">
      <c r="B62" s="290"/>
      <c r="C62" s="296"/>
      <c r="D62" s="296"/>
      <c r="E62" s="300"/>
      <c r="F62" s="296"/>
      <c r="G62" s="296"/>
      <c r="H62" s="296"/>
      <c r="I62" s="296"/>
      <c r="J62" s="296"/>
      <c r="K62" s="292"/>
    </row>
    <row r="63" ht="15" customHeight="1">
      <c r="B63" s="290"/>
      <c r="C63" s="296"/>
      <c r="D63" s="294" t="s">
        <v>1442</v>
      </c>
      <c r="E63" s="294"/>
      <c r="F63" s="294"/>
      <c r="G63" s="294"/>
      <c r="H63" s="294"/>
      <c r="I63" s="294"/>
      <c r="J63" s="294"/>
      <c r="K63" s="292"/>
    </row>
    <row r="64" ht="15" customHeight="1">
      <c r="B64" s="290"/>
      <c r="C64" s="296"/>
      <c r="D64" s="299" t="s">
        <v>1443</v>
      </c>
      <c r="E64" s="299"/>
      <c r="F64" s="299"/>
      <c r="G64" s="299"/>
      <c r="H64" s="299"/>
      <c r="I64" s="299"/>
      <c r="J64" s="299"/>
      <c r="K64" s="292"/>
    </row>
    <row r="65" ht="15" customHeight="1">
      <c r="B65" s="290"/>
      <c r="C65" s="296"/>
      <c r="D65" s="294" t="s">
        <v>1444</v>
      </c>
      <c r="E65" s="294"/>
      <c r="F65" s="294"/>
      <c r="G65" s="294"/>
      <c r="H65" s="294"/>
      <c r="I65" s="294"/>
      <c r="J65" s="294"/>
      <c r="K65" s="292"/>
    </row>
    <row r="66" ht="15" customHeight="1">
      <c r="B66" s="290"/>
      <c r="C66" s="296"/>
      <c r="D66" s="294" t="s">
        <v>1445</v>
      </c>
      <c r="E66" s="294"/>
      <c r="F66" s="294"/>
      <c r="G66" s="294"/>
      <c r="H66" s="294"/>
      <c r="I66" s="294"/>
      <c r="J66" s="294"/>
      <c r="K66" s="292"/>
    </row>
    <row r="67" ht="15" customHeight="1">
      <c r="B67" s="290"/>
      <c r="C67" s="296"/>
      <c r="D67" s="294" t="s">
        <v>1446</v>
      </c>
      <c r="E67" s="294"/>
      <c r="F67" s="294"/>
      <c r="G67" s="294"/>
      <c r="H67" s="294"/>
      <c r="I67" s="294"/>
      <c r="J67" s="294"/>
      <c r="K67" s="292"/>
    </row>
    <row r="68" ht="15" customHeight="1">
      <c r="B68" s="290"/>
      <c r="C68" s="296"/>
      <c r="D68" s="294" t="s">
        <v>1447</v>
      </c>
      <c r="E68" s="294"/>
      <c r="F68" s="294"/>
      <c r="G68" s="294"/>
      <c r="H68" s="294"/>
      <c r="I68" s="294"/>
      <c r="J68" s="294"/>
      <c r="K68" s="292"/>
    </row>
    <row r="69" ht="12.75" customHeight="1">
      <c r="B69" s="301"/>
      <c r="C69" s="302"/>
      <c r="D69" s="302"/>
      <c r="E69" s="302"/>
      <c r="F69" s="302"/>
      <c r="G69" s="302"/>
      <c r="H69" s="302"/>
      <c r="I69" s="302"/>
      <c r="J69" s="302"/>
      <c r="K69" s="303"/>
    </row>
    <row r="70" ht="18.75" customHeight="1">
      <c r="B70" s="304"/>
      <c r="C70" s="304"/>
      <c r="D70" s="304"/>
      <c r="E70" s="304"/>
      <c r="F70" s="304"/>
      <c r="G70" s="304"/>
      <c r="H70" s="304"/>
      <c r="I70" s="304"/>
      <c r="J70" s="304"/>
      <c r="K70" s="305"/>
    </row>
    <row r="71" ht="18.75" customHeight="1">
      <c r="B71" s="305"/>
      <c r="C71" s="305"/>
      <c r="D71" s="305"/>
      <c r="E71" s="305"/>
      <c r="F71" s="305"/>
      <c r="G71" s="305"/>
      <c r="H71" s="305"/>
      <c r="I71" s="305"/>
      <c r="J71" s="305"/>
      <c r="K71" s="305"/>
    </row>
    <row r="72" ht="7.5" customHeight="1">
      <c r="B72" s="306"/>
      <c r="C72" s="307"/>
      <c r="D72" s="307"/>
      <c r="E72" s="307"/>
      <c r="F72" s="307"/>
      <c r="G72" s="307"/>
      <c r="H72" s="307"/>
      <c r="I72" s="307"/>
      <c r="J72" s="307"/>
      <c r="K72" s="308"/>
    </row>
    <row r="73" ht="45" customHeight="1">
      <c r="B73" s="309"/>
      <c r="C73" s="310" t="s">
        <v>94</v>
      </c>
      <c r="D73" s="310"/>
      <c r="E73" s="310"/>
      <c r="F73" s="310"/>
      <c r="G73" s="310"/>
      <c r="H73" s="310"/>
      <c r="I73" s="310"/>
      <c r="J73" s="310"/>
      <c r="K73" s="311"/>
    </row>
    <row r="74" ht="17.25" customHeight="1">
      <c r="B74" s="309"/>
      <c r="C74" s="312" t="s">
        <v>1448</v>
      </c>
      <c r="D74" s="312"/>
      <c r="E74" s="312"/>
      <c r="F74" s="312" t="s">
        <v>1449</v>
      </c>
      <c r="G74" s="313"/>
      <c r="H74" s="312" t="s">
        <v>132</v>
      </c>
      <c r="I74" s="312" t="s">
        <v>62</v>
      </c>
      <c r="J74" s="312" t="s">
        <v>1450</v>
      </c>
      <c r="K74" s="311"/>
    </row>
    <row r="75" ht="17.25" customHeight="1">
      <c r="B75" s="309"/>
      <c r="C75" s="314" t="s">
        <v>1451</v>
      </c>
      <c r="D75" s="314"/>
      <c r="E75" s="314"/>
      <c r="F75" s="315" t="s">
        <v>1452</v>
      </c>
      <c r="G75" s="316"/>
      <c r="H75" s="314"/>
      <c r="I75" s="314"/>
      <c r="J75" s="314" t="s">
        <v>1453</v>
      </c>
      <c r="K75" s="311"/>
    </row>
    <row r="76" ht="5.25" customHeight="1">
      <c r="B76" s="309"/>
      <c r="C76" s="317"/>
      <c r="D76" s="317"/>
      <c r="E76" s="317"/>
      <c r="F76" s="317"/>
      <c r="G76" s="318"/>
      <c r="H76" s="317"/>
      <c r="I76" s="317"/>
      <c r="J76" s="317"/>
      <c r="K76" s="311"/>
    </row>
    <row r="77" ht="15" customHeight="1">
      <c r="B77" s="309"/>
      <c r="C77" s="298" t="s">
        <v>58</v>
      </c>
      <c r="D77" s="317"/>
      <c r="E77" s="317"/>
      <c r="F77" s="319" t="s">
        <v>1454</v>
      </c>
      <c r="G77" s="318"/>
      <c r="H77" s="298" t="s">
        <v>1455</v>
      </c>
      <c r="I77" s="298" t="s">
        <v>1456</v>
      </c>
      <c r="J77" s="298">
        <v>20</v>
      </c>
      <c r="K77" s="311"/>
    </row>
    <row r="78" ht="15" customHeight="1">
      <c r="B78" s="309"/>
      <c r="C78" s="298" t="s">
        <v>1457</v>
      </c>
      <c r="D78" s="298"/>
      <c r="E78" s="298"/>
      <c r="F78" s="319" t="s">
        <v>1454</v>
      </c>
      <c r="G78" s="318"/>
      <c r="H78" s="298" t="s">
        <v>1458</v>
      </c>
      <c r="I78" s="298" t="s">
        <v>1456</v>
      </c>
      <c r="J78" s="298">
        <v>120</v>
      </c>
      <c r="K78" s="311"/>
    </row>
    <row r="79" ht="15" customHeight="1">
      <c r="B79" s="320"/>
      <c r="C79" s="298" t="s">
        <v>1459</v>
      </c>
      <c r="D79" s="298"/>
      <c r="E79" s="298"/>
      <c r="F79" s="319" t="s">
        <v>1460</v>
      </c>
      <c r="G79" s="318"/>
      <c r="H79" s="298" t="s">
        <v>1461</v>
      </c>
      <c r="I79" s="298" t="s">
        <v>1456</v>
      </c>
      <c r="J79" s="298">
        <v>50</v>
      </c>
      <c r="K79" s="311"/>
    </row>
    <row r="80" ht="15" customHeight="1">
      <c r="B80" s="320"/>
      <c r="C80" s="298" t="s">
        <v>1462</v>
      </c>
      <c r="D80" s="298"/>
      <c r="E80" s="298"/>
      <c r="F80" s="319" t="s">
        <v>1454</v>
      </c>
      <c r="G80" s="318"/>
      <c r="H80" s="298" t="s">
        <v>1463</v>
      </c>
      <c r="I80" s="298" t="s">
        <v>1464</v>
      </c>
      <c r="J80" s="298"/>
      <c r="K80" s="311"/>
    </row>
    <row r="81" ht="15" customHeight="1">
      <c r="B81" s="320"/>
      <c r="C81" s="321" t="s">
        <v>1465</v>
      </c>
      <c r="D81" s="321"/>
      <c r="E81" s="321"/>
      <c r="F81" s="322" t="s">
        <v>1460</v>
      </c>
      <c r="G81" s="321"/>
      <c r="H81" s="321" t="s">
        <v>1466</v>
      </c>
      <c r="I81" s="321" t="s">
        <v>1456</v>
      </c>
      <c r="J81" s="321">
        <v>15</v>
      </c>
      <c r="K81" s="311"/>
    </row>
    <row r="82" ht="15" customHeight="1">
      <c r="B82" s="320"/>
      <c r="C82" s="321" t="s">
        <v>1467</v>
      </c>
      <c r="D82" s="321"/>
      <c r="E82" s="321"/>
      <c r="F82" s="322" t="s">
        <v>1460</v>
      </c>
      <c r="G82" s="321"/>
      <c r="H82" s="321" t="s">
        <v>1468</v>
      </c>
      <c r="I82" s="321" t="s">
        <v>1456</v>
      </c>
      <c r="J82" s="321">
        <v>15</v>
      </c>
      <c r="K82" s="311"/>
    </row>
    <row r="83" ht="15" customHeight="1">
      <c r="B83" s="320"/>
      <c r="C83" s="321" t="s">
        <v>1469</v>
      </c>
      <c r="D83" s="321"/>
      <c r="E83" s="321"/>
      <c r="F83" s="322" t="s">
        <v>1460</v>
      </c>
      <c r="G83" s="321"/>
      <c r="H83" s="321" t="s">
        <v>1470</v>
      </c>
      <c r="I83" s="321" t="s">
        <v>1456</v>
      </c>
      <c r="J83" s="321">
        <v>20</v>
      </c>
      <c r="K83" s="311"/>
    </row>
    <row r="84" ht="15" customHeight="1">
      <c r="B84" s="320"/>
      <c r="C84" s="321" t="s">
        <v>1471</v>
      </c>
      <c r="D84" s="321"/>
      <c r="E84" s="321"/>
      <c r="F84" s="322" t="s">
        <v>1460</v>
      </c>
      <c r="G84" s="321"/>
      <c r="H84" s="321" t="s">
        <v>1472</v>
      </c>
      <c r="I84" s="321" t="s">
        <v>1456</v>
      </c>
      <c r="J84" s="321">
        <v>20</v>
      </c>
      <c r="K84" s="311"/>
    </row>
    <row r="85" ht="15" customHeight="1">
      <c r="B85" s="320"/>
      <c r="C85" s="298" t="s">
        <v>1473</v>
      </c>
      <c r="D85" s="298"/>
      <c r="E85" s="298"/>
      <c r="F85" s="319" t="s">
        <v>1460</v>
      </c>
      <c r="G85" s="318"/>
      <c r="H85" s="298" t="s">
        <v>1474</v>
      </c>
      <c r="I85" s="298" t="s">
        <v>1456</v>
      </c>
      <c r="J85" s="298">
        <v>50</v>
      </c>
      <c r="K85" s="311"/>
    </row>
    <row r="86" ht="15" customHeight="1">
      <c r="B86" s="320"/>
      <c r="C86" s="298" t="s">
        <v>1475</v>
      </c>
      <c r="D86" s="298"/>
      <c r="E86" s="298"/>
      <c r="F86" s="319" t="s">
        <v>1460</v>
      </c>
      <c r="G86" s="318"/>
      <c r="H86" s="298" t="s">
        <v>1476</v>
      </c>
      <c r="I86" s="298" t="s">
        <v>1456</v>
      </c>
      <c r="J86" s="298">
        <v>20</v>
      </c>
      <c r="K86" s="311"/>
    </row>
    <row r="87" ht="15" customHeight="1">
      <c r="B87" s="320"/>
      <c r="C87" s="298" t="s">
        <v>1477</v>
      </c>
      <c r="D87" s="298"/>
      <c r="E87" s="298"/>
      <c r="F87" s="319" t="s">
        <v>1460</v>
      </c>
      <c r="G87" s="318"/>
      <c r="H87" s="298" t="s">
        <v>1478</v>
      </c>
      <c r="I87" s="298" t="s">
        <v>1456</v>
      </c>
      <c r="J87" s="298">
        <v>20</v>
      </c>
      <c r="K87" s="311"/>
    </row>
    <row r="88" ht="15" customHeight="1">
      <c r="B88" s="320"/>
      <c r="C88" s="298" t="s">
        <v>1479</v>
      </c>
      <c r="D88" s="298"/>
      <c r="E88" s="298"/>
      <c r="F88" s="319" t="s">
        <v>1460</v>
      </c>
      <c r="G88" s="318"/>
      <c r="H88" s="298" t="s">
        <v>1480</v>
      </c>
      <c r="I88" s="298" t="s">
        <v>1456</v>
      </c>
      <c r="J88" s="298">
        <v>50</v>
      </c>
      <c r="K88" s="311"/>
    </row>
    <row r="89" ht="15" customHeight="1">
      <c r="B89" s="320"/>
      <c r="C89" s="298" t="s">
        <v>1481</v>
      </c>
      <c r="D89" s="298"/>
      <c r="E89" s="298"/>
      <c r="F89" s="319" t="s">
        <v>1460</v>
      </c>
      <c r="G89" s="318"/>
      <c r="H89" s="298" t="s">
        <v>1481</v>
      </c>
      <c r="I89" s="298" t="s">
        <v>1456</v>
      </c>
      <c r="J89" s="298">
        <v>50</v>
      </c>
      <c r="K89" s="311"/>
    </row>
    <row r="90" ht="15" customHeight="1">
      <c r="B90" s="320"/>
      <c r="C90" s="298" t="s">
        <v>137</v>
      </c>
      <c r="D90" s="298"/>
      <c r="E90" s="298"/>
      <c r="F90" s="319" t="s">
        <v>1460</v>
      </c>
      <c r="G90" s="318"/>
      <c r="H90" s="298" t="s">
        <v>1482</v>
      </c>
      <c r="I90" s="298" t="s">
        <v>1456</v>
      </c>
      <c r="J90" s="298">
        <v>255</v>
      </c>
      <c r="K90" s="311"/>
    </row>
    <row r="91" ht="15" customHeight="1">
      <c r="B91" s="320"/>
      <c r="C91" s="298" t="s">
        <v>1483</v>
      </c>
      <c r="D91" s="298"/>
      <c r="E91" s="298"/>
      <c r="F91" s="319" t="s">
        <v>1454</v>
      </c>
      <c r="G91" s="318"/>
      <c r="H91" s="298" t="s">
        <v>1484</v>
      </c>
      <c r="I91" s="298" t="s">
        <v>1485</v>
      </c>
      <c r="J91" s="298"/>
      <c r="K91" s="311"/>
    </row>
    <row r="92" ht="15" customHeight="1">
      <c r="B92" s="320"/>
      <c r="C92" s="298" t="s">
        <v>1486</v>
      </c>
      <c r="D92" s="298"/>
      <c r="E92" s="298"/>
      <c r="F92" s="319" t="s">
        <v>1454</v>
      </c>
      <c r="G92" s="318"/>
      <c r="H92" s="298" t="s">
        <v>1487</v>
      </c>
      <c r="I92" s="298" t="s">
        <v>1488</v>
      </c>
      <c r="J92" s="298"/>
      <c r="K92" s="311"/>
    </row>
    <row r="93" ht="15" customHeight="1">
      <c r="B93" s="320"/>
      <c r="C93" s="298" t="s">
        <v>1489</v>
      </c>
      <c r="D93" s="298"/>
      <c r="E93" s="298"/>
      <c r="F93" s="319" t="s">
        <v>1454</v>
      </c>
      <c r="G93" s="318"/>
      <c r="H93" s="298" t="s">
        <v>1489</v>
      </c>
      <c r="I93" s="298" t="s">
        <v>1488</v>
      </c>
      <c r="J93" s="298"/>
      <c r="K93" s="311"/>
    </row>
    <row r="94" ht="15" customHeight="1">
      <c r="B94" s="320"/>
      <c r="C94" s="298" t="s">
        <v>43</v>
      </c>
      <c r="D94" s="298"/>
      <c r="E94" s="298"/>
      <c r="F94" s="319" t="s">
        <v>1454</v>
      </c>
      <c r="G94" s="318"/>
      <c r="H94" s="298" t="s">
        <v>1490</v>
      </c>
      <c r="I94" s="298" t="s">
        <v>1488</v>
      </c>
      <c r="J94" s="298"/>
      <c r="K94" s="311"/>
    </row>
    <row r="95" ht="15" customHeight="1">
      <c r="B95" s="320"/>
      <c r="C95" s="298" t="s">
        <v>53</v>
      </c>
      <c r="D95" s="298"/>
      <c r="E95" s="298"/>
      <c r="F95" s="319" t="s">
        <v>1454</v>
      </c>
      <c r="G95" s="318"/>
      <c r="H95" s="298" t="s">
        <v>1491</v>
      </c>
      <c r="I95" s="298" t="s">
        <v>1488</v>
      </c>
      <c r="J95" s="298"/>
      <c r="K95" s="311"/>
    </row>
    <row r="96" ht="15" customHeight="1">
      <c r="B96" s="323"/>
      <c r="C96" s="324"/>
      <c r="D96" s="324"/>
      <c r="E96" s="324"/>
      <c r="F96" s="324"/>
      <c r="G96" s="324"/>
      <c r="H96" s="324"/>
      <c r="I96" s="324"/>
      <c r="J96" s="324"/>
      <c r="K96" s="325"/>
    </row>
    <row r="97" ht="18.75" customHeight="1">
      <c r="B97" s="326"/>
      <c r="C97" s="327"/>
      <c r="D97" s="327"/>
      <c r="E97" s="327"/>
      <c r="F97" s="327"/>
      <c r="G97" s="327"/>
      <c r="H97" s="327"/>
      <c r="I97" s="327"/>
      <c r="J97" s="327"/>
      <c r="K97" s="326"/>
    </row>
    <row r="98" ht="18.75" customHeight="1">
      <c r="B98" s="305"/>
      <c r="C98" s="305"/>
      <c r="D98" s="305"/>
      <c r="E98" s="305"/>
      <c r="F98" s="305"/>
      <c r="G98" s="305"/>
      <c r="H98" s="305"/>
      <c r="I98" s="305"/>
      <c r="J98" s="305"/>
      <c r="K98" s="305"/>
    </row>
    <row r="99" ht="7.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8"/>
    </row>
    <row r="100" ht="45" customHeight="1">
      <c r="B100" s="309"/>
      <c r="C100" s="310" t="s">
        <v>1492</v>
      </c>
      <c r="D100" s="310"/>
      <c r="E100" s="310"/>
      <c r="F100" s="310"/>
      <c r="G100" s="310"/>
      <c r="H100" s="310"/>
      <c r="I100" s="310"/>
      <c r="J100" s="310"/>
      <c r="K100" s="311"/>
    </row>
    <row r="101" ht="17.25" customHeight="1">
      <c r="B101" s="309"/>
      <c r="C101" s="312" t="s">
        <v>1448</v>
      </c>
      <c r="D101" s="312"/>
      <c r="E101" s="312"/>
      <c r="F101" s="312" t="s">
        <v>1449</v>
      </c>
      <c r="G101" s="313"/>
      <c r="H101" s="312" t="s">
        <v>132</v>
      </c>
      <c r="I101" s="312" t="s">
        <v>62</v>
      </c>
      <c r="J101" s="312" t="s">
        <v>1450</v>
      </c>
      <c r="K101" s="311"/>
    </row>
    <row r="102" ht="17.25" customHeight="1">
      <c r="B102" s="309"/>
      <c r="C102" s="314" t="s">
        <v>1451</v>
      </c>
      <c r="D102" s="314"/>
      <c r="E102" s="314"/>
      <c r="F102" s="315" t="s">
        <v>1452</v>
      </c>
      <c r="G102" s="316"/>
      <c r="H102" s="314"/>
      <c r="I102" s="314"/>
      <c r="J102" s="314" t="s">
        <v>1453</v>
      </c>
      <c r="K102" s="311"/>
    </row>
    <row r="103" ht="5.25" customHeight="1">
      <c r="B103" s="309"/>
      <c r="C103" s="312"/>
      <c r="D103" s="312"/>
      <c r="E103" s="312"/>
      <c r="F103" s="312"/>
      <c r="G103" s="328"/>
      <c r="H103" s="312"/>
      <c r="I103" s="312"/>
      <c r="J103" s="312"/>
      <c r="K103" s="311"/>
    </row>
    <row r="104" ht="15" customHeight="1">
      <c r="B104" s="309"/>
      <c r="C104" s="298" t="s">
        <v>58</v>
      </c>
      <c r="D104" s="317"/>
      <c r="E104" s="317"/>
      <c r="F104" s="319" t="s">
        <v>1454</v>
      </c>
      <c r="G104" s="328"/>
      <c r="H104" s="298" t="s">
        <v>1493</v>
      </c>
      <c r="I104" s="298" t="s">
        <v>1456</v>
      </c>
      <c r="J104" s="298">
        <v>20</v>
      </c>
      <c r="K104" s="311"/>
    </row>
    <row r="105" ht="15" customHeight="1">
      <c r="B105" s="309"/>
      <c r="C105" s="298" t="s">
        <v>1457</v>
      </c>
      <c r="D105" s="298"/>
      <c r="E105" s="298"/>
      <c r="F105" s="319" t="s">
        <v>1454</v>
      </c>
      <c r="G105" s="298"/>
      <c r="H105" s="298" t="s">
        <v>1493</v>
      </c>
      <c r="I105" s="298" t="s">
        <v>1456</v>
      </c>
      <c r="J105" s="298">
        <v>120</v>
      </c>
      <c r="K105" s="311"/>
    </row>
    <row r="106" ht="15" customHeight="1">
      <c r="B106" s="320"/>
      <c r="C106" s="298" t="s">
        <v>1459</v>
      </c>
      <c r="D106" s="298"/>
      <c r="E106" s="298"/>
      <c r="F106" s="319" t="s">
        <v>1460</v>
      </c>
      <c r="G106" s="298"/>
      <c r="H106" s="298" t="s">
        <v>1493</v>
      </c>
      <c r="I106" s="298" t="s">
        <v>1456</v>
      </c>
      <c r="J106" s="298">
        <v>50</v>
      </c>
      <c r="K106" s="311"/>
    </row>
    <row r="107" ht="15" customHeight="1">
      <c r="B107" s="320"/>
      <c r="C107" s="298" t="s">
        <v>1462</v>
      </c>
      <c r="D107" s="298"/>
      <c r="E107" s="298"/>
      <c r="F107" s="319" t="s">
        <v>1454</v>
      </c>
      <c r="G107" s="298"/>
      <c r="H107" s="298" t="s">
        <v>1493</v>
      </c>
      <c r="I107" s="298" t="s">
        <v>1464</v>
      </c>
      <c r="J107" s="298"/>
      <c r="K107" s="311"/>
    </row>
    <row r="108" ht="15" customHeight="1">
      <c r="B108" s="320"/>
      <c r="C108" s="298" t="s">
        <v>1473</v>
      </c>
      <c r="D108" s="298"/>
      <c r="E108" s="298"/>
      <c r="F108" s="319" t="s">
        <v>1460</v>
      </c>
      <c r="G108" s="298"/>
      <c r="H108" s="298" t="s">
        <v>1493</v>
      </c>
      <c r="I108" s="298" t="s">
        <v>1456</v>
      </c>
      <c r="J108" s="298">
        <v>50</v>
      </c>
      <c r="K108" s="311"/>
    </row>
    <row r="109" ht="15" customHeight="1">
      <c r="B109" s="320"/>
      <c r="C109" s="298" t="s">
        <v>1481</v>
      </c>
      <c r="D109" s="298"/>
      <c r="E109" s="298"/>
      <c r="F109" s="319" t="s">
        <v>1460</v>
      </c>
      <c r="G109" s="298"/>
      <c r="H109" s="298" t="s">
        <v>1493</v>
      </c>
      <c r="I109" s="298" t="s">
        <v>1456</v>
      </c>
      <c r="J109" s="298">
        <v>50</v>
      </c>
      <c r="K109" s="311"/>
    </row>
    <row r="110" ht="15" customHeight="1">
      <c r="B110" s="320"/>
      <c r="C110" s="298" t="s">
        <v>1479</v>
      </c>
      <c r="D110" s="298"/>
      <c r="E110" s="298"/>
      <c r="F110" s="319" t="s">
        <v>1460</v>
      </c>
      <c r="G110" s="298"/>
      <c r="H110" s="298" t="s">
        <v>1493</v>
      </c>
      <c r="I110" s="298" t="s">
        <v>1456</v>
      </c>
      <c r="J110" s="298">
        <v>50</v>
      </c>
      <c r="K110" s="311"/>
    </row>
    <row r="111" ht="15" customHeight="1">
      <c r="B111" s="320"/>
      <c r="C111" s="298" t="s">
        <v>58</v>
      </c>
      <c r="D111" s="298"/>
      <c r="E111" s="298"/>
      <c r="F111" s="319" t="s">
        <v>1454</v>
      </c>
      <c r="G111" s="298"/>
      <c r="H111" s="298" t="s">
        <v>1494</v>
      </c>
      <c r="I111" s="298" t="s">
        <v>1456</v>
      </c>
      <c r="J111" s="298">
        <v>20</v>
      </c>
      <c r="K111" s="311"/>
    </row>
    <row r="112" ht="15" customHeight="1">
      <c r="B112" s="320"/>
      <c r="C112" s="298" t="s">
        <v>1495</v>
      </c>
      <c r="D112" s="298"/>
      <c r="E112" s="298"/>
      <c r="F112" s="319" t="s">
        <v>1454</v>
      </c>
      <c r="G112" s="298"/>
      <c r="H112" s="298" t="s">
        <v>1496</v>
      </c>
      <c r="I112" s="298" t="s">
        <v>1456</v>
      </c>
      <c r="J112" s="298">
        <v>120</v>
      </c>
      <c r="K112" s="311"/>
    </row>
    <row r="113" ht="15" customHeight="1">
      <c r="B113" s="320"/>
      <c r="C113" s="298" t="s">
        <v>43</v>
      </c>
      <c r="D113" s="298"/>
      <c r="E113" s="298"/>
      <c r="F113" s="319" t="s">
        <v>1454</v>
      </c>
      <c r="G113" s="298"/>
      <c r="H113" s="298" t="s">
        <v>1497</v>
      </c>
      <c r="I113" s="298" t="s">
        <v>1488</v>
      </c>
      <c r="J113" s="298"/>
      <c r="K113" s="311"/>
    </row>
    <row r="114" ht="15" customHeight="1">
      <c r="B114" s="320"/>
      <c r="C114" s="298" t="s">
        <v>53</v>
      </c>
      <c r="D114" s="298"/>
      <c r="E114" s="298"/>
      <c r="F114" s="319" t="s">
        <v>1454</v>
      </c>
      <c r="G114" s="298"/>
      <c r="H114" s="298" t="s">
        <v>1498</v>
      </c>
      <c r="I114" s="298" t="s">
        <v>1488</v>
      </c>
      <c r="J114" s="298"/>
      <c r="K114" s="311"/>
    </row>
    <row r="115" ht="15" customHeight="1">
      <c r="B115" s="320"/>
      <c r="C115" s="298" t="s">
        <v>62</v>
      </c>
      <c r="D115" s="298"/>
      <c r="E115" s="298"/>
      <c r="F115" s="319" t="s">
        <v>1454</v>
      </c>
      <c r="G115" s="298"/>
      <c r="H115" s="298" t="s">
        <v>1499</v>
      </c>
      <c r="I115" s="298" t="s">
        <v>1500</v>
      </c>
      <c r="J115" s="298"/>
      <c r="K115" s="311"/>
    </row>
    <row r="116" ht="15" customHeight="1">
      <c r="B116" s="323"/>
      <c r="C116" s="329"/>
      <c r="D116" s="329"/>
      <c r="E116" s="329"/>
      <c r="F116" s="329"/>
      <c r="G116" s="329"/>
      <c r="H116" s="329"/>
      <c r="I116" s="329"/>
      <c r="J116" s="329"/>
      <c r="K116" s="325"/>
    </row>
    <row r="117" ht="18.75" customHeight="1">
      <c r="B117" s="330"/>
      <c r="C117" s="294"/>
      <c r="D117" s="294"/>
      <c r="E117" s="294"/>
      <c r="F117" s="331"/>
      <c r="G117" s="294"/>
      <c r="H117" s="294"/>
      <c r="I117" s="294"/>
      <c r="J117" s="294"/>
      <c r="K117" s="330"/>
    </row>
    <row r="118" ht="18.75" customHeight="1">
      <c r="B118" s="305"/>
      <c r="C118" s="305"/>
      <c r="D118" s="305"/>
      <c r="E118" s="305"/>
      <c r="F118" s="305"/>
      <c r="G118" s="305"/>
      <c r="H118" s="305"/>
      <c r="I118" s="305"/>
      <c r="J118" s="305"/>
      <c r="K118" s="305"/>
    </row>
    <row r="119" ht="7.5" customHeight="1">
      <c r="B119" s="332"/>
      <c r="C119" s="333"/>
      <c r="D119" s="333"/>
      <c r="E119" s="333"/>
      <c r="F119" s="333"/>
      <c r="G119" s="333"/>
      <c r="H119" s="333"/>
      <c r="I119" s="333"/>
      <c r="J119" s="333"/>
      <c r="K119" s="334"/>
    </row>
    <row r="120" ht="45" customHeight="1">
      <c r="B120" s="335"/>
      <c r="C120" s="288" t="s">
        <v>1501</v>
      </c>
      <c r="D120" s="288"/>
      <c r="E120" s="288"/>
      <c r="F120" s="288"/>
      <c r="G120" s="288"/>
      <c r="H120" s="288"/>
      <c r="I120" s="288"/>
      <c r="J120" s="288"/>
      <c r="K120" s="336"/>
    </row>
    <row r="121" ht="17.25" customHeight="1">
      <c r="B121" s="337"/>
      <c r="C121" s="312" t="s">
        <v>1448</v>
      </c>
      <c r="D121" s="312"/>
      <c r="E121" s="312"/>
      <c r="F121" s="312" t="s">
        <v>1449</v>
      </c>
      <c r="G121" s="313"/>
      <c r="H121" s="312" t="s">
        <v>132</v>
      </c>
      <c r="I121" s="312" t="s">
        <v>62</v>
      </c>
      <c r="J121" s="312" t="s">
        <v>1450</v>
      </c>
      <c r="K121" s="338"/>
    </row>
    <row r="122" ht="17.25" customHeight="1">
      <c r="B122" s="337"/>
      <c r="C122" s="314" t="s">
        <v>1451</v>
      </c>
      <c r="D122" s="314"/>
      <c r="E122" s="314"/>
      <c r="F122" s="315" t="s">
        <v>1452</v>
      </c>
      <c r="G122" s="316"/>
      <c r="H122" s="314"/>
      <c r="I122" s="314"/>
      <c r="J122" s="314" t="s">
        <v>1453</v>
      </c>
      <c r="K122" s="338"/>
    </row>
    <row r="123" ht="5.25" customHeight="1">
      <c r="B123" s="339"/>
      <c r="C123" s="317"/>
      <c r="D123" s="317"/>
      <c r="E123" s="317"/>
      <c r="F123" s="317"/>
      <c r="G123" s="298"/>
      <c r="H123" s="317"/>
      <c r="I123" s="317"/>
      <c r="J123" s="317"/>
      <c r="K123" s="340"/>
    </row>
    <row r="124" ht="15" customHeight="1">
      <c r="B124" s="339"/>
      <c r="C124" s="298" t="s">
        <v>1457</v>
      </c>
      <c r="D124" s="317"/>
      <c r="E124" s="317"/>
      <c r="F124" s="319" t="s">
        <v>1454</v>
      </c>
      <c r="G124" s="298"/>
      <c r="H124" s="298" t="s">
        <v>1493</v>
      </c>
      <c r="I124" s="298" t="s">
        <v>1456</v>
      </c>
      <c r="J124" s="298">
        <v>120</v>
      </c>
      <c r="K124" s="341"/>
    </row>
    <row r="125" ht="15" customHeight="1">
      <c r="B125" s="339"/>
      <c r="C125" s="298" t="s">
        <v>1502</v>
      </c>
      <c r="D125" s="298"/>
      <c r="E125" s="298"/>
      <c r="F125" s="319" t="s">
        <v>1454</v>
      </c>
      <c r="G125" s="298"/>
      <c r="H125" s="298" t="s">
        <v>1503</v>
      </c>
      <c r="I125" s="298" t="s">
        <v>1456</v>
      </c>
      <c r="J125" s="298" t="s">
        <v>1504</v>
      </c>
      <c r="K125" s="341"/>
    </row>
    <row r="126" ht="15" customHeight="1">
      <c r="B126" s="339"/>
      <c r="C126" s="298" t="s">
        <v>1403</v>
      </c>
      <c r="D126" s="298"/>
      <c r="E126" s="298"/>
      <c r="F126" s="319" t="s">
        <v>1454</v>
      </c>
      <c r="G126" s="298"/>
      <c r="H126" s="298" t="s">
        <v>1505</v>
      </c>
      <c r="I126" s="298" t="s">
        <v>1456</v>
      </c>
      <c r="J126" s="298" t="s">
        <v>1504</v>
      </c>
      <c r="K126" s="341"/>
    </row>
    <row r="127" ht="15" customHeight="1">
      <c r="B127" s="339"/>
      <c r="C127" s="298" t="s">
        <v>1465</v>
      </c>
      <c r="D127" s="298"/>
      <c r="E127" s="298"/>
      <c r="F127" s="319" t="s">
        <v>1460</v>
      </c>
      <c r="G127" s="298"/>
      <c r="H127" s="298" t="s">
        <v>1466</v>
      </c>
      <c r="I127" s="298" t="s">
        <v>1456</v>
      </c>
      <c r="J127" s="298">
        <v>15</v>
      </c>
      <c r="K127" s="341"/>
    </row>
    <row r="128" ht="15" customHeight="1">
      <c r="B128" s="339"/>
      <c r="C128" s="321" t="s">
        <v>1467</v>
      </c>
      <c r="D128" s="321"/>
      <c r="E128" s="321"/>
      <c r="F128" s="322" t="s">
        <v>1460</v>
      </c>
      <c r="G128" s="321"/>
      <c r="H128" s="321" t="s">
        <v>1468</v>
      </c>
      <c r="I128" s="321" t="s">
        <v>1456</v>
      </c>
      <c r="J128" s="321">
        <v>15</v>
      </c>
      <c r="K128" s="341"/>
    </row>
    <row r="129" ht="15" customHeight="1">
      <c r="B129" s="339"/>
      <c r="C129" s="321" t="s">
        <v>1469</v>
      </c>
      <c r="D129" s="321"/>
      <c r="E129" s="321"/>
      <c r="F129" s="322" t="s">
        <v>1460</v>
      </c>
      <c r="G129" s="321"/>
      <c r="H129" s="321" t="s">
        <v>1470</v>
      </c>
      <c r="I129" s="321" t="s">
        <v>1456</v>
      </c>
      <c r="J129" s="321">
        <v>20</v>
      </c>
      <c r="K129" s="341"/>
    </row>
    <row r="130" ht="15" customHeight="1">
      <c r="B130" s="339"/>
      <c r="C130" s="321" t="s">
        <v>1471</v>
      </c>
      <c r="D130" s="321"/>
      <c r="E130" s="321"/>
      <c r="F130" s="322" t="s">
        <v>1460</v>
      </c>
      <c r="G130" s="321"/>
      <c r="H130" s="321" t="s">
        <v>1472</v>
      </c>
      <c r="I130" s="321" t="s">
        <v>1456</v>
      </c>
      <c r="J130" s="321">
        <v>20</v>
      </c>
      <c r="K130" s="341"/>
    </row>
    <row r="131" ht="15" customHeight="1">
      <c r="B131" s="339"/>
      <c r="C131" s="298" t="s">
        <v>1459</v>
      </c>
      <c r="D131" s="298"/>
      <c r="E131" s="298"/>
      <c r="F131" s="319" t="s">
        <v>1460</v>
      </c>
      <c r="G131" s="298"/>
      <c r="H131" s="298" t="s">
        <v>1493</v>
      </c>
      <c r="I131" s="298" t="s">
        <v>1456</v>
      </c>
      <c r="J131" s="298">
        <v>50</v>
      </c>
      <c r="K131" s="341"/>
    </row>
    <row r="132" ht="15" customHeight="1">
      <c r="B132" s="339"/>
      <c r="C132" s="298" t="s">
        <v>1473</v>
      </c>
      <c r="D132" s="298"/>
      <c r="E132" s="298"/>
      <c r="F132" s="319" t="s">
        <v>1460</v>
      </c>
      <c r="G132" s="298"/>
      <c r="H132" s="298" t="s">
        <v>1493</v>
      </c>
      <c r="I132" s="298" t="s">
        <v>1456</v>
      </c>
      <c r="J132" s="298">
        <v>50</v>
      </c>
      <c r="K132" s="341"/>
    </row>
    <row r="133" ht="15" customHeight="1">
      <c r="B133" s="339"/>
      <c r="C133" s="298" t="s">
        <v>1479</v>
      </c>
      <c r="D133" s="298"/>
      <c r="E133" s="298"/>
      <c r="F133" s="319" t="s">
        <v>1460</v>
      </c>
      <c r="G133" s="298"/>
      <c r="H133" s="298" t="s">
        <v>1493</v>
      </c>
      <c r="I133" s="298" t="s">
        <v>1456</v>
      </c>
      <c r="J133" s="298">
        <v>50</v>
      </c>
      <c r="K133" s="341"/>
    </row>
    <row r="134" ht="15" customHeight="1">
      <c r="B134" s="339"/>
      <c r="C134" s="298" t="s">
        <v>1481</v>
      </c>
      <c r="D134" s="298"/>
      <c r="E134" s="298"/>
      <c r="F134" s="319" t="s">
        <v>1460</v>
      </c>
      <c r="G134" s="298"/>
      <c r="H134" s="298" t="s">
        <v>1493</v>
      </c>
      <c r="I134" s="298" t="s">
        <v>1456</v>
      </c>
      <c r="J134" s="298">
        <v>50</v>
      </c>
      <c r="K134" s="341"/>
    </row>
    <row r="135" ht="15" customHeight="1">
      <c r="B135" s="339"/>
      <c r="C135" s="298" t="s">
        <v>137</v>
      </c>
      <c r="D135" s="298"/>
      <c r="E135" s="298"/>
      <c r="F135" s="319" t="s">
        <v>1460</v>
      </c>
      <c r="G135" s="298"/>
      <c r="H135" s="298" t="s">
        <v>1506</v>
      </c>
      <c r="I135" s="298" t="s">
        <v>1456</v>
      </c>
      <c r="J135" s="298">
        <v>255</v>
      </c>
      <c r="K135" s="341"/>
    </row>
    <row r="136" ht="15" customHeight="1">
      <c r="B136" s="339"/>
      <c r="C136" s="298" t="s">
        <v>1483</v>
      </c>
      <c r="D136" s="298"/>
      <c r="E136" s="298"/>
      <c r="F136" s="319" t="s">
        <v>1454</v>
      </c>
      <c r="G136" s="298"/>
      <c r="H136" s="298" t="s">
        <v>1507</v>
      </c>
      <c r="I136" s="298" t="s">
        <v>1485</v>
      </c>
      <c r="J136" s="298"/>
      <c r="K136" s="341"/>
    </row>
    <row r="137" ht="15" customHeight="1">
      <c r="B137" s="339"/>
      <c r="C137" s="298" t="s">
        <v>1486</v>
      </c>
      <c r="D137" s="298"/>
      <c r="E137" s="298"/>
      <c r="F137" s="319" t="s">
        <v>1454</v>
      </c>
      <c r="G137" s="298"/>
      <c r="H137" s="298" t="s">
        <v>1508</v>
      </c>
      <c r="I137" s="298" t="s">
        <v>1488</v>
      </c>
      <c r="J137" s="298"/>
      <c r="K137" s="341"/>
    </row>
    <row r="138" ht="15" customHeight="1">
      <c r="B138" s="339"/>
      <c r="C138" s="298" t="s">
        <v>1489</v>
      </c>
      <c r="D138" s="298"/>
      <c r="E138" s="298"/>
      <c r="F138" s="319" t="s">
        <v>1454</v>
      </c>
      <c r="G138" s="298"/>
      <c r="H138" s="298" t="s">
        <v>1489</v>
      </c>
      <c r="I138" s="298" t="s">
        <v>1488</v>
      </c>
      <c r="J138" s="298"/>
      <c r="K138" s="341"/>
    </row>
    <row r="139" ht="15" customHeight="1">
      <c r="B139" s="339"/>
      <c r="C139" s="298" t="s">
        <v>43</v>
      </c>
      <c r="D139" s="298"/>
      <c r="E139" s="298"/>
      <c r="F139" s="319" t="s">
        <v>1454</v>
      </c>
      <c r="G139" s="298"/>
      <c r="H139" s="298" t="s">
        <v>1509</v>
      </c>
      <c r="I139" s="298" t="s">
        <v>1488</v>
      </c>
      <c r="J139" s="298"/>
      <c r="K139" s="341"/>
    </row>
    <row r="140" ht="15" customHeight="1">
      <c r="B140" s="339"/>
      <c r="C140" s="298" t="s">
        <v>1510</v>
      </c>
      <c r="D140" s="298"/>
      <c r="E140" s="298"/>
      <c r="F140" s="319" t="s">
        <v>1454</v>
      </c>
      <c r="G140" s="298"/>
      <c r="H140" s="298" t="s">
        <v>1511</v>
      </c>
      <c r="I140" s="298" t="s">
        <v>1488</v>
      </c>
      <c r="J140" s="298"/>
      <c r="K140" s="341"/>
    </row>
    <row r="141" ht="15" customHeight="1">
      <c r="B141" s="342"/>
      <c r="C141" s="343"/>
      <c r="D141" s="343"/>
      <c r="E141" s="343"/>
      <c r="F141" s="343"/>
      <c r="G141" s="343"/>
      <c r="H141" s="343"/>
      <c r="I141" s="343"/>
      <c r="J141" s="343"/>
      <c r="K141" s="344"/>
    </row>
    <row r="142" ht="18.75" customHeight="1">
      <c r="B142" s="294"/>
      <c r="C142" s="294"/>
      <c r="D142" s="294"/>
      <c r="E142" s="294"/>
      <c r="F142" s="331"/>
      <c r="G142" s="294"/>
      <c r="H142" s="294"/>
      <c r="I142" s="294"/>
      <c r="J142" s="294"/>
      <c r="K142" s="294"/>
    </row>
    <row r="143" ht="18.75" customHeight="1">
      <c r="B143" s="305"/>
      <c r="C143" s="305"/>
      <c r="D143" s="305"/>
      <c r="E143" s="305"/>
      <c r="F143" s="305"/>
      <c r="G143" s="305"/>
      <c r="H143" s="305"/>
      <c r="I143" s="305"/>
      <c r="J143" s="305"/>
      <c r="K143" s="305"/>
    </row>
    <row r="144" ht="7.5" customHeight="1">
      <c r="B144" s="306"/>
      <c r="C144" s="307"/>
      <c r="D144" s="307"/>
      <c r="E144" s="307"/>
      <c r="F144" s="307"/>
      <c r="G144" s="307"/>
      <c r="H144" s="307"/>
      <c r="I144" s="307"/>
      <c r="J144" s="307"/>
      <c r="K144" s="308"/>
    </row>
    <row r="145" ht="45" customHeight="1">
      <c r="B145" s="309"/>
      <c r="C145" s="310" t="s">
        <v>1512</v>
      </c>
      <c r="D145" s="310"/>
      <c r="E145" s="310"/>
      <c r="F145" s="310"/>
      <c r="G145" s="310"/>
      <c r="H145" s="310"/>
      <c r="I145" s="310"/>
      <c r="J145" s="310"/>
      <c r="K145" s="311"/>
    </row>
    <row r="146" ht="17.25" customHeight="1">
      <c r="B146" s="309"/>
      <c r="C146" s="312" t="s">
        <v>1448</v>
      </c>
      <c r="D146" s="312"/>
      <c r="E146" s="312"/>
      <c r="F146" s="312" t="s">
        <v>1449</v>
      </c>
      <c r="G146" s="313"/>
      <c r="H146" s="312" t="s">
        <v>132</v>
      </c>
      <c r="I146" s="312" t="s">
        <v>62</v>
      </c>
      <c r="J146" s="312" t="s">
        <v>1450</v>
      </c>
      <c r="K146" s="311"/>
    </row>
    <row r="147" ht="17.25" customHeight="1">
      <c r="B147" s="309"/>
      <c r="C147" s="314" t="s">
        <v>1451</v>
      </c>
      <c r="D147" s="314"/>
      <c r="E147" s="314"/>
      <c r="F147" s="315" t="s">
        <v>1452</v>
      </c>
      <c r="G147" s="316"/>
      <c r="H147" s="314"/>
      <c r="I147" s="314"/>
      <c r="J147" s="314" t="s">
        <v>1453</v>
      </c>
      <c r="K147" s="311"/>
    </row>
    <row r="148" ht="5.25" customHeight="1">
      <c r="B148" s="320"/>
      <c r="C148" s="317"/>
      <c r="D148" s="317"/>
      <c r="E148" s="317"/>
      <c r="F148" s="317"/>
      <c r="G148" s="318"/>
      <c r="H148" s="317"/>
      <c r="I148" s="317"/>
      <c r="J148" s="317"/>
      <c r="K148" s="341"/>
    </row>
    <row r="149" ht="15" customHeight="1">
      <c r="B149" s="320"/>
      <c r="C149" s="345" t="s">
        <v>1457</v>
      </c>
      <c r="D149" s="298"/>
      <c r="E149" s="298"/>
      <c r="F149" s="346" t="s">
        <v>1454</v>
      </c>
      <c r="G149" s="298"/>
      <c r="H149" s="345" t="s">
        <v>1493</v>
      </c>
      <c r="I149" s="345" t="s">
        <v>1456</v>
      </c>
      <c r="J149" s="345">
        <v>120</v>
      </c>
      <c r="K149" s="341"/>
    </row>
    <row r="150" ht="15" customHeight="1">
      <c r="B150" s="320"/>
      <c r="C150" s="345" t="s">
        <v>1502</v>
      </c>
      <c r="D150" s="298"/>
      <c r="E150" s="298"/>
      <c r="F150" s="346" t="s">
        <v>1454</v>
      </c>
      <c r="G150" s="298"/>
      <c r="H150" s="345" t="s">
        <v>1513</v>
      </c>
      <c r="I150" s="345" t="s">
        <v>1456</v>
      </c>
      <c r="J150" s="345" t="s">
        <v>1504</v>
      </c>
      <c r="K150" s="341"/>
    </row>
    <row r="151" ht="15" customHeight="1">
      <c r="B151" s="320"/>
      <c r="C151" s="345" t="s">
        <v>1403</v>
      </c>
      <c r="D151" s="298"/>
      <c r="E151" s="298"/>
      <c r="F151" s="346" t="s">
        <v>1454</v>
      </c>
      <c r="G151" s="298"/>
      <c r="H151" s="345" t="s">
        <v>1514</v>
      </c>
      <c r="I151" s="345" t="s">
        <v>1456</v>
      </c>
      <c r="J151" s="345" t="s">
        <v>1504</v>
      </c>
      <c r="K151" s="341"/>
    </row>
    <row r="152" ht="15" customHeight="1">
      <c r="B152" s="320"/>
      <c r="C152" s="345" t="s">
        <v>1459</v>
      </c>
      <c r="D152" s="298"/>
      <c r="E152" s="298"/>
      <c r="F152" s="346" t="s">
        <v>1460</v>
      </c>
      <c r="G152" s="298"/>
      <c r="H152" s="345" t="s">
        <v>1493</v>
      </c>
      <c r="I152" s="345" t="s">
        <v>1456</v>
      </c>
      <c r="J152" s="345">
        <v>50</v>
      </c>
      <c r="K152" s="341"/>
    </row>
    <row r="153" ht="15" customHeight="1">
      <c r="B153" s="320"/>
      <c r="C153" s="345" t="s">
        <v>1462</v>
      </c>
      <c r="D153" s="298"/>
      <c r="E153" s="298"/>
      <c r="F153" s="346" t="s">
        <v>1454</v>
      </c>
      <c r="G153" s="298"/>
      <c r="H153" s="345" t="s">
        <v>1493</v>
      </c>
      <c r="I153" s="345" t="s">
        <v>1464</v>
      </c>
      <c r="J153" s="345"/>
      <c r="K153" s="341"/>
    </row>
    <row r="154" ht="15" customHeight="1">
      <c r="B154" s="320"/>
      <c r="C154" s="345" t="s">
        <v>1473</v>
      </c>
      <c r="D154" s="298"/>
      <c r="E154" s="298"/>
      <c r="F154" s="346" t="s">
        <v>1460</v>
      </c>
      <c r="G154" s="298"/>
      <c r="H154" s="345" t="s">
        <v>1493</v>
      </c>
      <c r="I154" s="345" t="s">
        <v>1456</v>
      </c>
      <c r="J154" s="345">
        <v>50</v>
      </c>
      <c r="K154" s="341"/>
    </row>
    <row r="155" ht="15" customHeight="1">
      <c r="B155" s="320"/>
      <c r="C155" s="345" t="s">
        <v>1481</v>
      </c>
      <c r="D155" s="298"/>
      <c r="E155" s="298"/>
      <c r="F155" s="346" t="s">
        <v>1460</v>
      </c>
      <c r="G155" s="298"/>
      <c r="H155" s="345" t="s">
        <v>1493</v>
      </c>
      <c r="I155" s="345" t="s">
        <v>1456</v>
      </c>
      <c r="J155" s="345">
        <v>50</v>
      </c>
      <c r="K155" s="341"/>
    </row>
    <row r="156" ht="15" customHeight="1">
      <c r="B156" s="320"/>
      <c r="C156" s="345" t="s">
        <v>1479</v>
      </c>
      <c r="D156" s="298"/>
      <c r="E156" s="298"/>
      <c r="F156" s="346" t="s">
        <v>1460</v>
      </c>
      <c r="G156" s="298"/>
      <c r="H156" s="345" t="s">
        <v>1493</v>
      </c>
      <c r="I156" s="345" t="s">
        <v>1456</v>
      </c>
      <c r="J156" s="345">
        <v>50</v>
      </c>
      <c r="K156" s="341"/>
    </row>
    <row r="157" ht="15" customHeight="1">
      <c r="B157" s="320"/>
      <c r="C157" s="345" t="s">
        <v>99</v>
      </c>
      <c r="D157" s="298"/>
      <c r="E157" s="298"/>
      <c r="F157" s="346" t="s">
        <v>1454</v>
      </c>
      <c r="G157" s="298"/>
      <c r="H157" s="345" t="s">
        <v>1515</v>
      </c>
      <c r="I157" s="345" t="s">
        <v>1456</v>
      </c>
      <c r="J157" s="345" t="s">
        <v>1516</v>
      </c>
      <c r="K157" s="341"/>
    </row>
    <row r="158" ht="15" customHeight="1">
      <c r="B158" s="320"/>
      <c r="C158" s="345" t="s">
        <v>1517</v>
      </c>
      <c r="D158" s="298"/>
      <c r="E158" s="298"/>
      <c r="F158" s="346" t="s">
        <v>1454</v>
      </c>
      <c r="G158" s="298"/>
      <c r="H158" s="345" t="s">
        <v>1518</v>
      </c>
      <c r="I158" s="345" t="s">
        <v>1488</v>
      </c>
      <c r="J158" s="345"/>
      <c r="K158" s="341"/>
    </row>
    <row r="159" ht="15" customHeight="1">
      <c r="B159" s="347"/>
      <c r="C159" s="329"/>
      <c r="D159" s="329"/>
      <c r="E159" s="329"/>
      <c r="F159" s="329"/>
      <c r="G159" s="329"/>
      <c r="H159" s="329"/>
      <c r="I159" s="329"/>
      <c r="J159" s="329"/>
      <c r="K159" s="348"/>
    </row>
    <row r="160" ht="18.75" customHeight="1">
      <c r="B160" s="294"/>
      <c r="C160" s="298"/>
      <c r="D160" s="298"/>
      <c r="E160" s="298"/>
      <c r="F160" s="319"/>
      <c r="G160" s="298"/>
      <c r="H160" s="298"/>
      <c r="I160" s="298"/>
      <c r="J160" s="298"/>
      <c r="K160" s="294"/>
    </row>
    <row r="161" ht="18.75" customHeight="1">
      <c r="B161" s="305"/>
      <c r="C161" s="305"/>
      <c r="D161" s="305"/>
      <c r="E161" s="305"/>
      <c r="F161" s="305"/>
      <c r="G161" s="305"/>
      <c r="H161" s="305"/>
      <c r="I161" s="305"/>
      <c r="J161" s="305"/>
      <c r="K161" s="305"/>
    </row>
    <row r="162" ht="7.5" customHeight="1">
      <c r="B162" s="284"/>
      <c r="C162" s="285"/>
      <c r="D162" s="285"/>
      <c r="E162" s="285"/>
      <c r="F162" s="285"/>
      <c r="G162" s="285"/>
      <c r="H162" s="285"/>
      <c r="I162" s="285"/>
      <c r="J162" s="285"/>
      <c r="K162" s="286"/>
    </row>
    <row r="163" ht="45" customHeight="1">
      <c r="B163" s="287"/>
      <c r="C163" s="288" t="s">
        <v>1519</v>
      </c>
      <c r="D163" s="288"/>
      <c r="E163" s="288"/>
      <c r="F163" s="288"/>
      <c r="G163" s="288"/>
      <c r="H163" s="288"/>
      <c r="I163" s="288"/>
      <c r="J163" s="288"/>
      <c r="K163" s="289"/>
    </row>
    <row r="164" ht="17.25" customHeight="1">
      <c r="B164" s="287"/>
      <c r="C164" s="312" t="s">
        <v>1448</v>
      </c>
      <c r="D164" s="312"/>
      <c r="E164" s="312"/>
      <c r="F164" s="312" t="s">
        <v>1449</v>
      </c>
      <c r="G164" s="349"/>
      <c r="H164" s="350" t="s">
        <v>132</v>
      </c>
      <c r="I164" s="350" t="s">
        <v>62</v>
      </c>
      <c r="J164" s="312" t="s">
        <v>1450</v>
      </c>
      <c r="K164" s="289"/>
    </row>
    <row r="165" ht="17.25" customHeight="1">
      <c r="B165" s="290"/>
      <c r="C165" s="314" t="s">
        <v>1451</v>
      </c>
      <c r="D165" s="314"/>
      <c r="E165" s="314"/>
      <c r="F165" s="315" t="s">
        <v>1452</v>
      </c>
      <c r="G165" s="351"/>
      <c r="H165" s="352"/>
      <c r="I165" s="352"/>
      <c r="J165" s="314" t="s">
        <v>1453</v>
      </c>
      <c r="K165" s="292"/>
    </row>
    <row r="166" ht="5.25" customHeight="1">
      <c r="B166" s="320"/>
      <c r="C166" s="317"/>
      <c r="D166" s="317"/>
      <c r="E166" s="317"/>
      <c r="F166" s="317"/>
      <c r="G166" s="318"/>
      <c r="H166" s="317"/>
      <c r="I166" s="317"/>
      <c r="J166" s="317"/>
      <c r="K166" s="341"/>
    </row>
    <row r="167" ht="15" customHeight="1">
      <c r="B167" s="320"/>
      <c r="C167" s="298" t="s">
        <v>1457</v>
      </c>
      <c r="D167" s="298"/>
      <c r="E167" s="298"/>
      <c r="F167" s="319" t="s">
        <v>1454</v>
      </c>
      <c r="G167" s="298"/>
      <c r="H167" s="298" t="s">
        <v>1493</v>
      </c>
      <c r="I167" s="298" t="s">
        <v>1456</v>
      </c>
      <c r="J167" s="298">
        <v>120</v>
      </c>
      <c r="K167" s="341"/>
    </row>
    <row r="168" ht="15" customHeight="1">
      <c r="B168" s="320"/>
      <c r="C168" s="298" t="s">
        <v>1502</v>
      </c>
      <c r="D168" s="298"/>
      <c r="E168" s="298"/>
      <c r="F168" s="319" t="s">
        <v>1454</v>
      </c>
      <c r="G168" s="298"/>
      <c r="H168" s="298" t="s">
        <v>1503</v>
      </c>
      <c r="I168" s="298" t="s">
        <v>1456</v>
      </c>
      <c r="J168" s="298" t="s">
        <v>1504</v>
      </c>
      <c r="K168" s="341"/>
    </row>
    <row r="169" ht="15" customHeight="1">
      <c r="B169" s="320"/>
      <c r="C169" s="298" t="s">
        <v>1403</v>
      </c>
      <c r="D169" s="298"/>
      <c r="E169" s="298"/>
      <c r="F169" s="319" t="s">
        <v>1454</v>
      </c>
      <c r="G169" s="298"/>
      <c r="H169" s="298" t="s">
        <v>1520</v>
      </c>
      <c r="I169" s="298" t="s">
        <v>1456</v>
      </c>
      <c r="J169" s="298" t="s">
        <v>1504</v>
      </c>
      <c r="K169" s="341"/>
    </row>
    <row r="170" ht="15" customHeight="1">
      <c r="B170" s="320"/>
      <c r="C170" s="298" t="s">
        <v>1459</v>
      </c>
      <c r="D170" s="298"/>
      <c r="E170" s="298"/>
      <c r="F170" s="319" t="s">
        <v>1460</v>
      </c>
      <c r="G170" s="298"/>
      <c r="H170" s="298" t="s">
        <v>1520</v>
      </c>
      <c r="I170" s="298" t="s">
        <v>1456</v>
      </c>
      <c r="J170" s="298">
        <v>50</v>
      </c>
      <c r="K170" s="341"/>
    </row>
    <row r="171" ht="15" customHeight="1">
      <c r="B171" s="320"/>
      <c r="C171" s="298" t="s">
        <v>1462</v>
      </c>
      <c r="D171" s="298"/>
      <c r="E171" s="298"/>
      <c r="F171" s="319" t="s">
        <v>1454</v>
      </c>
      <c r="G171" s="298"/>
      <c r="H171" s="298" t="s">
        <v>1520</v>
      </c>
      <c r="I171" s="298" t="s">
        <v>1464</v>
      </c>
      <c r="J171" s="298"/>
      <c r="K171" s="341"/>
    </row>
    <row r="172" ht="15" customHeight="1">
      <c r="B172" s="320"/>
      <c r="C172" s="298" t="s">
        <v>1473</v>
      </c>
      <c r="D172" s="298"/>
      <c r="E172" s="298"/>
      <c r="F172" s="319" t="s">
        <v>1460</v>
      </c>
      <c r="G172" s="298"/>
      <c r="H172" s="298" t="s">
        <v>1520</v>
      </c>
      <c r="I172" s="298" t="s">
        <v>1456</v>
      </c>
      <c r="J172" s="298">
        <v>50</v>
      </c>
      <c r="K172" s="341"/>
    </row>
    <row r="173" ht="15" customHeight="1">
      <c r="B173" s="320"/>
      <c r="C173" s="298" t="s">
        <v>1481</v>
      </c>
      <c r="D173" s="298"/>
      <c r="E173" s="298"/>
      <c r="F173" s="319" t="s">
        <v>1460</v>
      </c>
      <c r="G173" s="298"/>
      <c r="H173" s="298" t="s">
        <v>1520</v>
      </c>
      <c r="I173" s="298" t="s">
        <v>1456</v>
      </c>
      <c r="J173" s="298">
        <v>50</v>
      </c>
      <c r="K173" s="341"/>
    </row>
    <row r="174" ht="15" customHeight="1">
      <c r="B174" s="320"/>
      <c r="C174" s="298" t="s">
        <v>1479</v>
      </c>
      <c r="D174" s="298"/>
      <c r="E174" s="298"/>
      <c r="F174" s="319" t="s">
        <v>1460</v>
      </c>
      <c r="G174" s="298"/>
      <c r="H174" s="298" t="s">
        <v>1520</v>
      </c>
      <c r="I174" s="298" t="s">
        <v>1456</v>
      </c>
      <c r="J174" s="298">
        <v>50</v>
      </c>
      <c r="K174" s="341"/>
    </row>
    <row r="175" ht="15" customHeight="1">
      <c r="B175" s="320"/>
      <c r="C175" s="298" t="s">
        <v>131</v>
      </c>
      <c r="D175" s="298"/>
      <c r="E175" s="298"/>
      <c r="F175" s="319" t="s">
        <v>1454</v>
      </c>
      <c r="G175" s="298"/>
      <c r="H175" s="298" t="s">
        <v>1521</v>
      </c>
      <c r="I175" s="298" t="s">
        <v>1522</v>
      </c>
      <c r="J175" s="298"/>
      <c r="K175" s="341"/>
    </row>
    <row r="176" ht="15" customHeight="1">
      <c r="B176" s="320"/>
      <c r="C176" s="298" t="s">
        <v>62</v>
      </c>
      <c r="D176" s="298"/>
      <c r="E176" s="298"/>
      <c r="F176" s="319" t="s">
        <v>1454</v>
      </c>
      <c r="G176" s="298"/>
      <c r="H176" s="298" t="s">
        <v>1523</v>
      </c>
      <c r="I176" s="298" t="s">
        <v>1524</v>
      </c>
      <c r="J176" s="298">
        <v>1</v>
      </c>
      <c r="K176" s="341"/>
    </row>
    <row r="177" ht="15" customHeight="1">
      <c r="B177" s="320"/>
      <c r="C177" s="298" t="s">
        <v>58</v>
      </c>
      <c r="D177" s="298"/>
      <c r="E177" s="298"/>
      <c r="F177" s="319" t="s">
        <v>1454</v>
      </c>
      <c r="G177" s="298"/>
      <c r="H177" s="298" t="s">
        <v>1525</v>
      </c>
      <c r="I177" s="298" t="s">
        <v>1456</v>
      </c>
      <c r="J177" s="298">
        <v>20</v>
      </c>
      <c r="K177" s="341"/>
    </row>
    <row r="178" ht="15" customHeight="1">
      <c r="B178" s="320"/>
      <c r="C178" s="298" t="s">
        <v>132</v>
      </c>
      <c r="D178" s="298"/>
      <c r="E178" s="298"/>
      <c r="F178" s="319" t="s">
        <v>1454</v>
      </c>
      <c r="G178" s="298"/>
      <c r="H178" s="298" t="s">
        <v>1526</v>
      </c>
      <c r="I178" s="298" t="s">
        <v>1456</v>
      </c>
      <c r="J178" s="298">
        <v>255</v>
      </c>
      <c r="K178" s="341"/>
    </row>
    <row r="179" ht="15" customHeight="1">
      <c r="B179" s="320"/>
      <c r="C179" s="298" t="s">
        <v>133</v>
      </c>
      <c r="D179" s="298"/>
      <c r="E179" s="298"/>
      <c r="F179" s="319" t="s">
        <v>1454</v>
      </c>
      <c r="G179" s="298"/>
      <c r="H179" s="298" t="s">
        <v>1419</v>
      </c>
      <c r="I179" s="298" t="s">
        <v>1456</v>
      </c>
      <c r="J179" s="298">
        <v>10</v>
      </c>
      <c r="K179" s="341"/>
    </row>
    <row r="180" ht="15" customHeight="1">
      <c r="B180" s="320"/>
      <c r="C180" s="298" t="s">
        <v>134</v>
      </c>
      <c r="D180" s="298"/>
      <c r="E180" s="298"/>
      <c r="F180" s="319" t="s">
        <v>1454</v>
      </c>
      <c r="G180" s="298"/>
      <c r="H180" s="298" t="s">
        <v>1527</v>
      </c>
      <c r="I180" s="298" t="s">
        <v>1488</v>
      </c>
      <c r="J180" s="298"/>
      <c r="K180" s="341"/>
    </row>
    <row r="181" ht="15" customHeight="1">
      <c r="B181" s="320"/>
      <c r="C181" s="298" t="s">
        <v>1528</v>
      </c>
      <c r="D181" s="298"/>
      <c r="E181" s="298"/>
      <c r="F181" s="319" t="s">
        <v>1454</v>
      </c>
      <c r="G181" s="298"/>
      <c r="H181" s="298" t="s">
        <v>1529</v>
      </c>
      <c r="I181" s="298" t="s">
        <v>1488</v>
      </c>
      <c r="J181" s="298"/>
      <c r="K181" s="341"/>
    </row>
    <row r="182" ht="15" customHeight="1">
      <c r="B182" s="320"/>
      <c r="C182" s="298" t="s">
        <v>1517</v>
      </c>
      <c r="D182" s="298"/>
      <c r="E182" s="298"/>
      <c r="F182" s="319" t="s">
        <v>1454</v>
      </c>
      <c r="G182" s="298"/>
      <c r="H182" s="298" t="s">
        <v>1530</v>
      </c>
      <c r="I182" s="298" t="s">
        <v>1488</v>
      </c>
      <c r="J182" s="298"/>
      <c r="K182" s="341"/>
    </row>
    <row r="183" ht="15" customHeight="1">
      <c r="B183" s="320"/>
      <c r="C183" s="298" t="s">
        <v>136</v>
      </c>
      <c r="D183" s="298"/>
      <c r="E183" s="298"/>
      <c r="F183" s="319" t="s">
        <v>1460</v>
      </c>
      <c r="G183" s="298"/>
      <c r="H183" s="298" t="s">
        <v>1531</v>
      </c>
      <c r="I183" s="298" t="s">
        <v>1456</v>
      </c>
      <c r="J183" s="298">
        <v>50</v>
      </c>
      <c r="K183" s="341"/>
    </row>
    <row r="184" ht="15" customHeight="1">
      <c r="B184" s="320"/>
      <c r="C184" s="298" t="s">
        <v>1532</v>
      </c>
      <c r="D184" s="298"/>
      <c r="E184" s="298"/>
      <c r="F184" s="319" t="s">
        <v>1460</v>
      </c>
      <c r="G184" s="298"/>
      <c r="H184" s="298" t="s">
        <v>1533</v>
      </c>
      <c r="I184" s="298" t="s">
        <v>1534</v>
      </c>
      <c r="J184" s="298"/>
      <c r="K184" s="341"/>
    </row>
    <row r="185" ht="15" customHeight="1">
      <c r="B185" s="320"/>
      <c r="C185" s="298" t="s">
        <v>1535</v>
      </c>
      <c r="D185" s="298"/>
      <c r="E185" s="298"/>
      <c r="F185" s="319" t="s">
        <v>1460</v>
      </c>
      <c r="G185" s="298"/>
      <c r="H185" s="298" t="s">
        <v>1536</v>
      </c>
      <c r="I185" s="298" t="s">
        <v>1534</v>
      </c>
      <c r="J185" s="298"/>
      <c r="K185" s="341"/>
    </row>
    <row r="186" ht="15" customHeight="1">
      <c r="B186" s="320"/>
      <c r="C186" s="298" t="s">
        <v>1537</v>
      </c>
      <c r="D186" s="298"/>
      <c r="E186" s="298"/>
      <c r="F186" s="319" t="s">
        <v>1460</v>
      </c>
      <c r="G186" s="298"/>
      <c r="H186" s="298" t="s">
        <v>1538</v>
      </c>
      <c r="I186" s="298" t="s">
        <v>1534</v>
      </c>
      <c r="J186" s="298"/>
      <c r="K186" s="341"/>
    </row>
    <row r="187" ht="15" customHeight="1">
      <c r="B187" s="320"/>
      <c r="C187" s="353" t="s">
        <v>1539</v>
      </c>
      <c r="D187" s="298"/>
      <c r="E187" s="298"/>
      <c r="F187" s="319" t="s">
        <v>1460</v>
      </c>
      <c r="G187" s="298"/>
      <c r="H187" s="298" t="s">
        <v>1540</v>
      </c>
      <c r="I187" s="298" t="s">
        <v>1541</v>
      </c>
      <c r="J187" s="354" t="s">
        <v>1542</v>
      </c>
      <c r="K187" s="341"/>
    </row>
    <row r="188" ht="15" customHeight="1">
      <c r="B188" s="320"/>
      <c r="C188" s="304" t="s">
        <v>47</v>
      </c>
      <c r="D188" s="298"/>
      <c r="E188" s="298"/>
      <c r="F188" s="319" t="s">
        <v>1454</v>
      </c>
      <c r="G188" s="298"/>
      <c r="H188" s="294" t="s">
        <v>1543</v>
      </c>
      <c r="I188" s="298" t="s">
        <v>1544</v>
      </c>
      <c r="J188" s="298"/>
      <c r="K188" s="341"/>
    </row>
    <row r="189" ht="15" customHeight="1">
      <c r="B189" s="320"/>
      <c r="C189" s="304" t="s">
        <v>1545</v>
      </c>
      <c r="D189" s="298"/>
      <c r="E189" s="298"/>
      <c r="F189" s="319" t="s">
        <v>1454</v>
      </c>
      <c r="G189" s="298"/>
      <c r="H189" s="298" t="s">
        <v>1546</v>
      </c>
      <c r="I189" s="298" t="s">
        <v>1488</v>
      </c>
      <c r="J189" s="298"/>
      <c r="K189" s="341"/>
    </row>
    <row r="190" ht="15" customHeight="1">
      <c r="B190" s="320"/>
      <c r="C190" s="304" t="s">
        <v>1547</v>
      </c>
      <c r="D190" s="298"/>
      <c r="E190" s="298"/>
      <c r="F190" s="319" t="s">
        <v>1454</v>
      </c>
      <c r="G190" s="298"/>
      <c r="H190" s="298" t="s">
        <v>1548</v>
      </c>
      <c r="I190" s="298" t="s">
        <v>1488</v>
      </c>
      <c r="J190" s="298"/>
      <c r="K190" s="341"/>
    </row>
    <row r="191" ht="15" customHeight="1">
      <c r="B191" s="320"/>
      <c r="C191" s="304" t="s">
        <v>1549</v>
      </c>
      <c r="D191" s="298"/>
      <c r="E191" s="298"/>
      <c r="F191" s="319" t="s">
        <v>1460</v>
      </c>
      <c r="G191" s="298"/>
      <c r="H191" s="298" t="s">
        <v>1550</v>
      </c>
      <c r="I191" s="298" t="s">
        <v>1488</v>
      </c>
      <c r="J191" s="298"/>
      <c r="K191" s="341"/>
    </row>
    <row r="192" ht="15" customHeight="1">
      <c r="B192" s="347"/>
      <c r="C192" s="355"/>
      <c r="D192" s="329"/>
      <c r="E192" s="329"/>
      <c r="F192" s="329"/>
      <c r="G192" s="329"/>
      <c r="H192" s="329"/>
      <c r="I192" s="329"/>
      <c r="J192" s="329"/>
      <c r="K192" s="348"/>
    </row>
    <row r="193" ht="18.75" customHeight="1">
      <c r="B193" s="294"/>
      <c r="C193" s="298"/>
      <c r="D193" s="298"/>
      <c r="E193" s="298"/>
      <c r="F193" s="319"/>
      <c r="G193" s="298"/>
      <c r="H193" s="298"/>
      <c r="I193" s="298"/>
      <c r="J193" s="298"/>
      <c r="K193" s="294"/>
    </row>
    <row r="194" ht="18.75" customHeight="1">
      <c r="B194" s="294"/>
      <c r="C194" s="298"/>
      <c r="D194" s="298"/>
      <c r="E194" s="298"/>
      <c r="F194" s="319"/>
      <c r="G194" s="298"/>
      <c r="H194" s="298"/>
      <c r="I194" s="298"/>
      <c r="J194" s="298"/>
      <c r="K194" s="294"/>
    </row>
    <row r="195" ht="18.75" customHeight="1">
      <c r="B195" s="305"/>
      <c r="C195" s="305"/>
      <c r="D195" s="305"/>
      <c r="E195" s="305"/>
      <c r="F195" s="305"/>
      <c r="G195" s="305"/>
      <c r="H195" s="305"/>
      <c r="I195" s="305"/>
      <c r="J195" s="305"/>
      <c r="K195" s="305"/>
    </row>
    <row r="196" ht="13.5">
      <c r="B196" s="284"/>
      <c r="C196" s="285"/>
      <c r="D196" s="285"/>
      <c r="E196" s="285"/>
      <c r="F196" s="285"/>
      <c r="G196" s="285"/>
      <c r="H196" s="285"/>
      <c r="I196" s="285"/>
      <c r="J196" s="285"/>
      <c r="K196" s="286"/>
    </row>
    <row r="197" ht="21">
      <c r="B197" s="287"/>
      <c r="C197" s="288" t="s">
        <v>1551</v>
      </c>
      <c r="D197" s="288"/>
      <c r="E197" s="288"/>
      <c r="F197" s="288"/>
      <c r="G197" s="288"/>
      <c r="H197" s="288"/>
      <c r="I197" s="288"/>
      <c r="J197" s="288"/>
      <c r="K197" s="289"/>
    </row>
    <row r="198" ht="25.5" customHeight="1">
      <c r="B198" s="287"/>
      <c r="C198" s="356" t="s">
        <v>1552</v>
      </c>
      <c r="D198" s="356"/>
      <c r="E198" s="356"/>
      <c r="F198" s="356" t="s">
        <v>1553</v>
      </c>
      <c r="G198" s="357"/>
      <c r="H198" s="356" t="s">
        <v>1554</v>
      </c>
      <c r="I198" s="356"/>
      <c r="J198" s="356"/>
      <c r="K198" s="289"/>
    </row>
    <row r="199" ht="5.25" customHeight="1">
      <c r="B199" s="320"/>
      <c r="C199" s="317"/>
      <c r="D199" s="317"/>
      <c r="E199" s="317"/>
      <c r="F199" s="317"/>
      <c r="G199" s="298"/>
      <c r="H199" s="317"/>
      <c r="I199" s="317"/>
      <c r="J199" s="317"/>
      <c r="K199" s="341"/>
    </row>
    <row r="200" ht="15" customHeight="1">
      <c r="B200" s="320"/>
      <c r="C200" s="298" t="s">
        <v>1544</v>
      </c>
      <c r="D200" s="298"/>
      <c r="E200" s="298"/>
      <c r="F200" s="319" t="s">
        <v>48</v>
      </c>
      <c r="G200" s="298"/>
      <c r="H200" s="298" t="s">
        <v>1555</v>
      </c>
      <c r="I200" s="298"/>
      <c r="J200" s="298"/>
      <c r="K200" s="341"/>
    </row>
    <row r="201" ht="15" customHeight="1">
      <c r="B201" s="320"/>
      <c r="C201" s="326"/>
      <c r="D201" s="298"/>
      <c r="E201" s="298"/>
      <c r="F201" s="319" t="s">
        <v>49</v>
      </c>
      <c r="G201" s="298"/>
      <c r="H201" s="298" t="s">
        <v>1556</v>
      </c>
      <c r="I201" s="298"/>
      <c r="J201" s="298"/>
      <c r="K201" s="341"/>
    </row>
    <row r="202" ht="15" customHeight="1">
      <c r="B202" s="320"/>
      <c r="C202" s="326"/>
      <c r="D202" s="298"/>
      <c r="E202" s="298"/>
      <c r="F202" s="319" t="s">
        <v>52</v>
      </c>
      <c r="G202" s="298"/>
      <c r="H202" s="298" t="s">
        <v>1557</v>
      </c>
      <c r="I202" s="298"/>
      <c r="J202" s="298"/>
      <c r="K202" s="341"/>
    </row>
    <row r="203" ht="15" customHeight="1">
      <c r="B203" s="320"/>
      <c r="C203" s="298"/>
      <c r="D203" s="298"/>
      <c r="E203" s="298"/>
      <c r="F203" s="319" t="s">
        <v>50</v>
      </c>
      <c r="G203" s="298"/>
      <c r="H203" s="298" t="s">
        <v>1558</v>
      </c>
      <c r="I203" s="298"/>
      <c r="J203" s="298"/>
      <c r="K203" s="341"/>
    </row>
    <row r="204" ht="15" customHeight="1">
      <c r="B204" s="320"/>
      <c r="C204" s="298"/>
      <c r="D204" s="298"/>
      <c r="E204" s="298"/>
      <c r="F204" s="319" t="s">
        <v>51</v>
      </c>
      <c r="G204" s="298"/>
      <c r="H204" s="298" t="s">
        <v>1559</v>
      </c>
      <c r="I204" s="298"/>
      <c r="J204" s="298"/>
      <c r="K204" s="341"/>
    </row>
    <row r="205" ht="15" customHeight="1">
      <c r="B205" s="320"/>
      <c r="C205" s="298"/>
      <c r="D205" s="298"/>
      <c r="E205" s="298"/>
      <c r="F205" s="319"/>
      <c r="G205" s="298"/>
      <c r="H205" s="298"/>
      <c r="I205" s="298"/>
      <c r="J205" s="298"/>
      <c r="K205" s="341"/>
    </row>
    <row r="206" ht="15" customHeight="1">
      <c r="B206" s="320"/>
      <c r="C206" s="298" t="s">
        <v>1500</v>
      </c>
      <c r="D206" s="298"/>
      <c r="E206" s="298"/>
      <c r="F206" s="319" t="s">
        <v>84</v>
      </c>
      <c r="G206" s="298"/>
      <c r="H206" s="298" t="s">
        <v>1560</v>
      </c>
      <c r="I206" s="298"/>
      <c r="J206" s="298"/>
      <c r="K206" s="341"/>
    </row>
    <row r="207" ht="15" customHeight="1">
      <c r="B207" s="320"/>
      <c r="C207" s="326"/>
      <c r="D207" s="298"/>
      <c r="E207" s="298"/>
      <c r="F207" s="319" t="s">
        <v>1398</v>
      </c>
      <c r="G207" s="298"/>
      <c r="H207" s="298" t="s">
        <v>1399</v>
      </c>
      <c r="I207" s="298"/>
      <c r="J207" s="298"/>
      <c r="K207" s="341"/>
    </row>
    <row r="208" ht="15" customHeight="1">
      <c r="B208" s="320"/>
      <c r="C208" s="298"/>
      <c r="D208" s="298"/>
      <c r="E208" s="298"/>
      <c r="F208" s="319" t="s">
        <v>1396</v>
      </c>
      <c r="G208" s="298"/>
      <c r="H208" s="298" t="s">
        <v>1561</v>
      </c>
      <c r="I208" s="298"/>
      <c r="J208" s="298"/>
      <c r="K208" s="341"/>
    </row>
    <row r="209" ht="15" customHeight="1">
      <c r="B209" s="358"/>
      <c r="C209" s="326"/>
      <c r="D209" s="326"/>
      <c r="E209" s="326"/>
      <c r="F209" s="319" t="s">
        <v>87</v>
      </c>
      <c r="G209" s="304"/>
      <c r="H209" s="345" t="s">
        <v>1400</v>
      </c>
      <c r="I209" s="345"/>
      <c r="J209" s="345"/>
      <c r="K209" s="359"/>
    </row>
    <row r="210" ht="15" customHeight="1">
      <c r="B210" s="358"/>
      <c r="C210" s="326"/>
      <c r="D210" s="326"/>
      <c r="E210" s="326"/>
      <c r="F210" s="319" t="s">
        <v>1401</v>
      </c>
      <c r="G210" s="304"/>
      <c r="H210" s="345" t="s">
        <v>1378</v>
      </c>
      <c r="I210" s="345"/>
      <c r="J210" s="345"/>
      <c r="K210" s="359"/>
    </row>
    <row r="211" ht="15" customHeight="1">
      <c r="B211" s="358"/>
      <c r="C211" s="326"/>
      <c r="D211" s="326"/>
      <c r="E211" s="326"/>
      <c r="F211" s="360"/>
      <c r="G211" s="304"/>
      <c r="H211" s="361"/>
      <c r="I211" s="361"/>
      <c r="J211" s="361"/>
      <c r="K211" s="359"/>
    </row>
    <row r="212" ht="15" customHeight="1">
      <c r="B212" s="358"/>
      <c r="C212" s="298" t="s">
        <v>1524</v>
      </c>
      <c r="D212" s="326"/>
      <c r="E212" s="326"/>
      <c r="F212" s="319">
        <v>1</v>
      </c>
      <c r="G212" s="304"/>
      <c r="H212" s="345" t="s">
        <v>1562</v>
      </c>
      <c r="I212" s="345"/>
      <c r="J212" s="345"/>
      <c r="K212" s="359"/>
    </row>
    <row r="213" ht="15" customHeight="1">
      <c r="B213" s="358"/>
      <c r="C213" s="326"/>
      <c r="D213" s="326"/>
      <c r="E213" s="326"/>
      <c r="F213" s="319">
        <v>2</v>
      </c>
      <c r="G213" s="304"/>
      <c r="H213" s="345" t="s">
        <v>1563</v>
      </c>
      <c r="I213" s="345"/>
      <c r="J213" s="345"/>
      <c r="K213" s="359"/>
    </row>
    <row r="214" ht="15" customHeight="1">
      <c r="B214" s="358"/>
      <c r="C214" s="326"/>
      <c r="D214" s="326"/>
      <c r="E214" s="326"/>
      <c r="F214" s="319">
        <v>3</v>
      </c>
      <c r="G214" s="304"/>
      <c r="H214" s="345" t="s">
        <v>1564</v>
      </c>
      <c r="I214" s="345"/>
      <c r="J214" s="345"/>
      <c r="K214" s="359"/>
    </row>
    <row r="215" ht="15" customHeight="1">
      <c r="B215" s="358"/>
      <c r="C215" s="326"/>
      <c r="D215" s="326"/>
      <c r="E215" s="326"/>
      <c r="F215" s="319">
        <v>4</v>
      </c>
      <c r="G215" s="304"/>
      <c r="H215" s="345" t="s">
        <v>1565</v>
      </c>
      <c r="I215" s="345"/>
      <c r="J215" s="345"/>
      <c r="K215" s="359"/>
    </row>
    <row r="216" ht="12.75" customHeight="1">
      <c r="B216" s="362"/>
      <c r="C216" s="363"/>
      <c r="D216" s="363"/>
      <c r="E216" s="363"/>
      <c r="F216" s="363"/>
      <c r="G216" s="363"/>
      <c r="H216" s="363"/>
      <c r="I216" s="363"/>
      <c r="J216" s="363"/>
      <c r="K216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DESKTOP-178D9QK\solim</dc:creator>
  <cp:lastModifiedBy>DESKTOP-178D9QK\solim</cp:lastModifiedBy>
  <dcterms:created xsi:type="dcterms:W3CDTF">2018-11-27T14:13:49Z</dcterms:created>
  <dcterms:modified xsi:type="dcterms:W3CDTF">2018-11-27T14:14:11Z</dcterms:modified>
</cp:coreProperties>
</file>