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S:\Klienti\S\SSSSMP8\07_Vysvětlení ZD\Vysvetleni ZD\03_DI 3\"/>
    </mc:Choice>
  </mc:AlternateContent>
  <xr:revisionPtr revIDLastSave="0" documentId="8_{1E373C1B-2EA3-485A-AAC2-3808722F747E}" xr6:coauthVersionLast="38" xr6:coauthVersionMax="38" xr10:uidLastSave="{00000000-0000-0000-0000-000000000000}"/>
  <bookViews>
    <workbookView xWindow="0" yWindow="0" windowWidth="20160" windowHeight="7488" xr2:uid="{00000000-000D-0000-FFFF-FFFF00000000}"/>
  </bookViews>
  <sheets>
    <sheet name="Rekapitulace stavby" sheetId="1" r:id="rId1"/>
    <sheet name="01 - Zateplení" sheetId="2" r:id="rId2"/>
    <sheet name="02 - Vzduchotechnika" sheetId="3" r:id="rId3"/>
    <sheet name="03 - Elektroinstalace" sheetId="4" r:id="rId4"/>
    <sheet name="VON - VRN+ON" sheetId="5" r:id="rId5"/>
    <sheet name="Pokyny pro vyplnění" sheetId="6" r:id="rId6"/>
  </sheets>
  <definedNames>
    <definedName name="_xlnm._FilterDatabase" localSheetId="1" hidden="1">'01 - Zateplení'!$C$99:$K$806</definedName>
    <definedName name="_xlnm._FilterDatabase" localSheetId="2" hidden="1">'02 - Vzduchotechnika'!$C$76:$K$98</definedName>
    <definedName name="_xlnm._FilterDatabase" localSheetId="3" hidden="1">'03 - Elektroinstalace'!$C$77:$K$108</definedName>
    <definedName name="_xlnm._FilterDatabase" localSheetId="4" hidden="1">'VON - VRN+ON'!$C$80:$K$98</definedName>
    <definedName name="_xlnm.Print_Titles" localSheetId="1">'01 - Zateplení'!$99:$99</definedName>
    <definedName name="_xlnm.Print_Titles" localSheetId="2">'02 - Vzduchotechnika'!$76:$76</definedName>
    <definedName name="_xlnm.Print_Titles" localSheetId="3">'03 - Elektroinstalace'!$77:$77</definedName>
    <definedName name="_xlnm.Print_Titles" localSheetId="0">'Rekapitulace stavby'!$49:$49</definedName>
    <definedName name="_xlnm.Print_Titles" localSheetId="4">'VON - VRN+ON'!$80:$80</definedName>
    <definedName name="_xlnm.Print_Area" localSheetId="1">'01 - Zateplení'!$C$4:$J$36,'01 - Zateplení'!$C$42:$J$81,'01 - Zateplení'!$C$87:$K$806</definedName>
    <definedName name="_xlnm.Print_Area" localSheetId="2">'02 - Vzduchotechnika'!$C$4:$J$36,'02 - Vzduchotechnika'!$C$42:$J$58,'02 - Vzduchotechnika'!$C$64:$K$98</definedName>
    <definedName name="_xlnm.Print_Area" localSheetId="3">'03 - Elektroinstalace'!$C$4:$J$36,'03 - Elektroinstalace'!$C$42:$J$59,'03 - Elektroinstalace'!$C$65:$K$108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4">'VON - VRN+ON'!$C$4:$J$36,'VON - VRN+ON'!$C$42:$J$62,'VON - VRN+ON'!$C$68:$K$98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5" i="1" l="1"/>
  <c r="AX55" i="1"/>
  <c r="BI97" i="5"/>
  <c r="BH97" i="5"/>
  <c r="BG97" i="5"/>
  <c r="BF97" i="5"/>
  <c r="T97" i="5"/>
  <c r="T96" i="5"/>
  <c r="R97" i="5"/>
  <c r="R96" i="5"/>
  <c r="P97" i="5"/>
  <c r="P96" i="5"/>
  <c r="BK97" i="5"/>
  <c r="BK96" i="5" s="1"/>
  <c r="J96" i="5" s="1"/>
  <c r="J61" i="5" s="1"/>
  <c r="J97" i="5"/>
  <c r="BE97" i="5" s="1"/>
  <c r="BI94" i="5"/>
  <c r="BH94" i="5"/>
  <c r="BG94" i="5"/>
  <c r="BF94" i="5"/>
  <c r="T94" i="5"/>
  <c r="T93" i="5" s="1"/>
  <c r="R94" i="5"/>
  <c r="R93" i="5" s="1"/>
  <c r="P94" i="5"/>
  <c r="P93" i="5" s="1"/>
  <c r="BK94" i="5"/>
  <c r="BK93" i="5" s="1"/>
  <c r="J93" i="5" s="1"/>
  <c r="J60" i="5" s="1"/>
  <c r="J94" i="5"/>
  <c r="BE94" i="5" s="1"/>
  <c r="BI91" i="5"/>
  <c r="BH91" i="5"/>
  <c r="BG91" i="5"/>
  <c r="BF91" i="5"/>
  <c r="T91" i="5"/>
  <c r="R91" i="5"/>
  <c r="P91" i="5"/>
  <c r="BK91" i="5"/>
  <c r="J91" i="5"/>
  <c r="BE91" i="5" s="1"/>
  <c r="BI89" i="5"/>
  <c r="BH89" i="5"/>
  <c r="BG89" i="5"/>
  <c r="BF89" i="5"/>
  <c r="T89" i="5"/>
  <c r="R89" i="5"/>
  <c r="P89" i="5"/>
  <c r="BK89" i="5"/>
  <c r="J89" i="5"/>
  <c r="BE89" i="5" s="1"/>
  <c r="BI87" i="5"/>
  <c r="BH87" i="5"/>
  <c r="BG87" i="5"/>
  <c r="BF87" i="5"/>
  <c r="T87" i="5"/>
  <c r="R87" i="5"/>
  <c r="R86" i="5"/>
  <c r="P87" i="5"/>
  <c r="P86" i="5"/>
  <c r="BK87" i="5"/>
  <c r="BK86" i="5"/>
  <c r="J86" i="5" s="1"/>
  <c r="J59" i="5" s="1"/>
  <c r="J87" i="5"/>
  <c r="BE87" i="5"/>
  <c r="BI84" i="5"/>
  <c r="F34" i="5" s="1"/>
  <c r="BD55" i="1" s="1"/>
  <c r="BH84" i="5"/>
  <c r="BG84" i="5"/>
  <c r="BF84" i="5"/>
  <c r="T84" i="5"/>
  <c r="T83" i="5" s="1"/>
  <c r="R84" i="5"/>
  <c r="R83" i="5"/>
  <c r="P84" i="5"/>
  <c r="P83" i="5" s="1"/>
  <c r="P82" i="5" s="1"/>
  <c r="P81" i="5" s="1"/>
  <c r="AU55" i="1" s="1"/>
  <c r="BK84" i="5"/>
  <c r="BK83" i="5" s="1"/>
  <c r="J84" i="5"/>
  <c r="BE84" i="5"/>
  <c r="J30" i="5" s="1"/>
  <c r="AV55" i="1" s="1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75" i="5" s="1"/>
  <c r="E7" i="5"/>
  <c r="E71" i="5" s="1"/>
  <c r="AY54" i="1"/>
  <c r="AX54" i="1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/>
  <c r="BI103" i="4"/>
  <c r="BH103" i="4"/>
  <c r="BG103" i="4"/>
  <c r="BF103" i="4"/>
  <c r="T103" i="4"/>
  <c r="R103" i="4"/>
  <c r="P103" i="4"/>
  <c r="BK103" i="4"/>
  <c r="J103" i="4"/>
  <c r="BE103" i="4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BF89" i="4"/>
  <c r="T89" i="4"/>
  <c r="R89" i="4"/>
  <c r="P89" i="4"/>
  <c r="BK89" i="4"/>
  <c r="J89" i="4"/>
  <c r="BE89" i="4" s="1"/>
  <c r="BI87" i="4"/>
  <c r="BH87" i="4"/>
  <c r="BG87" i="4"/>
  <c r="BF87" i="4"/>
  <c r="T87" i="4"/>
  <c r="R87" i="4"/>
  <c r="P87" i="4"/>
  <c r="BK87" i="4"/>
  <c r="J87" i="4"/>
  <c r="BE87" i="4"/>
  <c r="BI85" i="4"/>
  <c r="BH85" i="4"/>
  <c r="BG85" i="4"/>
  <c r="BF85" i="4"/>
  <c r="T85" i="4"/>
  <c r="R85" i="4"/>
  <c r="P85" i="4"/>
  <c r="BK85" i="4"/>
  <c r="J85" i="4"/>
  <c r="BE85" i="4" s="1"/>
  <c r="BI83" i="4"/>
  <c r="BH83" i="4"/>
  <c r="BG83" i="4"/>
  <c r="BF83" i="4"/>
  <c r="T83" i="4"/>
  <c r="R83" i="4"/>
  <c r="P83" i="4"/>
  <c r="BK83" i="4"/>
  <c r="J83" i="4"/>
  <c r="BE83" i="4" s="1"/>
  <c r="BI81" i="4"/>
  <c r="BH81" i="4"/>
  <c r="BG81" i="4"/>
  <c r="BF81" i="4"/>
  <c r="T81" i="4"/>
  <c r="R81" i="4"/>
  <c r="P81" i="4"/>
  <c r="BK81" i="4"/>
  <c r="J81" i="4"/>
  <c r="BE81" i="4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49" i="4" s="1"/>
  <c r="E7" i="4"/>
  <c r="E45" i="4" s="1"/>
  <c r="AY53" i="1"/>
  <c r="AX53" i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 s="1"/>
  <c r="BI87" i="3"/>
  <c r="BH87" i="3"/>
  <c r="BG87" i="3"/>
  <c r="BF87" i="3"/>
  <c r="T87" i="3"/>
  <c r="R87" i="3"/>
  <c r="P87" i="3"/>
  <c r="BK87" i="3"/>
  <c r="J87" i="3"/>
  <c r="BE87" i="3" s="1"/>
  <c r="BI85" i="3"/>
  <c r="BH85" i="3"/>
  <c r="BG85" i="3"/>
  <c r="BF85" i="3"/>
  <c r="T85" i="3"/>
  <c r="R85" i="3"/>
  <c r="P85" i="3"/>
  <c r="BK85" i="3"/>
  <c r="J85" i="3"/>
  <c r="BE85" i="3" s="1"/>
  <c r="BI83" i="3"/>
  <c r="BH83" i="3"/>
  <c r="BG83" i="3"/>
  <c r="BF83" i="3"/>
  <c r="T83" i="3"/>
  <c r="R83" i="3"/>
  <c r="P83" i="3"/>
  <c r="BK83" i="3"/>
  <c r="J83" i="3"/>
  <c r="BE83" i="3" s="1"/>
  <c r="BI81" i="3"/>
  <c r="BH81" i="3"/>
  <c r="BG81" i="3"/>
  <c r="BF81" i="3"/>
  <c r="T81" i="3"/>
  <c r="R81" i="3"/>
  <c r="P81" i="3"/>
  <c r="P78" i="3" s="1"/>
  <c r="P77" i="3" s="1"/>
  <c r="AU53" i="1" s="1"/>
  <c r="BK81" i="3"/>
  <c r="J81" i="3"/>
  <c r="BE81" i="3" s="1"/>
  <c r="BI79" i="3"/>
  <c r="BH79" i="3"/>
  <c r="F33" i="3" s="1"/>
  <c r="BC53" i="1" s="1"/>
  <c r="BG79" i="3"/>
  <c r="BF79" i="3"/>
  <c r="T79" i="3"/>
  <c r="T78" i="3" s="1"/>
  <c r="T77" i="3" s="1"/>
  <c r="R79" i="3"/>
  <c r="P79" i="3"/>
  <c r="BK79" i="3"/>
  <c r="J79" i="3"/>
  <c r="BE79" i="3" s="1"/>
  <c r="J73" i="3"/>
  <c r="F73" i="3"/>
  <c r="F71" i="3"/>
  <c r="E69" i="3"/>
  <c r="J51" i="3"/>
  <c r="F51" i="3"/>
  <c r="F49" i="3"/>
  <c r="E47" i="3"/>
  <c r="J18" i="3"/>
  <c r="E18" i="3"/>
  <c r="F74" i="3" s="1"/>
  <c r="J17" i="3"/>
  <c r="J12" i="3"/>
  <c r="J71" i="3" s="1"/>
  <c r="E7" i="3"/>
  <c r="E45" i="3" s="1"/>
  <c r="E67" i="3"/>
  <c r="AY52" i="1"/>
  <c r="AX52" i="1"/>
  <c r="BI805" i="2"/>
  <c r="BH805" i="2"/>
  <c r="BG805" i="2"/>
  <c r="BF805" i="2"/>
  <c r="T805" i="2"/>
  <c r="R805" i="2"/>
  <c r="P805" i="2"/>
  <c r="BK805" i="2"/>
  <c r="J805" i="2"/>
  <c r="BE805" i="2" s="1"/>
  <c r="BI803" i="2"/>
  <c r="BH803" i="2"/>
  <c r="BG803" i="2"/>
  <c r="BF803" i="2"/>
  <c r="T803" i="2"/>
  <c r="R803" i="2"/>
  <c r="P803" i="2"/>
  <c r="BK803" i="2"/>
  <c r="J803" i="2"/>
  <c r="BE803" i="2" s="1"/>
  <c r="BI801" i="2"/>
  <c r="BH801" i="2"/>
  <c r="BG801" i="2"/>
  <c r="BF801" i="2"/>
  <c r="T801" i="2"/>
  <c r="R801" i="2"/>
  <c r="P801" i="2"/>
  <c r="BK801" i="2"/>
  <c r="J801" i="2"/>
  <c r="BE801" i="2" s="1"/>
  <c r="BI799" i="2"/>
  <c r="BH799" i="2"/>
  <c r="BG799" i="2"/>
  <c r="BF799" i="2"/>
  <c r="T799" i="2"/>
  <c r="R799" i="2"/>
  <c r="P799" i="2"/>
  <c r="BK799" i="2"/>
  <c r="J799" i="2"/>
  <c r="BE799" i="2"/>
  <c r="BI797" i="2"/>
  <c r="BH797" i="2"/>
  <c r="BG797" i="2"/>
  <c r="BF797" i="2"/>
  <c r="T797" i="2"/>
  <c r="R797" i="2"/>
  <c r="P797" i="2"/>
  <c r="BK797" i="2"/>
  <c r="J797" i="2"/>
  <c r="BE797" i="2" s="1"/>
  <c r="BI795" i="2"/>
  <c r="BH795" i="2"/>
  <c r="BG795" i="2"/>
  <c r="BF795" i="2"/>
  <c r="T795" i="2"/>
  <c r="R795" i="2"/>
  <c r="P795" i="2"/>
  <c r="BK795" i="2"/>
  <c r="J795" i="2"/>
  <c r="BE795" i="2"/>
  <c r="BI792" i="2"/>
  <c r="BH792" i="2"/>
  <c r="BG792" i="2"/>
  <c r="BF792" i="2"/>
  <c r="T792" i="2"/>
  <c r="T791" i="2" s="1"/>
  <c r="R792" i="2"/>
  <c r="R791" i="2" s="1"/>
  <c r="P792" i="2"/>
  <c r="P791" i="2" s="1"/>
  <c r="BK792" i="2"/>
  <c r="BK791" i="2" s="1"/>
  <c r="J791" i="2" s="1"/>
  <c r="J792" i="2"/>
  <c r="BE792" i="2"/>
  <c r="J79" i="2"/>
  <c r="BI789" i="2"/>
  <c r="BH789" i="2"/>
  <c r="BG789" i="2"/>
  <c r="BF789" i="2"/>
  <c r="T789" i="2"/>
  <c r="R789" i="2"/>
  <c r="P789" i="2"/>
  <c r="BK789" i="2"/>
  <c r="J789" i="2"/>
  <c r="BE789" i="2" s="1"/>
  <c r="BI787" i="2"/>
  <c r="BH787" i="2"/>
  <c r="BG787" i="2"/>
  <c r="BF787" i="2"/>
  <c r="T787" i="2"/>
  <c r="T786" i="2"/>
  <c r="R787" i="2"/>
  <c r="R786" i="2" s="1"/>
  <c r="P787" i="2"/>
  <c r="BK787" i="2"/>
  <c r="J787" i="2"/>
  <c r="BE787" i="2"/>
  <c r="BI779" i="2"/>
  <c r="BH779" i="2"/>
  <c r="BG779" i="2"/>
  <c r="BF779" i="2"/>
  <c r="T779" i="2"/>
  <c r="T778" i="2" s="1"/>
  <c r="R779" i="2"/>
  <c r="R778" i="2" s="1"/>
  <c r="P779" i="2"/>
  <c r="P778" i="2" s="1"/>
  <c r="BK779" i="2"/>
  <c r="BK778" i="2" s="1"/>
  <c r="J778" i="2" s="1"/>
  <c r="J77" i="2" s="1"/>
  <c r="J779" i="2"/>
  <c r="BE779" i="2" s="1"/>
  <c r="BI774" i="2"/>
  <c r="BH774" i="2"/>
  <c r="BG774" i="2"/>
  <c r="BF774" i="2"/>
  <c r="T774" i="2"/>
  <c r="R774" i="2"/>
  <c r="P774" i="2"/>
  <c r="BK774" i="2"/>
  <c r="J774" i="2"/>
  <c r="BE774" i="2" s="1"/>
  <c r="BI770" i="2"/>
  <c r="BH770" i="2"/>
  <c r="BG770" i="2"/>
  <c r="BF770" i="2"/>
  <c r="T770" i="2"/>
  <c r="R770" i="2"/>
  <c r="P770" i="2"/>
  <c r="BK770" i="2"/>
  <c r="J770" i="2"/>
  <c r="BE770" i="2" s="1"/>
  <c r="BI766" i="2"/>
  <c r="BH766" i="2"/>
  <c r="BG766" i="2"/>
  <c r="BF766" i="2"/>
  <c r="T766" i="2"/>
  <c r="R766" i="2"/>
  <c r="P766" i="2"/>
  <c r="BK766" i="2"/>
  <c r="J766" i="2"/>
  <c r="BE766" i="2"/>
  <c r="BI762" i="2"/>
  <c r="BH762" i="2"/>
  <c r="BG762" i="2"/>
  <c r="BF762" i="2"/>
  <c r="T762" i="2"/>
  <c r="R762" i="2"/>
  <c r="P762" i="2"/>
  <c r="BK762" i="2"/>
  <c r="J762" i="2"/>
  <c r="BE762" i="2" s="1"/>
  <c r="BI758" i="2"/>
  <c r="BH758" i="2"/>
  <c r="BG758" i="2"/>
  <c r="BF758" i="2"/>
  <c r="T758" i="2"/>
  <c r="R758" i="2"/>
  <c r="P758" i="2"/>
  <c r="BK758" i="2"/>
  <c r="J758" i="2"/>
  <c r="BE758" i="2" s="1"/>
  <c r="BI756" i="2"/>
  <c r="BH756" i="2"/>
  <c r="BG756" i="2"/>
  <c r="BF756" i="2"/>
  <c r="T756" i="2"/>
  <c r="R756" i="2"/>
  <c r="P756" i="2"/>
  <c r="BK756" i="2"/>
  <c r="J756" i="2"/>
  <c r="BE756" i="2"/>
  <c r="BI752" i="2"/>
  <c r="BH752" i="2"/>
  <c r="BG752" i="2"/>
  <c r="BF752" i="2"/>
  <c r="T752" i="2"/>
  <c r="R752" i="2"/>
  <c r="P752" i="2"/>
  <c r="BK752" i="2"/>
  <c r="BK751" i="2" s="1"/>
  <c r="J751" i="2" s="1"/>
  <c r="J76" i="2" s="1"/>
  <c r="J752" i="2"/>
  <c r="BE752" i="2" s="1"/>
  <c r="BI747" i="2"/>
  <c r="BH747" i="2"/>
  <c r="BG747" i="2"/>
  <c r="BF747" i="2"/>
  <c r="T747" i="2"/>
  <c r="T746" i="2"/>
  <c r="R747" i="2"/>
  <c r="R746" i="2" s="1"/>
  <c r="P747" i="2"/>
  <c r="P746" i="2" s="1"/>
  <c r="BK747" i="2"/>
  <c r="BK746" i="2" s="1"/>
  <c r="J746" i="2" s="1"/>
  <c r="J75" i="2" s="1"/>
  <c r="J747" i="2"/>
  <c r="BE747" i="2" s="1"/>
  <c r="BI744" i="2"/>
  <c r="BH744" i="2"/>
  <c r="BG744" i="2"/>
  <c r="BF744" i="2"/>
  <c r="T744" i="2"/>
  <c r="R744" i="2"/>
  <c r="P744" i="2"/>
  <c r="BK744" i="2"/>
  <c r="J744" i="2"/>
  <c r="BE744" i="2" s="1"/>
  <c r="BI740" i="2"/>
  <c r="BH740" i="2"/>
  <c r="BG740" i="2"/>
  <c r="BF740" i="2"/>
  <c r="T740" i="2"/>
  <c r="R740" i="2"/>
  <c r="P740" i="2"/>
  <c r="BK740" i="2"/>
  <c r="J740" i="2"/>
  <c r="BE740" i="2" s="1"/>
  <c r="BI736" i="2"/>
  <c r="BH736" i="2"/>
  <c r="BG736" i="2"/>
  <c r="BF736" i="2"/>
  <c r="T736" i="2"/>
  <c r="T715" i="2" s="1"/>
  <c r="R736" i="2"/>
  <c r="P736" i="2"/>
  <c r="BK736" i="2"/>
  <c r="J736" i="2"/>
  <c r="BE736" i="2" s="1"/>
  <c r="BI732" i="2"/>
  <c r="BH732" i="2"/>
  <c r="BG732" i="2"/>
  <c r="BF732" i="2"/>
  <c r="T732" i="2"/>
  <c r="R732" i="2"/>
  <c r="P732" i="2"/>
  <c r="BK732" i="2"/>
  <c r="J732" i="2"/>
  <c r="BE732" i="2" s="1"/>
  <c r="BI728" i="2"/>
  <c r="BH728" i="2"/>
  <c r="BG728" i="2"/>
  <c r="BF728" i="2"/>
  <c r="T728" i="2"/>
  <c r="R728" i="2"/>
  <c r="P728" i="2"/>
  <c r="BK728" i="2"/>
  <c r="J728" i="2"/>
  <c r="BE728" i="2"/>
  <c r="BI724" i="2"/>
  <c r="BH724" i="2"/>
  <c r="BG724" i="2"/>
  <c r="BF724" i="2"/>
  <c r="T724" i="2"/>
  <c r="R724" i="2"/>
  <c r="P724" i="2"/>
  <c r="BK724" i="2"/>
  <c r="J724" i="2"/>
  <c r="BE724" i="2" s="1"/>
  <c r="BI716" i="2"/>
  <c r="BH716" i="2"/>
  <c r="BG716" i="2"/>
  <c r="BF716" i="2"/>
  <c r="T716" i="2"/>
  <c r="R716" i="2"/>
  <c r="P716" i="2"/>
  <c r="BK716" i="2"/>
  <c r="J716" i="2"/>
  <c r="BE716" i="2"/>
  <c r="BI713" i="2"/>
  <c r="BH713" i="2"/>
  <c r="BG713" i="2"/>
  <c r="BF713" i="2"/>
  <c r="T713" i="2"/>
  <c r="R713" i="2"/>
  <c r="P713" i="2"/>
  <c r="BK713" i="2"/>
  <c r="J713" i="2"/>
  <c r="BE713" i="2" s="1"/>
  <c r="BI708" i="2"/>
  <c r="BH708" i="2"/>
  <c r="BG708" i="2"/>
  <c r="BF708" i="2"/>
  <c r="T708" i="2"/>
  <c r="R708" i="2"/>
  <c r="P708" i="2"/>
  <c r="BK708" i="2"/>
  <c r="J708" i="2"/>
  <c r="BE708" i="2" s="1"/>
  <c r="BI706" i="2"/>
  <c r="BH706" i="2"/>
  <c r="BG706" i="2"/>
  <c r="BF706" i="2"/>
  <c r="T706" i="2"/>
  <c r="R706" i="2"/>
  <c r="P706" i="2"/>
  <c r="BK706" i="2"/>
  <c r="J706" i="2"/>
  <c r="BE706" i="2" s="1"/>
  <c r="BI704" i="2"/>
  <c r="BH704" i="2"/>
  <c r="BG704" i="2"/>
  <c r="BF704" i="2"/>
  <c r="T704" i="2"/>
  <c r="R704" i="2"/>
  <c r="P704" i="2"/>
  <c r="BK704" i="2"/>
  <c r="J704" i="2"/>
  <c r="BE704" i="2" s="1"/>
  <c r="BI700" i="2"/>
  <c r="BH700" i="2"/>
  <c r="BG700" i="2"/>
  <c r="BF700" i="2"/>
  <c r="T700" i="2"/>
  <c r="R700" i="2"/>
  <c r="P700" i="2"/>
  <c r="BK700" i="2"/>
  <c r="J700" i="2"/>
  <c r="BE700" i="2" s="1"/>
  <c r="BI696" i="2"/>
  <c r="BH696" i="2"/>
  <c r="BG696" i="2"/>
  <c r="BF696" i="2"/>
  <c r="T696" i="2"/>
  <c r="R696" i="2"/>
  <c r="P696" i="2"/>
  <c r="BK696" i="2"/>
  <c r="J696" i="2"/>
  <c r="BE696" i="2"/>
  <c r="BI694" i="2"/>
  <c r="BH694" i="2"/>
  <c r="BG694" i="2"/>
  <c r="BF694" i="2"/>
  <c r="T694" i="2"/>
  <c r="R694" i="2"/>
  <c r="P694" i="2"/>
  <c r="BK694" i="2"/>
  <c r="J694" i="2"/>
  <c r="BE694" i="2" s="1"/>
  <c r="BI690" i="2"/>
  <c r="BH690" i="2"/>
  <c r="BG690" i="2"/>
  <c r="BF690" i="2"/>
  <c r="T690" i="2"/>
  <c r="R690" i="2"/>
  <c r="P690" i="2"/>
  <c r="BK690" i="2"/>
  <c r="J690" i="2"/>
  <c r="BE690" i="2" s="1"/>
  <c r="BI686" i="2"/>
  <c r="BH686" i="2"/>
  <c r="BG686" i="2"/>
  <c r="BF686" i="2"/>
  <c r="T686" i="2"/>
  <c r="R686" i="2"/>
  <c r="R685" i="2" s="1"/>
  <c r="P686" i="2"/>
  <c r="BK686" i="2"/>
  <c r="J686" i="2"/>
  <c r="BE686" i="2"/>
  <c r="BI683" i="2"/>
  <c r="BH683" i="2"/>
  <c r="BG683" i="2"/>
  <c r="BF683" i="2"/>
  <c r="T683" i="2"/>
  <c r="R683" i="2"/>
  <c r="P683" i="2"/>
  <c r="BK683" i="2"/>
  <c r="J683" i="2"/>
  <c r="BE683" i="2" s="1"/>
  <c r="BI676" i="2"/>
  <c r="BH676" i="2"/>
  <c r="BG676" i="2"/>
  <c r="BF676" i="2"/>
  <c r="T676" i="2"/>
  <c r="R676" i="2"/>
  <c r="P676" i="2"/>
  <c r="BK676" i="2"/>
  <c r="J676" i="2"/>
  <c r="BE676" i="2"/>
  <c r="BI669" i="2"/>
  <c r="BH669" i="2"/>
  <c r="BG669" i="2"/>
  <c r="BF669" i="2"/>
  <c r="T669" i="2"/>
  <c r="R669" i="2"/>
  <c r="P669" i="2"/>
  <c r="BK669" i="2"/>
  <c r="J669" i="2"/>
  <c r="BE669" i="2" s="1"/>
  <c r="BI661" i="2"/>
  <c r="BH661" i="2"/>
  <c r="BG661" i="2"/>
  <c r="BF661" i="2"/>
  <c r="T661" i="2"/>
  <c r="R661" i="2"/>
  <c r="P661" i="2"/>
  <c r="BK661" i="2"/>
  <c r="J661" i="2"/>
  <c r="BE661" i="2" s="1"/>
  <c r="BI656" i="2"/>
  <c r="BH656" i="2"/>
  <c r="BG656" i="2"/>
  <c r="BF656" i="2"/>
  <c r="T656" i="2"/>
  <c r="R656" i="2"/>
  <c r="R655" i="2" s="1"/>
  <c r="P656" i="2"/>
  <c r="BK656" i="2"/>
  <c r="J656" i="2"/>
  <c r="BE656" i="2"/>
  <c r="BI653" i="2"/>
  <c r="BH653" i="2"/>
  <c r="BG653" i="2"/>
  <c r="BF653" i="2"/>
  <c r="T653" i="2"/>
  <c r="R653" i="2"/>
  <c r="P653" i="2"/>
  <c r="BK653" i="2"/>
  <c r="J653" i="2"/>
  <c r="BE653" i="2" s="1"/>
  <c r="BI649" i="2"/>
  <c r="BH649" i="2"/>
  <c r="BG649" i="2"/>
  <c r="BF649" i="2"/>
  <c r="T649" i="2"/>
  <c r="R649" i="2"/>
  <c r="P649" i="2"/>
  <c r="BK649" i="2"/>
  <c r="J649" i="2"/>
  <c r="BE649" i="2"/>
  <c r="BI645" i="2"/>
  <c r="BH645" i="2"/>
  <c r="BG645" i="2"/>
  <c r="BF645" i="2"/>
  <c r="T645" i="2"/>
  <c r="R645" i="2"/>
  <c r="P645" i="2"/>
  <c r="BK645" i="2"/>
  <c r="J645" i="2"/>
  <c r="BE645" i="2" s="1"/>
  <c r="BI641" i="2"/>
  <c r="BH641" i="2"/>
  <c r="BG641" i="2"/>
  <c r="BF641" i="2"/>
  <c r="T641" i="2"/>
  <c r="R641" i="2"/>
  <c r="P641" i="2"/>
  <c r="BK641" i="2"/>
  <c r="J641" i="2"/>
  <c r="BE641" i="2" s="1"/>
  <c r="BI639" i="2"/>
  <c r="BH639" i="2"/>
  <c r="BG639" i="2"/>
  <c r="BF639" i="2"/>
  <c r="T639" i="2"/>
  <c r="R639" i="2"/>
  <c r="P639" i="2"/>
  <c r="BK639" i="2"/>
  <c r="J639" i="2"/>
  <c r="BE639" i="2" s="1"/>
  <c r="BI635" i="2"/>
  <c r="BH635" i="2"/>
  <c r="BG635" i="2"/>
  <c r="BF635" i="2"/>
  <c r="T635" i="2"/>
  <c r="R635" i="2"/>
  <c r="P635" i="2"/>
  <c r="BK635" i="2"/>
  <c r="J635" i="2"/>
  <c r="BE635" i="2" s="1"/>
  <c r="BI630" i="2"/>
  <c r="BH630" i="2"/>
  <c r="BG630" i="2"/>
  <c r="BF630" i="2"/>
  <c r="T630" i="2"/>
  <c r="R630" i="2"/>
  <c r="P630" i="2"/>
  <c r="BK630" i="2"/>
  <c r="J630" i="2"/>
  <c r="BE630" i="2" s="1"/>
  <c r="BI628" i="2"/>
  <c r="BH628" i="2"/>
  <c r="BG628" i="2"/>
  <c r="BF628" i="2"/>
  <c r="T628" i="2"/>
  <c r="R628" i="2"/>
  <c r="P628" i="2"/>
  <c r="BK628" i="2"/>
  <c r="J628" i="2"/>
  <c r="BE628" i="2" s="1"/>
  <c r="BI623" i="2"/>
  <c r="BH623" i="2"/>
  <c r="BG623" i="2"/>
  <c r="BF623" i="2"/>
  <c r="T623" i="2"/>
  <c r="R623" i="2"/>
  <c r="P623" i="2"/>
  <c r="BK623" i="2"/>
  <c r="J623" i="2"/>
  <c r="BE623" i="2" s="1"/>
  <c r="BI619" i="2"/>
  <c r="BH619" i="2"/>
  <c r="BG619" i="2"/>
  <c r="BF619" i="2"/>
  <c r="T619" i="2"/>
  <c r="R619" i="2"/>
  <c r="P619" i="2"/>
  <c r="BK619" i="2"/>
  <c r="J619" i="2"/>
  <c r="BE619" i="2"/>
  <c r="BI615" i="2"/>
  <c r="BH615" i="2"/>
  <c r="BG615" i="2"/>
  <c r="BF615" i="2"/>
  <c r="T615" i="2"/>
  <c r="R615" i="2"/>
  <c r="P615" i="2"/>
  <c r="BK615" i="2"/>
  <c r="J615" i="2"/>
  <c r="BE615" i="2" s="1"/>
  <c r="BI609" i="2"/>
  <c r="BH609" i="2"/>
  <c r="BG609" i="2"/>
  <c r="BF609" i="2"/>
  <c r="T609" i="2"/>
  <c r="R609" i="2"/>
  <c r="P609" i="2"/>
  <c r="BK609" i="2"/>
  <c r="J609" i="2"/>
  <c r="BE609" i="2" s="1"/>
  <c r="BI602" i="2"/>
  <c r="BH602" i="2"/>
  <c r="BG602" i="2"/>
  <c r="BF602" i="2"/>
  <c r="T602" i="2"/>
  <c r="R602" i="2"/>
  <c r="P602" i="2"/>
  <c r="BK602" i="2"/>
  <c r="J602" i="2"/>
  <c r="BE602" i="2"/>
  <c r="BI600" i="2"/>
  <c r="BH600" i="2"/>
  <c r="BG600" i="2"/>
  <c r="BF600" i="2"/>
  <c r="T600" i="2"/>
  <c r="R600" i="2"/>
  <c r="P600" i="2"/>
  <c r="BK600" i="2"/>
  <c r="J600" i="2"/>
  <c r="BE600" i="2" s="1"/>
  <c r="BI596" i="2"/>
  <c r="BH596" i="2"/>
  <c r="BG596" i="2"/>
  <c r="BF596" i="2"/>
  <c r="T596" i="2"/>
  <c r="R596" i="2"/>
  <c r="P596" i="2"/>
  <c r="BK596" i="2"/>
  <c r="J596" i="2"/>
  <c r="BE596" i="2" s="1"/>
  <c r="BI594" i="2"/>
  <c r="BH594" i="2"/>
  <c r="BG594" i="2"/>
  <c r="BF594" i="2"/>
  <c r="T594" i="2"/>
  <c r="R594" i="2"/>
  <c r="P594" i="2"/>
  <c r="BK594" i="2"/>
  <c r="J594" i="2"/>
  <c r="BE594" i="2" s="1"/>
  <c r="BI587" i="2"/>
  <c r="BH587" i="2"/>
  <c r="BG587" i="2"/>
  <c r="BF587" i="2"/>
  <c r="T587" i="2"/>
  <c r="R587" i="2"/>
  <c r="P587" i="2"/>
  <c r="BK587" i="2"/>
  <c r="J587" i="2"/>
  <c r="BE587" i="2" s="1"/>
  <c r="BI585" i="2"/>
  <c r="BH585" i="2"/>
  <c r="BG585" i="2"/>
  <c r="BF585" i="2"/>
  <c r="T585" i="2"/>
  <c r="R585" i="2"/>
  <c r="P585" i="2"/>
  <c r="BK585" i="2"/>
  <c r="J585" i="2"/>
  <c r="BE585" i="2"/>
  <c r="BI581" i="2"/>
  <c r="BH581" i="2"/>
  <c r="BG581" i="2"/>
  <c r="BF581" i="2"/>
  <c r="T581" i="2"/>
  <c r="R581" i="2"/>
  <c r="P581" i="2"/>
  <c r="BK581" i="2"/>
  <c r="J581" i="2"/>
  <c r="BE581" i="2" s="1"/>
  <c r="BI577" i="2"/>
  <c r="BH577" i="2"/>
  <c r="BG577" i="2"/>
  <c r="BF577" i="2"/>
  <c r="T577" i="2"/>
  <c r="R577" i="2"/>
  <c r="P577" i="2"/>
  <c r="BK577" i="2"/>
  <c r="J577" i="2"/>
  <c r="BE577" i="2"/>
  <c r="BI574" i="2"/>
  <c r="BH574" i="2"/>
  <c r="BG574" i="2"/>
  <c r="BF574" i="2"/>
  <c r="T574" i="2"/>
  <c r="R574" i="2"/>
  <c r="P574" i="2"/>
  <c r="BK574" i="2"/>
  <c r="J574" i="2"/>
  <c r="BE574" i="2" s="1"/>
  <c r="BI570" i="2"/>
  <c r="BH570" i="2"/>
  <c r="BG570" i="2"/>
  <c r="BF570" i="2"/>
  <c r="T570" i="2"/>
  <c r="R570" i="2"/>
  <c r="P570" i="2"/>
  <c r="BK570" i="2"/>
  <c r="J570" i="2"/>
  <c r="BE570" i="2" s="1"/>
  <c r="BI568" i="2"/>
  <c r="BH568" i="2"/>
  <c r="BG568" i="2"/>
  <c r="BF568" i="2"/>
  <c r="T568" i="2"/>
  <c r="R568" i="2"/>
  <c r="P568" i="2"/>
  <c r="BK568" i="2"/>
  <c r="J568" i="2"/>
  <c r="BE568" i="2"/>
  <c r="BI563" i="2"/>
  <c r="BH563" i="2"/>
  <c r="BG563" i="2"/>
  <c r="BF563" i="2"/>
  <c r="T563" i="2"/>
  <c r="R563" i="2"/>
  <c r="P563" i="2"/>
  <c r="BK563" i="2"/>
  <c r="J563" i="2"/>
  <c r="BE563" i="2" s="1"/>
  <c r="BI555" i="2"/>
  <c r="BH555" i="2"/>
  <c r="BG555" i="2"/>
  <c r="BF555" i="2"/>
  <c r="T555" i="2"/>
  <c r="R555" i="2"/>
  <c r="P555" i="2"/>
  <c r="BK555" i="2"/>
  <c r="J555" i="2"/>
  <c r="BE555" i="2" s="1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 s="1"/>
  <c r="BI549" i="2"/>
  <c r="BH549" i="2"/>
  <c r="BG549" i="2"/>
  <c r="BF549" i="2"/>
  <c r="T549" i="2"/>
  <c r="R549" i="2"/>
  <c r="P549" i="2"/>
  <c r="BK549" i="2"/>
  <c r="J549" i="2"/>
  <c r="BE549" i="2" s="1"/>
  <c r="BI547" i="2"/>
  <c r="BH547" i="2"/>
  <c r="BG547" i="2"/>
  <c r="BF547" i="2"/>
  <c r="T547" i="2"/>
  <c r="R547" i="2"/>
  <c r="P547" i="2"/>
  <c r="BK547" i="2"/>
  <c r="J547" i="2"/>
  <c r="BE547" i="2" s="1"/>
  <c r="BI545" i="2"/>
  <c r="BH545" i="2"/>
  <c r="BG545" i="2"/>
  <c r="BF545" i="2"/>
  <c r="T545" i="2"/>
  <c r="R545" i="2"/>
  <c r="P545" i="2"/>
  <c r="BK545" i="2"/>
  <c r="J545" i="2"/>
  <c r="BE545" i="2" s="1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 s="1"/>
  <c r="BI535" i="2"/>
  <c r="BH535" i="2"/>
  <c r="BG535" i="2"/>
  <c r="BF535" i="2"/>
  <c r="T535" i="2"/>
  <c r="T534" i="2"/>
  <c r="R535" i="2"/>
  <c r="R534" i="2" s="1"/>
  <c r="P535" i="2"/>
  <c r="P534" i="2" s="1"/>
  <c r="BK535" i="2"/>
  <c r="BK534" i="2" s="1"/>
  <c r="J534" i="2" s="1"/>
  <c r="J69" i="2" s="1"/>
  <c r="J535" i="2"/>
  <c r="BE535" i="2" s="1"/>
  <c r="BI532" i="2"/>
  <c r="BH532" i="2"/>
  <c r="BG532" i="2"/>
  <c r="BF532" i="2"/>
  <c r="T532" i="2"/>
  <c r="R532" i="2"/>
  <c r="P532" i="2"/>
  <c r="BK532" i="2"/>
  <c r="J532" i="2"/>
  <c r="BE532" i="2" s="1"/>
  <c r="BI528" i="2"/>
  <c r="BH528" i="2"/>
  <c r="BG528" i="2"/>
  <c r="BF528" i="2"/>
  <c r="T528" i="2"/>
  <c r="R528" i="2"/>
  <c r="P528" i="2"/>
  <c r="P525" i="2" s="1"/>
  <c r="BK528" i="2"/>
  <c r="J528" i="2"/>
  <c r="BE528" i="2" s="1"/>
  <c r="BI526" i="2"/>
  <c r="BH526" i="2"/>
  <c r="BG526" i="2"/>
  <c r="BF526" i="2"/>
  <c r="T526" i="2"/>
  <c r="R526" i="2"/>
  <c r="R525" i="2" s="1"/>
  <c r="P526" i="2"/>
  <c r="BK526" i="2"/>
  <c r="J526" i="2"/>
  <c r="BE526" i="2" s="1"/>
  <c r="BI523" i="2"/>
  <c r="BH523" i="2"/>
  <c r="BG523" i="2"/>
  <c r="BF523" i="2"/>
  <c r="T523" i="2"/>
  <c r="R523" i="2"/>
  <c r="P523" i="2"/>
  <c r="BK523" i="2"/>
  <c r="J523" i="2"/>
  <c r="BE523" i="2" s="1"/>
  <c r="BI520" i="2"/>
  <c r="BH520" i="2"/>
  <c r="BG520" i="2"/>
  <c r="BF520" i="2"/>
  <c r="T520" i="2"/>
  <c r="R520" i="2"/>
  <c r="P520" i="2"/>
  <c r="BK520" i="2"/>
  <c r="J520" i="2"/>
  <c r="BE520" i="2"/>
  <c r="BI513" i="2"/>
  <c r="BH513" i="2"/>
  <c r="BG513" i="2"/>
  <c r="BF513" i="2"/>
  <c r="T513" i="2"/>
  <c r="R513" i="2"/>
  <c r="P513" i="2"/>
  <c r="BK513" i="2"/>
  <c r="J513" i="2"/>
  <c r="BE513" i="2" s="1"/>
  <c r="BI507" i="2"/>
  <c r="BH507" i="2"/>
  <c r="BG507" i="2"/>
  <c r="BF507" i="2"/>
  <c r="T507" i="2"/>
  <c r="R507" i="2"/>
  <c r="P507" i="2"/>
  <c r="BK507" i="2"/>
  <c r="J507" i="2"/>
  <c r="BE507" i="2" s="1"/>
  <c r="BI503" i="2"/>
  <c r="BH503" i="2"/>
  <c r="BG503" i="2"/>
  <c r="BF503" i="2"/>
  <c r="T503" i="2"/>
  <c r="R503" i="2"/>
  <c r="P503" i="2"/>
  <c r="BK503" i="2"/>
  <c r="J503" i="2"/>
  <c r="BE503" i="2" s="1"/>
  <c r="BI499" i="2"/>
  <c r="BH499" i="2"/>
  <c r="BG499" i="2"/>
  <c r="BF499" i="2"/>
  <c r="T499" i="2"/>
  <c r="R499" i="2"/>
  <c r="P499" i="2"/>
  <c r="BK499" i="2"/>
  <c r="J499" i="2"/>
  <c r="BE499" i="2"/>
  <c r="BI495" i="2"/>
  <c r="BH495" i="2"/>
  <c r="BG495" i="2"/>
  <c r="BF495" i="2"/>
  <c r="T495" i="2"/>
  <c r="R495" i="2"/>
  <c r="P495" i="2"/>
  <c r="BK495" i="2"/>
  <c r="J495" i="2"/>
  <c r="BE495" i="2" s="1"/>
  <c r="BI491" i="2"/>
  <c r="BH491" i="2"/>
  <c r="BG491" i="2"/>
  <c r="BF491" i="2"/>
  <c r="T491" i="2"/>
  <c r="R491" i="2"/>
  <c r="P491" i="2"/>
  <c r="BK491" i="2"/>
  <c r="J491" i="2"/>
  <c r="BE491" i="2" s="1"/>
  <c r="BI487" i="2"/>
  <c r="BH487" i="2"/>
  <c r="BG487" i="2"/>
  <c r="BF487" i="2"/>
  <c r="T487" i="2"/>
  <c r="R487" i="2"/>
  <c r="P487" i="2"/>
  <c r="BK487" i="2"/>
  <c r="J487" i="2"/>
  <c r="BE487" i="2"/>
  <c r="BI482" i="2"/>
  <c r="BH482" i="2"/>
  <c r="BG482" i="2"/>
  <c r="BF482" i="2"/>
  <c r="T482" i="2"/>
  <c r="R482" i="2"/>
  <c r="P482" i="2"/>
  <c r="BK482" i="2"/>
  <c r="J482" i="2"/>
  <c r="BE482" i="2" s="1"/>
  <c r="BI476" i="2"/>
  <c r="BH476" i="2"/>
  <c r="BG476" i="2"/>
  <c r="BF476" i="2"/>
  <c r="T476" i="2"/>
  <c r="R476" i="2"/>
  <c r="P476" i="2"/>
  <c r="BK476" i="2"/>
  <c r="J476" i="2"/>
  <c r="BE476" i="2" s="1"/>
  <c r="BI473" i="2"/>
  <c r="BH473" i="2"/>
  <c r="BG473" i="2"/>
  <c r="BF473" i="2"/>
  <c r="T473" i="2"/>
  <c r="T468" i="2" s="1"/>
  <c r="R473" i="2"/>
  <c r="P473" i="2"/>
  <c r="BK473" i="2"/>
  <c r="J473" i="2"/>
  <c r="BE473" i="2" s="1"/>
  <c r="BI469" i="2"/>
  <c r="BH469" i="2"/>
  <c r="BG469" i="2"/>
  <c r="BF469" i="2"/>
  <c r="T469" i="2"/>
  <c r="R469" i="2"/>
  <c r="R468" i="2" s="1"/>
  <c r="P469" i="2"/>
  <c r="P468" i="2" s="1"/>
  <c r="BK469" i="2"/>
  <c r="BK468" i="2"/>
  <c r="J468" i="2" s="1"/>
  <c r="J66" i="2" s="1"/>
  <c r="J469" i="2"/>
  <c r="BE469" i="2" s="1"/>
  <c r="BI465" i="2"/>
  <c r="BH465" i="2"/>
  <c r="BG465" i="2"/>
  <c r="BF465" i="2"/>
  <c r="T465" i="2"/>
  <c r="T464" i="2" s="1"/>
  <c r="R465" i="2"/>
  <c r="R464" i="2" s="1"/>
  <c r="P465" i="2"/>
  <c r="P464" i="2" s="1"/>
  <c r="BK465" i="2"/>
  <c r="BK464" i="2" s="1"/>
  <c r="J464" i="2" s="1"/>
  <c r="J65" i="2" s="1"/>
  <c r="J465" i="2"/>
  <c r="BE465" i="2"/>
  <c r="BI452" i="2"/>
  <c r="BH452" i="2"/>
  <c r="BG452" i="2"/>
  <c r="BF452" i="2"/>
  <c r="T452" i="2"/>
  <c r="R452" i="2"/>
  <c r="P452" i="2"/>
  <c r="BK452" i="2"/>
  <c r="J452" i="2"/>
  <c r="BE452" i="2" s="1"/>
  <c r="BI440" i="2"/>
  <c r="BH440" i="2"/>
  <c r="BG440" i="2"/>
  <c r="BF440" i="2"/>
  <c r="T440" i="2"/>
  <c r="R440" i="2"/>
  <c r="P440" i="2"/>
  <c r="BK440" i="2"/>
  <c r="J440" i="2"/>
  <c r="BE440" i="2" s="1"/>
  <c r="BI437" i="2"/>
  <c r="BH437" i="2"/>
  <c r="BG437" i="2"/>
  <c r="BF437" i="2"/>
  <c r="T437" i="2"/>
  <c r="R437" i="2"/>
  <c r="P437" i="2"/>
  <c r="BK437" i="2"/>
  <c r="J437" i="2"/>
  <c r="BE437" i="2"/>
  <c r="BI432" i="2"/>
  <c r="BH432" i="2"/>
  <c r="BG432" i="2"/>
  <c r="BF432" i="2"/>
  <c r="T432" i="2"/>
  <c r="R432" i="2"/>
  <c r="P432" i="2"/>
  <c r="BK432" i="2"/>
  <c r="J432" i="2"/>
  <c r="BE432" i="2" s="1"/>
  <c r="BI427" i="2"/>
  <c r="BH427" i="2"/>
  <c r="BG427" i="2"/>
  <c r="BF427" i="2"/>
  <c r="T427" i="2"/>
  <c r="R427" i="2"/>
  <c r="P427" i="2"/>
  <c r="P421" i="2" s="1"/>
  <c r="BK427" i="2"/>
  <c r="J427" i="2"/>
  <c r="BE427" i="2" s="1"/>
  <c r="BI422" i="2"/>
  <c r="BH422" i="2"/>
  <c r="BG422" i="2"/>
  <c r="BF422" i="2"/>
  <c r="T422" i="2"/>
  <c r="R422" i="2"/>
  <c r="R421" i="2" s="1"/>
  <c r="P422" i="2"/>
  <c r="BK422" i="2"/>
  <c r="J422" i="2"/>
  <c r="BE422" i="2"/>
  <c r="BI409" i="2"/>
  <c r="BH409" i="2"/>
  <c r="BG409" i="2"/>
  <c r="BF409" i="2"/>
  <c r="T409" i="2"/>
  <c r="R409" i="2"/>
  <c r="P409" i="2"/>
  <c r="BK409" i="2"/>
  <c r="J409" i="2"/>
  <c r="BE409" i="2" s="1"/>
  <c r="BI403" i="2"/>
  <c r="BH403" i="2"/>
  <c r="BG403" i="2"/>
  <c r="BF403" i="2"/>
  <c r="T403" i="2"/>
  <c r="R403" i="2"/>
  <c r="P403" i="2"/>
  <c r="BK403" i="2"/>
  <c r="J403" i="2"/>
  <c r="BE403" i="2"/>
  <c r="BI397" i="2"/>
  <c r="BH397" i="2"/>
  <c r="BG397" i="2"/>
  <c r="BF397" i="2"/>
  <c r="T397" i="2"/>
  <c r="R397" i="2"/>
  <c r="P397" i="2"/>
  <c r="BK397" i="2"/>
  <c r="J397" i="2"/>
  <c r="BE397" i="2" s="1"/>
  <c r="BI390" i="2"/>
  <c r="BH390" i="2"/>
  <c r="BG390" i="2"/>
  <c r="BF390" i="2"/>
  <c r="T390" i="2"/>
  <c r="R390" i="2"/>
  <c r="P390" i="2"/>
  <c r="BK390" i="2"/>
  <c r="J390" i="2"/>
  <c r="BE390" i="2" s="1"/>
  <c r="BI385" i="2"/>
  <c r="BH385" i="2"/>
  <c r="BG385" i="2"/>
  <c r="BF385" i="2"/>
  <c r="T385" i="2"/>
  <c r="T384" i="2" s="1"/>
  <c r="R385" i="2"/>
  <c r="P385" i="2"/>
  <c r="BK385" i="2"/>
  <c r="BK384" i="2" s="1"/>
  <c r="J384" i="2" s="1"/>
  <c r="J63" i="2" s="1"/>
  <c r="J385" i="2"/>
  <c r="BE385" i="2" s="1"/>
  <c r="BI380" i="2"/>
  <c r="BH380" i="2"/>
  <c r="BG380" i="2"/>
  <c r="BF380" i="2"/>
  <c r="T380" i="2"/>
  <c r="R380" i="2"/>
  <c r="P380" i="2"/>
  <c r="BK380" i="2"/>
  <c r="J380" i="2"/>
  <c r="BE380" i="2"/>
  <c r="BI376" i="2"/>
  <c r="BH376" i="2"/>
  <c r="BG376" i="2"/>
  <c r="BF376" i="2"/>
  <c r="T376" i="2"/>
  <c r="R376" i="2"/>
  <c r="P376" i="2"/>
  <c r="BK376" i="2"/>
  <c r="J376" i="2"/>
  <c r="BE376" i="2" s="1"/>
  <c r="BI369" i="2"/>
  <c r="BH369" i="2"/>
  <c r="BG369" i="2"/>
  <c r="BF369" i="2"/>
  <c r="T369" i="2"/>
  <c r="R369" i="2"/>
  <c r="P369" i="2"/>
  <c r="BK369" i="2"/>
  <c r="J369" i="2"/>
  <c r="BE369" i="2"/>
  <c r="BI365" i="2"/>
  <c r="BH365" i="2"/>
  <c r="BG365" i="2"/>
  <c r="BF365" i="2"/>
  <c r="T365" i="2"/>
  <c r="R365" i="2"/>
  <c r="P365" i="2"/>
  <c r="BK365" i="2"/>
  <c r="J365" i="2"/>
  <c r="BE365" i="2" s="1"/>
  <c r="BI361" i="2"/>
  <c r="BH361" i="2"/>
  <c r="BG361" i="2"/>
  <c r="BF361" i="2"/>
  <c r="T361" i="2"/>
  <c r="R361" i="2"/>
  <c r="P361" i="2"/>
  <c r="BK361" i="2"/>
  <c r="J361" i="2"/>
  <c r="BE361" i="2" s="1"/>
  <c r="BI357" i="2"/>
  <c r="BH357" i="2"/>
  <c r="BG357" i="2"/>
  <c r="BF357" i="2"/>
  <c r="T357" i="2"/>
  <c r="R357" i="2"/>
  <c r="P357" i="2"/>
  <c r="BK357" i="2"/>
  <c r="J357" i="2"/>
  <c r="BE357" i="2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0" i="2"/>
  <c r="BH340" i="2"/>
  <c r="BG340" i="2"/>
  <c r="BF340" i="2"/>
  <c r="T340" i="2"/>
  <c r="R340" i="2"/>
  <c r="P340" i="2"/>
  <c r="BK340" i="2"/>
  <c r="J340" i="2"/>
  <c r="BE340" i="2" s="1"/>
  <c r="BI337" i="2"/>
  <c r="BH337" i="2"/>
  <c r="BG337" i="2"/>
  <c r="BF337" i="2"/>
  <c r="T337" i="2"/>
  <c r="R337" i="2"/>
  <c r="P337" i="2"/>
  <c r="BK337" i="2"/>
  <c r="J337" i="2"/>
  <c r="BE337" i="2" s="1"/>
  <c r="BI333" i="2"/>
  <c r="BH333" i="2"/>
  <c r="BG333" i="2"/>
  <c r="BF333" i="2"/>
  <c r="T333" i="2"/>
  <c r="R333" i="2"/>
  <c r="P333" i="2"/>
  <c r="BK333" i="2"/>
  <c r="J333" i="2"/>
  <c r="BE333" i="2"/>
  <c r="BI329" i="2"/>
  <c r="BH329" i="2"/>
  <c r="BG329" i="2"/>
  <c r="BF329" i="2"/>
  <c r="T329" i="2"/>
  <c r="R329" i="2"/>
  <c r="P329" i="2"/>
  <c r="BK329" i="2"/>
  <c r="J329" i="2"/>
  <c r="BE329" i="2" s="1"/>
  <c r="BI327" i="2"/>
  <c r="BH327" i="2"/>
  <c r="BG327" i="2"/>
  <c r="BF327" i="2"/>
  <c r="T327" i="2"/>
  <c r="R327" i="2"/>
  <c r="P327" i="2"/>
  <c r="BK327" i="2"/>
  <c r="J327" i="2"/>
  <c r="BE327" i="2" s="1"/>
  <c r="BI323" i="2"/>
  <c r="BH323" i="2"/>
  <c r="BG323" i="2"/>
  <c r="BF323" i="2"/>
  <c r="T323" i="2"/>
  <c r="R323" i="2"/>
  <c r="P323" i="2"/>
  <c r="BK323" i="2"/>
  <c r="J323" i="2"/>
  <c r="BE323" i="2"/>
  <c r="BI319" i="2"/>
  <c r="BH319" i="2"/>
  <c r="BG319" i="2"/>
  <c r="BF319" i="2"/>
  <c r="T319" i="2"/>
  <c r="R319" i="2"/>
  <c r="P319" i="2"/>
  <c r="BK319" i="2"/>
  <c r="J319" i="2"/>
  <c r="BE319" i="2" s="1"/>
  <c r="BI315" i="2"/>
  <c r="BH315" i="2"/>
  <c r="BG315" i="2"/>
  <c r="BF315" i="2"/>
  <c r="T315" i="2"/>
  <c r="R315" i="2"/>
  <c r="P315" i="2"/>
  <c r="BK315" i="2"/>
  <c r="J315" i="2"/>
  <c r="BE315" i="2"/>
  <c r="BI308" i="2"/>
  <c r="BH308" i="2"/>
  <c r="BG308" i="2"/>
  <c r="BF308" i="2"/>
  <c r="T308" i="2"/>
  <c r="R308" i="2"/>
  <c r="P308" i="2"/>
  <c r="BK308" i="2"/>
  <c r="J308" i="2"/>
  <c r="BE308" i="2" s="1"/>
  <c r="BI303" i="2"/>
  <c r="BH303" i="2"/>
  <c r="BG303" i="2"/>
  <c r="BF303" i="2"/>
  <c r="T303" i="2"/>
  <c r="R303" i="2"/>
  <c r="P303" i="2"/>
  <c r="P295" i="2" s="1"/>
  <c r="BK303" i="2"/>
  <c r="J303" i="2"/>
  <c r="BE303" i="2"/>
  <c r="BI296" i="2"/>
  <c r="BH296" i="2"/>
  <c r="BG296" i="2"/>
  <c r="BF296" i="2"/>
  <c r="T296" i="2"/>
  <c r="T295" i="2" s="1"/>
  <c r="R296" i="2"/>
  <c r="P296" i="2"/>
  <c r="BK296" i="2"/>
  <c r="J296" i="2"/>
  <c r="BE296" i="2" s="1"/>
  <c r="BI291" i="2"/>
  <c r="BH291" i="2"/>
  <c r="BG291" i="2"/>
  <c r="BF291" i="2"/>
  <c r="T291" i="2"/>
  <c r="R291" i="2"/>
  <c r="P291" i="2"/>
  <c r="BK291" i="2"/>
  <c r="J291" i="2"/>
  <c r="BE291" i="2"/>
  <c r="BI281" i="2"/>
  <c r="BH281" i="2"/>
  <c r="BG281" i="2"/>
  <c r="BF281" i="2"/>
  <c r="T281" i="2"/>
  <c r="R281" i="2"/>
  <c r="P281" i="2"/>
  <c r="BK281" i="2"/>
  <c r="J281" i="2"/>
  <c r="BE281" i="2" s="1"/>
  <c r="BI272" i="2"/>
  <c r="BH272" i="2"/>
  <c r="BG272" i="2"/>
  <c r="BF272" i="2"/>
  <c r="T272" i="2"/>
  <c r="R272" i="2"/>
  <c r="P272" i="2"/>
  <c r="BK272" i="2"/>
  <c r="J272" i="2"/>
  <c r="BE272" i="2" s="1"/>
  <c r="BI268" i="2"/>
  <c r="BH268" i="2"/>
  <c r="BG268" i="2"/>
  <c r="BF268" i="2"/>
  <c r="T268" i="2"/>
  <c r="R268" i="2"/>
  <c r="P268" i="2"/>
  <c r="BK268" i="2"/>
  <c r="J268" i="2"/>
  <c r="BE268" i="2"/>
  <c r="BI263" i="2"/>
  <c r="BH263" i="2"/>
  <c r="BG263" i="2"/>
  <c r="BF263" i="2"/>
  <c r="T263" i="2"/>
  <c r="R263" i="2"/>
  <c r="P263" i="2"/>
  <c r="BK263" i="2"/>
  <c r="J263" i="2"/>
  <c r="BE263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39" i="2"/>
  <c r="BH239" i="2"/>
  <c r="BG239" i="2"/>
  <c r="BF239" i="2"/>
  <c r="T239" i="2"/>
  <c r="R239" i="2"/>
  <c r="P239" i="2"/>
  <c r="BK239" i="2"/>
  <c r="J239" i="2"/>
  <c r="BE239" i="2" s="1"/>
  <c r="BI229" i="2"/>
  <c r="BH229" i="2"/>
  <c r="BG229" i="2"/>
  <c r="BF229" i="2"/>
  <c r="T229" i="2"/>
  <c r="R229" i="2"/>
  <c r="P229" i="2"/>
  <c r="BK229" i="2"/>
  <c r="J229" i="2"/>
  <c r="BE229" i="2"/>
  <c r="BI225" i="2"/>
  <c r="BH225" i="2"/>
  <c r="BG225" i="2"/>
  <c r="BF225" i="2"/>
  <c r="T225" i="2"/>
  <c r="R225" i="2"/>
  <c r="P225" i="2"/>
  <c r="BK225" i="2"/>
  <c r="J225" i="2"/>
  <c r="BE225" i="2" s="1"/>
  <c r="BI216" i="2"/>
  <c r="BH216" i="2"/>
  <c r="BG216" i="2"/>
  <c r="BF216" i="2"/>
  <c r="T216" i="2"/>
  <c r="R216" i="2"/>
  <c r="P216" i="2"/>
  <c r="BK216" i="2"/>
  <c r="J216" i="2"/>
  <c r="BE216" i="2" s="1"/>
  <c r="BI207" i="2"/>
  <c r="BH207" i="2"/>
  <c r="BG207" i="2"/>
  <c r="BF207" i="2"/>
  <c r="T207" i="2"/>
  <c r="R207" i="2"/>
  <c r="P207" i="2"/>
  <c r="BK207" i="2"/>
  <c r="J207" i="2"/>
  <c r="BE207" i="2"/>
  <c r="BI202" i="2"/>
  <c r="BH202" i="2"/>
  <c r="BG202" i="2"/>
  <c r="BF202" i="2"/>
  <c r="T202" i="2"/>
  <c r="R202" i="2"/>
  <c r="P202" i="2"/>
  <c r="BK202" i="2"/>
  <c r="J202" i="2"/>
  <c r="BE202" i="2" s="1"/>
  <c r="BI198" i="2"/>
  <c r="BH198" i="2"/>
  <c r="BG198" i="2"/>
  <c r="BF198" i="2"/>
  <c r="T198" i="2"/>
  <c r="R198" i="2"/>
  <c r="P198" i="2"/>
  <c r="BK198" i="2"/>
  <c r="J198" i="2"/>
  <c r="BE198" i="2"/>
  <c r="BI194" i="2"/>
  <c r="BH194" i="2"/>
  <c r="BG194" i="2"/>
  <c r="BF194" i="2"/>
  <c r="T194" i="2"/>
  <c r="R194" i="2"/>
  <c r="P194" i="2"/>
  <c r="BK194" i="2"/>
  <c r="J194" i="2"/>
  <c r="BE194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74" i="2"/>
  <c r="BH174" i="2"/>
  <c r="BG174" i="2"/>
  <c r="BF174" i="2"/>
  <c r="T174" i="2"/>
  <c r="R174" i="2"/>
  <c r="P174" i="2"/>
  <c r="BK174" i="2"/>
  <c r="J174" i="2"/>
  <c r="BE174" i="2" s="1"/>
  <c r="BI164" i="2"/>
  <c r="BH164" i="2"/>
  <c r="BG164" i="2"/>
  <c r="BF164" i="2"/>
  <c r="T164" i="2"/>
  <c r="R164" i="2"/>
  <c r="P164" i="2"/>
  <c r="BK164" i="2"/>
  <c r="J164" i="2"/>
  <c r="BE164" i="2"/>
  <c r="BI157" i="2"/>
  <c r="BH157" i="2"/>
  <c r="BG157" i="2"/>
  <c r="BF157" i="2"/>
  <c r="T157" i="2"/>
  <c r="R157" i="2"/>
  <c r="P157" i="2"/>
  <c r="BK157" i="2"/>
  <c r="J157" i="2"/>
  <c r="BE157" i="2" s="1"/>
  <c r="BI150" i="2"/>
  <c r="BH150" i="2"/>
  <c r="BG150" i="2"/>
  <c r="BF150" i="2"/>
  <c r="T150" i="2"/>
  <c r="R150" i="2"/>
  <c r="P150" i="2"/>
  <c r="BK150" i="2"/>
  <c r="J150" i="2"/>
  <c r="BE150" i="2" s="1"/>
  <c r="BI146" i="2"/>
  <c r="BH146" i="2"/>
  <c r="BG146" i="2"/>
  <c r="BF146" i="2"/>
  <c r="T146" i="2"/>
  <c r="R146" i="2"/>
  <c r="P146" i="2"/>
  <c r="BK146" i="2"/>
  <c r="J146" i="2"/>
  <c r="BE146" i="2"/>
  <c r="BI139" i="2"/>
  <c r="BH139" i="2"/>
  <c r="BG139" i="2"/>
  <c r="BF139" i="2"/>
  <c r="T139" i="2"/>
  <c r="R139" i="2"/>
  <c r="P139" i="2"/>
  <c r="BK139" i="2"/>
  <c r="J139" i="2"/>
  <c r="BE139" i="2" s="1"/>
  <c r="BI135" i="2"/>
  <c r="BH135" i="2"/>
  <c r="BG135" i="2"/>
  <c r="BF135" i="2"/>
  <c r="T135" i="2"/>
  <c r="R135" i="2"/>
  <c r="P135" i="2"/>
  <c r="BK135" i="2"/>
  <c r="J135" i="2"/>
  <c r="BE135" i="2" s="1"/>
  <c r="BI131" i="2"/>
  <c r="BH131" i="2"/>
  <c r="BG131" i="2"/>
  <c r="BF131" i="2"/>
  <c r="T131" i="2"/>
  <c r="R131" i="2"/>
  <c r="P131" i="2"/>
  <c r="BK131" i="2"/>
  <c r="J131" i="2"/>
  <c r="BE131" i="2" s="1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BK120" i="2"/>
  <c r="J120" i="2" s="1"/>
  <c r="J58" i="2" s="1"/>
  <c r="J121" i="2"/>
  <c r="BE121" i="2"/>
  <c r="BI116" i="2"/>
  <c r="BH116" i="2"/>
  <c r="BG116" i="2"/>
  <c r="BF116" i="2"/>
  <c r="T116" i="2"/>
  <c r="R116" i="2"/>
  <c r="P116" i="2"/>
  <c r="BK116" i="2"/>
  <c r="J116" i="2"/>
  <c r="BE116" i="2" s="1"/>
  <c r="BI110" i="2"/>
  <c r="BH110" i="2"/>
  <c r="BG110" i="2"/>
  <c r="BF110" i="2"/>
  <c r="T110" i="2"/>
  <c r="R110" i="2"/>
  <c r="P110" i="2"/>
  <c r="BK110" i="2"/>
  <c r="J110" i="2"/>
  <c r="BE110" i="2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J31" i="2" s="1"/>
  <c r="AW52" i="1" s="1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R101" i="2" s="1"/>
  <c r="P102" i="2"/>
  <c r="BK102" i="2"/>
  <c r="J102" i="2"/>
  <c r="BE102" i="2" s="1"/>
  <c r="J96" i="2"/>
  <c r="F96" i="2"/>
  <c r="F94" i="2"/>
  <c r="E92" i="2"/>
  <c r="J51" i="2"/>
  <c r="F51" i="2"/>
  <c r="F49" i="2"/>
  <c r="E47" i="2"/>
  <c r="J18" i="2"/>
  <c r="E18" i="2"/>
  <c r="F97" i="2" s="1"/>
  <c r="J17" i="2"/>
  <c r="J12" i="2"/>
  <c r="J49" i="2" s="1"/>
  <c r="E7" i="2"/>
  <c r="E90" i="2" s="1"/>
  <c r="AS51" i="1"/>
  <c r="L47" i="1"/>
  <c r="AM46" i="1"/>
  <c r="L46" i="1"/>
  <c r="AM44" i="1"/>
  <c r="L44" i="1"/>
  <c r="L42" i="1"/>
  <c r="L41" i="1"/>
  <c r="P101" i="2" l="1"/>
  <c r="F33" i="2"/>
  <c r="BC52" i="1" s="1"/>
  <c r="F31" i="2"/>
  <c r="BA52" i="1" s="1"/>
  <c r="R120" i="2"/>
  <c r="T130" i="2"/>
  <c r="P173" i="2"/>
  <c r="BK295" i="2"/>
  <c r="J295" i="2" s="1"/>
  <c r="J61" i="2" s="1"/>
  <c r="BK339" i="2"/>
  <c r="J339" i="2" s="1"/>
  <c r="J62" i="2" s="1"/>
  <c r="T421" i="2"/>
  <c r="T525" i="2"/>
  <c r="P537" i="2"/>
  <c r="R715" i="2"/>
  <c r="P715" i="2"/>
  <c r="P751" i="2"/>
  <c r="T751" i="2"/>
  <c r="R794" i="2"/>
  <c r="J31" i="3"/>
  <c r="AW53" i="1" s="1"/>
  <c r="P80" i="4"/>
  <c r="P79" i="4" s="1"/>
  <c r="P78" i="4" s="1"/>
  <c r="AU54" i="1" s="1"/>
  <c r="F33" i="4"/>
  <c r="BC54" i="1" s="1"/>
  <c r="F31" i="4"/>
  <c r="BA54" i="1" s="1"/>
  <c r="R80" i="4"/>
  <c r="R79" i="4" s="1"/>
  <c r="R78" i="4" s="1"/>
  <c r="F30" i="5"/>
  <c r="AZ55" i="1" s="1"/>
  <c r="J94" i="2"/>
  <c r="P120" i="2"/>
  <c r="R384" i="2"/>
  <c r="BK525" i="2"/>
  <c r="J525" i="2" s="1"/>
  <c r="J68" i="2" s="1"/>
  <c r="R537" i="2"/>
  <c r="BK576" i="2"/>
  <c r="J576" i="2" s="1"/>
  <c r="J71" i="2" s="1"/>
  <c r="R576" i="2"/>
  <c r="T655" i="2"/>
  <c r="BK794" i="2"/>
  <c r="J794" i="2" s="1"/>
  <c r="J80" i="2" s="1"/>
  <c r="F32" i="3"/>
  <c r="BB53" i="1" s="1"/>
  <c r="F34" i="3"/>
  <c r="BD53" i="1" s="1"/>
  <c r="E68" i="4"/>
  <c r="BK80" i="4"/>
  <c r="BK79" i="4" s="1"/>
  <c r="E45" i="5"/>
  <c r="T86" i="5"/>
  <c r="T82" i="5" s="1"/>
  <c r="T81" i="5" s="1"/>
  <c r="F32" i="5"/>
  <c r="BB55" i="1" s="1"/>
  <c r="T101" i="2"/>
  <c r="R130" i="2"/>
  <c r="T339" i="2"/>
  <c r="P384" i="2"/>
  <c r="P475" i="2"/>
  <c r="P576" i="2"/>
  <c r="T685" i="2"/>
  <c r="R78" i="3"/>
  <c r="R77" i="3" s="1"/>
  <c r="BK78" i="3"/>
  <c r="J78" i="3" s="1"/>
  <c r="J57" i="3" s="1"/>
  <c r="F33" i="5"/>
  <c r="BC55" i="1" s="1"/>
  <c r="J80" i="4"/>
  <c r="J58" i="4" s="1"/>
  <c r="J30" i="2"/>
  <c r="AV52" i="1" s="1"/>
  <c r="AT52" i="1" s="1"/>
  <c r="F30" i="2"/>
  <c r="AZ52" i="1" s="1"/>
  <c r="F34" i="2"/>
  <c r="BD52" i="1" s="1"/>
  <c r="BD51" i="1" s="1"/>
  <c r="W30" i="1" s="1"/>
  <c r="BK685" i="2"/>
  <c r="J685" i="2" s="1"/>
  <c r="J73" i="2" s="1"/>
  <c r="BK715" i="2"/>
  <c r="J715" i="2" s="1"/>
  <c r="J74" i="2" s="1"/>
  <c r="BK786" i="2"/>
  <c r="J786" i="2" s="1"/>
  <c r="J78" i="2" s="1"/>
  <c r="T794" i="2"/>
  <c r="J49" i="3"/>
  <c r="J31" i="4"/>
  <c r="AW54" i="1" s="1"/>
  <c r="BK130" i="2"/>
  <c r="J130" i="2" s="1"/>
  <c r="J59" i="2" s="1"/>
  <c r="T537" i="2"/>
  <c r="T576" i="2"/>
  <c r="P685" i="2"/>
  <c r="R751" i="2"/>
  <c r="P786" i="2"/>
  <c r="J30" i="3"/>
  <c r="AV53" i="1" s="1"/>
  <c r="AT53" i="1" s="1"/>
  <c r="J72" i="4"/>
  <c r="F30" i="4"/>
  <c r="AZ54" i="1" s="1"/>
  <c r="J30" i="4"/>
  <c r="AV54" i="1" s="1"/>
  <c r="AT54" i="1" s="1"/>
  <c r="F34" i="4"/>
  <c r="BD54" i="1" s="1"/>
  <c r="F32" i="4"/>
  <c r="BB54" i="1" s="1"/>
  <c r="J83" i="5"/>
  <c r="J58" i="5" s="1"/>
  <c r="BK82" i="5"/>
  <c r="F32" i="2"/>
  <c r="BB52" i="1" s="1"/>
  <c r="T173" i="2"/>
  <c r="R295" i="2"/>
  <c r="T475" i="2"/>
  <c r="BK537" i="2"/>
  <c r="J537" i="2" s="1"/>
  <c r="J70" i="2" s="1"/>
  <c r="P794" i="2"/>
  <c r="P130" i="2"/>
  <c r="R173" i="2"/>
  <c r="R339" i="2"/>
  <c r="R475" i="2"/>
  <c r="T80" i="4"/>
  <c r="T79" i="4" s="1"/>
  <c r="T78" i="4" s="1"/>
  <c r="J31" i="5"/>
  <c r="AW55" i="1" s="1"/>
  <c r="AT55" i="1" s="1"/>
  <c r="F31" i="5"/>
  <c r="BA55" i="1" s="1"/>
  <c r="F52" i="2"/>
  <c r="BK173" i="2"/>
  <c r="J173" i="2" s="1"/>
  <c r="J60" i="2" s="1"/>
  <c r="P339" i="2"/>
  <c r="BK475" i="2"/>
  <c r="J475" i="2" s="1"/>
  <c r="J67" i="2" s="1"/>
  <c r="F52" i="5"/>
  <c r="E45" i="2"/>
  <c r="BK421" i="2"/>
  <c r="J421" i="2" s="1"/>
  <c r="J64" i="2" s="1"/>
  <c r="BK655" i="2"/>
  <c r="J655" i="2" s="1"/>
  <c r="J72" i="2" s="1"/>
  <c r="R82" i="5"/>
  <c r="R81" i="5" s="1"/>
  <c r="BK101" i="2"/>
  <c r="T120" i="2"/>
  <c r="T100" i="2" s="1"/>
  <c r="P655" i="2"/>
  <c r="F30" i="3"/>
  <c r="AZ53" i="1" s="1"/>
  <c r="F31" i="3"/>
  <c r="BA53" i="1" s="1"/>
  <c r="BA51" i="1" s="1"/>
  <c r="F52" i="4"/>
  <c r="F52" i="3"/>
  <c r="J49" i="5"/>
  <c r="BK77" i="3" l="1"/>
  <c r="J77" i="3" s="1"/>
  <c r="P100" i="2"/>
  <c r="AU52" i="1" s="1"/>
  <c r="AU51" i="1" s="1"/>
  <c r="BC51" i="1"/>
  <c r="BB51" i="1"/>
  <c r="AX51" i="1" s="1"/>
  <c r="W27" i="1"/>
  <c r="AW51" i="1"/>
  <c r="AK27" i="1" s="1"/>
  <c r="W28" i="1"/>
  <c r="R100" i="2"/>
  <c r="BK81" i="5"/>
  <c r="J81" i="5" s="1"/>
  <c r="J82" i="5"/>
  <c r="J57" i="5" s="1"/>
  <c r="J79" i="4"/>
  <c r="J57" i="4" s="1"/>
  <c r="BK78" i="4"/>
  <c r="J78" i="4" s="1"/>
  <c r="J101" i="2"/>
  <c r="J57" i="2" s="1"/>
  <c r="BK100" i="2"/>
  <c r="J100" i="2" s="1"/>
  <c r="J56" i="3"/>
  <c r="J27" i="3"/>
  <c r="AZ51" i="1"/>
  <c r="AY51" i="1" l="1"/>
  <c r="W29" i="1"/>
  <c r="J27" i="2"/>
  <c r="J56" i="2"/>
  <c r="J56" i="5"/>
  <c r="J27" i="5"/>
  <c r="J36" i="3"/>
  <c r="AG53" i="1"/>
  <c r="AN53" i="1" s="1"/>
  <c r="AV51" i="1"/>
  <c r="W26" i="1"/>
  <c r="J56" i="4"/>
  <c r="J27" i="4"/>
  <c r="AK26" i="1" l="1"/>
  <c r="AT51" i="1"/>
  <c r="AG55" i="1"/>
  <c r="AN55" i="1" s="1"/>
  <c r="J36" i="5"/>
  <c r="J36" i="4"/>
  <c r="AG54" i="1"/>
  <c r="AN54" i="1" s="1"/>
  <c r="AG52" i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<sst xmlns="http://schemas.openxmlformats.org/spreadsheetml/2006/main" count="8095" uniqueCount="1287">
  <si>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</si>
  <si>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</si>
  <si>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</si>
  <si>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</si>
  <si>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</si>
  <si>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</si>
  <si>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</si>
  <si>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{aa034c24-d966-4929-9441-99dae0f75d4b}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</si>
  <si>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</si>
  <si>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</si>
  <si>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</si>
  <si>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</si>
  <si>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</si>
  <si>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</si>
  <si>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</si>
  <si>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</si>
  <si>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</si>
  <si>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</si>
  <si>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</si>
  <si>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Na Bendovce zateplení pláště objektu</t>
  </si>
  <si>
    <t>KSO:</t>
  </si>
  <si>
    <t>801 32 1</t>
  </si>
  <si>
    <t>CC-CZ:</t>
  </si>
  <si>
    <t/>
  </si>
  <si>
    <t>Místo:</t>
  </si>
  <si>
    <t>Na Bendovce č.p. 186/20, 180 00 Praha 8 -Bohnice</t>
  </si>
  <si>
    <t>Datum:</t>
  </si>
  <si>
    <t>9. 3. 2018</t>
  </si>
  <si>
    <t>Zadavatel:</t>
  </si>
  <si>
    <t>IČ:</t>
  </si>
  <si>
    <t>Servisní středisko pro správu svěřeného majetku</t>
  </si>
  <si>
    <t>DIČ:</t>
  </si>
  <si>
    <t>Uchazeč:</t>
  </si>
  <si>
    <t>Vyplň údaj</t>
  </si>
  <si>
    <t>Projektant:</t>
  </si>
  <si>
    <t>BOMART spol. s 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</si>
  <si>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</si>
  <si>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</si>
  <si>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</si>
  <si>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</si>
  <si>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</si>
  <si>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</si>
  <si>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</si>
  <si>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</si>
  <si>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</si>
  <si>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</si>
  <si>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</si>
  <si>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</si>
  <si>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</si>
  <si>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</si>
  <si>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</si>
  <si>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</si>
  <si>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</si>
  <si>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</si>
  <si>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</si>
  <si>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</si>
  <si>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</si>
  <si>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</si>
  <si>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</si>
  <si>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</si>
  <si>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</si>
  <si>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</si>
  <si>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</si>
  <si>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</si>
  <si>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</si>
  <si>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</si>
  <si>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</si>
  <si>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</si>
  <si>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</si>
  <si>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</si>
  <si>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</si>
  <si>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</si>
  <si>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</si>
  <si>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</si>
  <si>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</si>
  <si>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</si>
  <si>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</si>
  <si>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</si>
  <si>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</si>
  <si>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</t>
  </si>
  <si>
    <t>STA</t>
  </si>
  <si>
    <t>1</t>
  </si>
  <si>
    <t>{a3577fb4-d8f3-48b6-a3f5-49d60b16e0c5}</t>
  </si>
  <si>
    <t>2</t>
  </si>
  <si>
    <t>02</t>
  </si>
  <si>
    <t>Vzduchotechnika</t>
  </si>
  <si>
    <t>{d17a989d-e84f-4d4f-be3b-fca88db44b35}</t>
  </si>
  <si>
    <t>03</t>
  </si>
  <si>
    <t>Elektroinstalace</t>
  </si>
  <si>
    <t>{70da345e-915a-40ce-b83d-2418e0843005}</t>
  </si>
  <si>
    <t>VON</t>
  </si>
  <si>
    <t>VRN+ON</t>
  </si>
  <si>
    <t>{72a5cbae-5e0d-4ca0-b629-0a8ef619c94f}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</si>
  <si>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</si>
  <si>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</si>
  <si>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</si>
  <si>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</si>
  <si>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</si>
  <si>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</si>
  <si>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</si>
  <si>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Zateplení</t>
  </si>
  <si>
    <t>REKAPITULACE ČLENĚNÍ SOUPISU PRACÍ</t>
  </si>
  <si>
    <t>Kód dílu - Popis</t>
  </si>
  <si>
    <t>Cena celkem [CZK]</t>
  </si>
  <si>
    <t>Náklady soupisu celkem</t>
  </si>
  <si>
    <t>-1</t>
  </si>
  <si>
    <t>11 - Přípravné a přidružené práce</t>
  </si>
  <si>
    <t>3 - Svislé a kompletní konstrukce</t>
  </si>
  <si>
    <t>61 - Upravy povrchů vnitřní</t>
  </si>
  <si>
    <t>62 - Úpravy povrchů vnější</t>
  </si>
  <si>
    <t>94 - Lešení a stavební výtahy</t>
  </si>
  <si>
    <t>95 - Dokončovací konstrukce na pozemních stavbách</t>
  </si>
  <si>
    <t>96 - Bourání konstrukcí</t>
  </si>
  <si>
    <t>97 - Prorážení otvorů</t>
  </si>
  <si>
    <t>99 - Staveništní přesun hmot</t>
  </si>
  <si>
    <t>711 - Izolace proti vodě</t>
  </si>
  <si>
    <t>713 - Izolace tepelné</t>
  </si>
  <si>
    <t>721 - Vnitřní kanalizace</t>
  </si>
  <si>
    <t>735 - Ústřední vytápění - otopná tělesa</t>
  </si>
  <si>
    <t>762 - Konstrukce tesařské</t>
  </si>
  <si>
    <t>764 - Konstrukce klempířské</t>
  </si>
  <si>
    <t>766 - Konstrukce truhlářské</t>
  </si>
  <si>
    <t>767 - Konstrukce zámečnické</t>
  </si>
  <si>
    <t>769 - Otvorové prvky z plastu</t>
  </si>
  <si>
    <t>771 - Podlahy z dlaždic a obklady</t>
  </si>
  <si>
    <t>783 - Nátěry</t>
  </si>
  <si>
    <t>784 - Malby</t>
  </si>
  <si>
    <t>M21 - Elektromontáže</t>
  </si>
  <si>
    <t>M24 - Montáže vzduchotechnických zařízení</t>
  </si>
  <si>
    <t>D96 - Přesuny suti a vybouraných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</si>
  <si>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</si>
  <si>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</si>
  <si>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</si>
  <si>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</si>
  <si>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</si>
  <si>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</si>
  <si>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</si>
  <si>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</si>
  <si>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</si>
  <si>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</si>
  <si>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</si>
  <si>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</si>
  <si>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</si>
  <si>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</si>
  <si>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11</t>
  </si>
  <si>
    <t>Přípravné a přidružené práce</t>
  </si>
  <si>
    <t>ROZPOCET</t>
  </si>
  <si>
    <t>K</t>
  </si>
  <si>
    <t>111000111R</t>
  </si>
  <si>
    <t>Zakrytí sousední střechy,očištění a případné opravy</t>
  </si>
  <si>
    <t>soubor</t>
  </si>
  <si>
    <t>4</t>
  </si>
  <si>
    <t>PP</t>
  </si>
  <si>
    <t>111000112R</t>
  </si>
  <si>
    <t>Sondy - ověření soudržnosti stávajícího zateplení</t>
  </si>
  <si>
    <t>kpl</t>
  </si>
  <si>
    <t>3</t>
  </si>
  <si>
    <t>111000113R</t>
  </si>
  <si>
    <t>Dmtž a zpětná montáž doplňků na fasádě</t>
  </si>
  <si>
    <t>6</t>
  </si>
  <si>
    <t>VV</t>
  </si>
  <si>
    <t>"OV4 - pamětní deska"   1</t>
  </si>
  <si>
    <t>Součet</t>
  </si>
  <si>
    <t>111000114R</t>
  </si>
  <si>
    <t>Injektovaný kotevní systém pro dodatečné zateplení na stávající zateplenou stěnu</t>
  </si>
  <si>
    <t>8</t>
  </si>
  <si>
    <t>"O02:"   1</t>
  </si>
  <si>
    <t>"O03:"   1</t>
  </si>
  <si>
    <t>"O04:"   1</t>
  </si>
  <si>
    <t>5</t>
  </si>
  <si>
    <t>111000115R</t>
  </si>
  <si>
    <t>Dmtž a zpětná montáž doplňků na fasádě ( č.p. atd)</t>
  </si>
  <si>
    <t>10</t>
  </si>
  <si>
    <t>"OV5 - čísla a tabulky, držák na vlajku:"   1</t>
  </si>
  <si>
    <t>Svislé a kompletní konstrukce</t>
  </si>
  <si>
    <t>310238210AJ</t>
  </si>
  <si>
    <t>Zazdívka otvorů po osazení VZT</t>
  </si>
  <si>
    <t>kus</t>
  </si>
  <si>
    <t>12</t>
  </si>
  <si>
    <t>7</t>
  </si>
  <si>
    <t>349234831</t>
  </si>
  <si>
    <t>Doplnění zdiva okenních obrub</t>
  </si>
  <si>
    <t>CS ÚRS 2018 01</t>
  </si>
  <si>
    <t>14</t>
  </si>
  <si>
    <t>"O01:"   (0,85+2,05*2)*8</t>
  </si>
  <si>
    <t>"O02:"   (0,85+1,8*2)*8</t>
  </si>
  <si>
    <t>"O03:"   1+0,5*2</t>
  </si>
  <si>
    <t>"O04:"   0,85+1,8*2</t>
  </si>
  <si>
    <t>61</t>
  </si>
  <si>
    <t>Upravy povrchů vnitřní</t>
  </si>
  <si>
    <t>612325223</t>
  </si>
  <si>
    <t>Vápenocementová štuková omítka malých ploch do 1,0 m2 na stěnách</t>
  </si>
  <si>
    <t>16</t>
  </si>
  <si>
    <t>Vápenocementová omítka jednotlivých malých ploch štuková na stěnách, plochy jednotlivě přes 0,25 do 1 m2</t>
  </si>
  <si>
    <t>"oprava kolem prostupu VZT:"   4*2</t>
  </si>
  <si>
    <t>9</t>
  </si>
  <si>
    <t>612403380</t>
  </si>
  <si>
    <t>Hrubá výplň rýh ve stěnách do 3x3 cm maltou ze SMS</t>
  </si>
  <si>
    <t>m</t>
  </si>
  <si>
    <t>18</t>
  </si>
  <si>
    <t>"elektroinstalace pro VZT:" 100</t>
  </si>
  <si>
    <t>619995001</t>
  </si>
  <si>
    <t>Začištění omítek kolem oken, dveří, podlah nebo obkladů</t>
  </si>
  <si>
    <t>20</t>
  </si>
  <si>
    <t>Začištění omítek (s dodáním hmot)  kolem oken, dveří, podlah, obkladů apod.</t>
  </si>
  <si>
    <t>612421131</t>
  </si>
  <si>
    <t>Oprava vápen.omítek stěn do 5 % pl. - štukových s použitím suché maltové směsi</t>
  </si>
  <si>
    <t>m2</t>
  </si>
  <si>
    <t>22</t>
  </si>
  <si>
    <t>"Přeštukování začištění rých po elektroinstalaci k VZT:"     0,5*100</t>
  </si>
  <si>
    <t>612315422</t>
  </si>
  <si>
    <t>Oprava vnitřní vápenné štukové omítky stěn v rozsahu plochy do 30%</t>
  </si>
  <si>
    <t>24</t>
  </si>
  <si>
    <t>Oprava vápenné omítky vnitřních ploch štukové dvouvrstvé, tloušťky do 20 mm a tloušťky štuku do 3 mm stěn, v rozsahu opravované plochy přes 10 do 30%</t>
  </si>
  <si>
    <t xml:space="preserve">"omítky kolem měněných oken:"  </t>
  </si>
  <si>
    <t>"O01:" (2,05*2+0,85)*0,5*8</t>
  </si>
  <si>
    <t>"O02:" (1,8*2+0,85)*0,5*8</t>
  </si>
  <si>
    <t>"O03:" (0,5*2+1)*0,5</t>
  </si>
  <si>
    <t>"O04:" (1,8*2+0,85)*0,5</t>
  </si>
  <si>
    <t>13</t>
  </si>
  <si>
    <t>612425931R00</t>
  </si>
  <si>
    <t>Omítka vápenná vnitřního ostění - štuková</t>
  </si>
  <si>
    <t>26</t>
  </si>
  <si>
    <t>"O01:"   (0,85+2,05*2)*0,4*8</t>
  </si>
  <si>
    <t>"O02:"   (0,85+1,8*2)*0,4*8</t>
  </si>
  <si>
    <t>"O03:"   (1*2+0,5)*0,4</t>
  </si>
  <si>
    <t>"O04:"   (0,85+1,8*2)*0,4</t>
  </si>
  <si>
    <t>622473187</t>
  </si>
  <si>
    <t>Příplatek za okenní lištu (APU) - montáž včetně dodávky lišty</t>
  </si>
  <si>
    <t>28</t>
  </si>
  <si>
    <t>"1NP:"  (2,05*2+0,85)*8</t>
  </si>
  <si>
    <t xml:space="preserve">  2,45*2+1,3</t>
  </si>
  <si>
    <t xml:space="preserve"> (2,05*2+1,45)*6</t>
  </si>
  <si>
    <t xml:space="preserve"> 2*2+0,9</t>
  </si>
  <si>
    <t>"2NP:"(1,8*2+0,85)*9</t>
  </si>
  <si>
    <t>(2,05*2+1,45)*6</t>
  </si>
  <si>
    <t>0,5*2+1,1</t>
  </si>
  <si>
    <t>62</t>
  </si>
  <si>
    <t>Úpravy povrchů vnější</t>
  </si>
  <si>
    <t>629991011R</t>
  </si>
  <si>
    <t>Zakrytí výplní otvorů a svislých ploch fólií přilepenou lepící páskou</t>
  </si>
  <si>
    <t>30</t>
  </si>
  <si>
    <t>Zakrytí vnějších ploch před znečištěním  včetně pozdějšího odkrytí výplní otvorů a svislých ploch fólií přilepenou lepící páskou</t>
  </si>
  <si>
    <t>"1NP:"  (2,05*0,85)*8</t>
  </si>
  <si>
    <t xml:space="preserve">  2,45*1,3</t>
  </si>
  <si>
    <t xml:space="preserve"> (2,05*1,45)*6</t>
  </si>
  <si>
    <t xml:space="preserve"> 2*0,9</t>
  </si>
  <si>
    <t>"2NP:"(1,8*0,85)*9</t>
  </si>
  <si>
    <t>(2,05*1,45)*6</t>
  </si>
  <si>
    <t>0,5*1,1</t>
  </si>
  <si>
    <t>629991011.1</t>
  </si>
  <si>
    <t>Zakrytí větracích mřížek na soklu fólií přilepenou lepící páskou</t>
  </si>
  <si>
    <t>-1634343540</t>
  </si>
  <si>
    <t>17</t>
  </si>
  <si>
    <t>621016191R00</t>
  </si>
  <si>
    <t>Penetrační nátěr stěn, ,penetrace</t>
  </si>
  <si>
    <t>32</t>
  </si>
  <si>
    <t>"St1+St2+Sta+ST2b:" (8,65*26)*2</t>
  </si>
  <si>
    <t>"St2b:"  (7*1,5)+(7*0,8)</t>
  </si>
  <si>
    <t xml:space="preserve">  10,76*8,56</t>
  </si>
  <si>
    <t xml:space="preserve"> 10,76*4,2</t>
  </si>
  <si>
    <t>-(5,33*4,2)</t>
  </si>
  <si>
    <t>-(8*4)</t>
  </si>
  <si>
    <t>-(4*2,4)</t>
  </si>
  <si>
    <t>622252001</t>
  </si>
  <si>
    <t>Montáž zakládacích soklových lišt kontaktního zateplení</t>
  </si>
  <si>
    <t>34</t>
  </si>
  <si>
    <t>Montáž lišt kontaktního zateplení  zakládacích soklových připevněných hmoždinkami</t>
  </si>
  <si>
    <t>"St1:"  26*2</t>
  </si>
  <si>
    <t xml:space="preserve">  4,5</t>
  </si>
  <si>
    <t>19</t>
  </si>
  <si>
    <t>622311113R00</t>
  </si>
  <si>
    <t>Dilatační profil  fasádní</t>
  </si>
  <si>
    <t>36</t>
  </si>
  <si>
    <t>Dilatační profil fasádní</t>
  </si>
  <si>
    <t>"St1:"  8,35*2</t>
  </si>
  <si>
    <t>622311335R</t>
  </si>
  <si>
    <t>Zatepl.systém , fasáda, EPS  plus tl.160 mm s tenkovrstvou probarvenou  jednosložkovou silikonovou omítkou se škrábanou strukturou , zrnitost 1,5mm</t>
  </si>
  <si>
    <t>38</t>
  </si>
  <si>
    <t>Zatepl.systém , fasáda, EPS  plus tl.160 mm s tenkovrstvou probarvenou  jednosložkovou silikonovou omítkou , penetrace, sklotextilní síťovina , lepící stěrkový tmel</t>
  </si>
  <si>
    <t>"St1:"  (26*8,35)*2</t>
  </si>
  <si>
    <t xml:space="preserve">  4,5*3</t>
  </si>
  <si>
    <t>"Odpočet otvorové výplně:"-68,915</t>
  </si>
  <si>
    <t>622311353R</t>
  </si>
  <si>
    <t>Zatepl.systém ostění, EPS F plus tl. 30 mm s tenkovrstvou probarvenou  jednosložkovou silikonovou omítkou se  škrábanou strukturou , zrnitost 1,5mm</t>
  </si>
  <si>
    <t>40</t>
  </si>
  <si>
    <t>Zatepl.systém , fasáda, EPS  plus tl.30 mm s tenkovrstvou probarvenou  jednosložkovou silikonovou omítkou , penetrace, sklotextilní síťovina , lepící stěrkový tmel</t>
  </si>
  <si>
    <t>"1NP:"  (2,05*2+0,85)*0,2*8</t>
  </si>
  <si>
    <t xml:space="preserve">  (2,45*2+1,3)*0,2</t>
  </si>
  <si>
    <t xml:space="preserve"> (2,05*2+1,45)*0,2*6</t>
  </si>
  <si>
    <t xml:space="preserve"> (2*2+0,9)*0,2</t>
  </si>
  <si>
    <t>"2NP:" (1,8*2+0,85)*0,2*9</t>
  </si>
  <si>
    <t>(2,05*2+1,45)*0,2*6</t>
  </si>
  <si>
    <t>(0,5*2+1,1)*0,2</t>
  </si>
  <si>
    <t>622311564R</t>
  </si>
  <si>
    <t>Zateplovací systém , parapet, XPS tl. 40 mm</t>
  </si>
  <si>
    <t>42</t>
  </si>
  <si>
    <t>Zateplovací systém parapet, XPS tl. 40 mm</t>
  </si>
  <si>
    <t>"1NP:"  (0,85*0,2)*8</t>
  </si>
  <si>
    <t xml:space="preserve">  1,3*0,2</t>
  </si>
  <si>
    <t xml:space="preserve"> (1,45*0,2)*6</t>
  </si>
  <si>
    <t xml:space="preserve"> 0,9*0,2</t>
  </si>
  <si>
    <t>"2NP:" (0,85*0,2)*9</t>
  </si>
  <si>
    <t>(1,45*0,2)*6</t>
  </si>
  <si>
    <t>1,1*0,2</t>
  </si>
  <si>
    <t>23</t>
  </si>
  <si>
    <t>62231183R</t>
  </si>
  <si>
    <t>Zatepl.syst.  fasáda, extrudovaný polystyren tl.160mm mm s omítkou s tenkovrstvou probarvenou  jednosložkovou silikonovou se škrábanou strukturou , zrnitost 1,5mm</t>
  </si>
  <si>
    <t>44</t>
  </si>
  <si>
    <t>Zatepl.systém , fasáda, extrudovaný polystyren tl.160 mm s tenkovrstvou probarvenou  jednosložkovou silikonovou omítkou , penetrace, sklotextilní síťovina , lepící stěrkový tmel</t>
  </si>
  <si>
    <t>"St2a:" (0,3+0,15)*(26+5,3+5,3)</t>
  </si>
  <si>
    <t>622311835RT3</t>
  </si>
  <si>
    <t>Zatepl.syst., fasáda, miner.desky z kamenných vláken tl.160 mm s omítkou tenkovrstvou probarvenou  jednosložkovou silikonovou se  škrábanou strukturou , zrnitost 1,5mm</t>
  </si>
  <si>
    <t>46</t>
  </si>
  <si>
    <t>Zatepl.systém , fasáda,minerální desky z kamenných vláken tl.160 mm s tenkovrstvou probarvenou  jednosložkovou silikonovou omítkou , penetrace, sklotextilní síťovina, lepící stěrkový tmel</t>
  </si>
  <si>
    <t>"St2:"  (0,9*8,35)*2</t>
  </si>
  <si>
    <t>25</t>
  </si>
  <si>
    <t>622311932RT5</t>
  </si>
  <si>
    <t>Zatepl.systém , strop minerálněizolační deska  tl. 100 mm s jednosložkovou vnitřní tenkovrstvou omítkou</t>
  </si>
  <si>
    <t>48</t>
  </si>
  <si>
    <t>"St3:"</t>
  </si>
  <si>
    <t>"1PP:"</t>
  </si>
  <si>
    <t>"Sklep:" (3,35*6)*4</t>
  </si>
  <si>
    <t xml:space="preserve"> (3,2+6)*2*2,35*2</t>
  </si>
  <si>
    <t xml:space="preserve"> (5,8+2,7)*2*2,35</t>
  </si>
  <si>
    <t xml:space="preserve"> (4,4+2,7)*2*2,35</t>
  </si>
  <si>
    <t xml:space="preserve"> (4,3+2,7)*2*2,35</t>
  </si>
  <si>
    <t xml:space="preserve"> (5,9+2,7)*2*2,35</t>
  </si>
  <si>
    <t>"Chodba:" (2,5+4)*2*2,35</t>
  </si>
  <si>
    <t xml:space="preserve"> (0,5*4)*2,35</t>
  </si>
  <si>
    <t xml:space="preserve"> 3,3*2,35</t>
  </si>
  <si>
    <t>622391233A.J</t>
  </si>
  <si>
    <t>Příplatek za injektovaný kotevní systém</t>
  </si>
  <si>
    <t>50</t>
  </si>
  <si>
    <t>27</t>
  </si>
  <si>
    <t>622422331R</t>
  </si>
  <si>
    <t>Oprava vápenocementové omítky vnějších ploch stupně členitosti 2 břizolitové, v rozsahu opravované plochy  do 10%</t>
  </si>
  <si>
    <t>52</t>
  </si>
  <si>
    <t>Oprava vnějších omítek vápen. břizolitových včetně otlučení a očištění</t>
  </si>
  <si>
    <t>622471329RT3</t>
  </si>
  <si>
    <t>Nátěr stěn vnějších Antigraffiti,</t>
  </si>
  <si>
    <t>54</t>
  </si>
  <si>
    <t>P</t>
  </si>
  <si>
    <t>Poznámka k položce:
Poznámka k položce: Antigraffitti systém - reverzibilní barevný speciální dvouvrstvý nátěr proti graffiti</t>
  </si>
  <si>
    <t>"St1+St2:"  (26*3,4)*2</t>
  </si>
  <si>
    <t>29</t>
  </si>
  <si>
    <t>622471444</t>
  </si>
  <si>
    <t>Nátěr stěn vnějších penetrace pod Antigraffiti,</t>
  </si>
  <si>
    <t>56</t>
  </si>
  <si>
    <t>622473187RT2</t>
  </si>
  <si>
    <t>58</t>
  </si>
  <si>
    <t>31</t>
  </si>
  <si>
    <t>629995101</t>
  </si>
  <si>
    <t>Očištění vnějších ploch tlakovou vodou</t>
  </si>
  <si>
    <t>60</t>
  </si>
  <si>
    <t>Očištění vnějších ploch tlakovou vodou omytím</t>
  </si>
  <si>
    <t>"St1+St2+Sta+ST2b:" (8,65*26)*2*2</t>
  </si>
  <si>
    <t>(0,3*26)*2*2</t>
  </si>
  <si>
    <t>M</t>
  </si>
  <si>
    <t>59051638R</t>
  </si>
  <si>
    <t>lišta zakládací pro telpelně izolační desky do roviny 163 mm tl.1,0mm</t>
  </si>
  <si>
    <t>56,5*1,1</t>
  </si>
  <si>
    <t>94</t>
  </si>
  <si>
    <t>Lešení a stavební výtahy</t>
  </si>
  <si>
    <t>33</t>
  </si>
  <si>
    <t>941111121</t>
  </si>
  <si>
    <t>Montáž lešení řadového trubkového lehkého s podlahami zatížení do 200 kg/m2 š do 1,2 m v do 10 m</t>
  </si>
  <si>
    <t>64</t>
  </si>
  <si>
    <t>Montáž lešení řadového trubkového lehkého pracovního s podlahami  s provozním zatížením tř. 3 do 200 kg/m2 šířky tř. W09 přes 0,9 do 1,2 m, výšky do 10 m</t>
  </si>
  <si>
    <t>941111221</t>
  </si>
  <si>
    <t>Příplatek k lešení řadovému trubkovému lehkému s podlahami š 1,2 m v 10 m za první a ZKD den použití</t>
  </si>
  <si>
    <t>66</t>
  </si>
  <si>
    <t>Montáž lešení řadového trubkového lehkého pracovního s podlahami  s provozním zatížením tř. 3 do 200 kg/m2 Příplatek za první a každý další den použití lešení k ceně -1121</t>
  </si>
  <si>
    <t>Poznámka k položce:
Poznámka k položce: Začátek provozního součtu; St1+St2+Sta+ST2b: (8,65*28)*2*2; (0,3*26)*2*2; St2b:  (7*1,5)+(7*0,8);   10,76*8,56;  10,76*4,2; Konec provozního součtu</t>
  </si>
  <si>
    <t>1153,4*60</t>
  </si>
  <si>
    <t>35</t>
  </si>
  <si>
    <t>941111821</t>
  </si>
  <si>
    <t>Demontáž lešení řadového trubkového lehkého s podlahami zatížení do 200 kg/m2 š do 1,2 m v do 10 m</t>
  </si>
  <si>
    <t>68</t>
  </si>
  <si>
    <t>Demontáž lešení řadového trubkového lehkého pracovního s podlahami  s provozním zatížením tř. 3 do 200 kg/m2 šířky tř. W09 přes 0,9 do 1,2 m, výšky do 10 m</t>
  </si>
  <si>
    <t>"St1+St2+Sta+ST2b:" (8,65*28)*2*2</t>
  </si>
  <si>
    <t>949101111R</t>
  </si>
  <si>
    <t>Lešení pomocné pro objekty pozemních staveb s lešeňovou podlahou v do 1,9 m zatížení do 150 kg/m2</t>
  </si>
  <si>
    <t>70</t>
  </si>
  <si>
    <t>Lešení pomocné pracovní pro objekty pozemních staveb  pro zatížení do 150 kg/m2, o výšce lešeňové podlahy do 1,9 m</t>
  </si>
  <si>
    <t>"pro vnitřní práce:"    150</t>
  </si>
  <si>
    <t>37</t>
  </si>
  <si>
    <t>944511111</t>
  </si>
  <si>
    <t>Montáž ochranné sítě z textilie z umělých vláken</t>
  </si>
  <si>
    <t>72</t>
  </si>
  <si>
    <t>Montáž ochranné sítě  zavěšené na konstrukci lešení z textilie z umělých vláken</t>
  </si>
  <si>
    <t>(8,65*26,0)*2*2</t>
  </si>
  <si>
    <t>944511211</t>
  </si>
  <si>
    <t>Příplatek k ochranné síti za první a ZKD den použití</t>
  </si>
  <si>
    <t>74</t>
  </si>
  <si>
    <t>Montáž ochranné sítě  Příplatek za první a každý další den použití sítě k ceně -1111</t>
  </si>
  <si>
    <t>"předpoklad 2 měsíce"899,6*2*30</t>
  </si>
  <si>
    <t>39</t>
  </si>
  <si>
    <t>944511811</t>
  </si>
  <si>
    <t>Demontáž ochranné sítě z textilie z umělých vláken</t>
  </si>
  <si>
    <t>76</t>
  </si>
  <si>
    <t>Demontáž ochranné sítě  zavěšené na konstrukci lešení z textilie z umělých vláken</t>
  </si>
  <si>
    <t>944711112</t>
  </si>
  <si>
    <t>Montáž záchytné stříšky š do 2 m</t>
  </si>
  <si>
    <t>78</t>
  </si>
  <si>
    <t>Montáž záchytné stříšky  zřizované současně s lehkým nebo těžkým lešením, šířky přes 1,5 do 2,0 m</t>
  </si>
  <si>
    <t>2,0*2</t>
  </si>
  <si>
    <t>41</t>
  </si>
  <si>
    <t>944711212</t>
  </si>
  <si>
    <t>Příplatek k záchytné stříšce š do 2 m za první a ZKD den použití</t>
  </si>
  <si>
    <t>80</t>
  </si>
  <si>
    <t>Montáž záchytné stříšky  Příplatek za první a každý další den použití záchytné stříšky k ceně -1112</t>
  </si>
  <si>
    <t>"předpoklad 2 měsíce "4*60"</t>
  </si>
  <si>
    <t>944711811</t>
  </si>
  <si>
    <t>Demontáž záchytné stříšky š do 1,5 m</t>
  </si>
  <si>
    <t>82</t>
  </si>
  <si>
    <t>Demontáž záchytné stříšky  zřizované současně s lehkým nebo těžkým lešením, šířky do 1,5 m</t>
  </si>
  <si>
    <t>95</t>
  </si>
  <si>
    <t>Dokončovací konstrukce na pozemních stavbách</t>
  </si>
  <si>
    <t>43</t>
  </si>
  <si>
    <t>952901106</t>
  </si>
  <si>
    <t>Čištění budov omytí dvojitých nebo zdvojených oken nebo balkonových dveří plochy do 1,5m2</t>
  </si>
  <si>
    <t>84</t>
  </si>
  <si>
    <t>Čištění budov při provádění oprav a udržovacích prací  oken dvojitých nebo zdvojených omytím, plochy do přes 0,6 do 1,5 m2</t>
  </si>
  <si>
    <t>"1NP:"  (2,05*0,85)*8*2</t>
  </si>
  <si>
    <t>"2NP:" (1,8*0,85)*9*2</t>
  </si>
  <si>
    <t>952901111</t>
  </si>
  <si>
    <t>Vyčištění budov bytové a občanské výstavby při výšce podlaží do 4 m</t>
  </si>
  <si>
    <t>86</t>
  </si>
  <si>
    <t>Vyčištění budov nebo objektů před předáním do užívání  budov bytové nebo občanské výstavby, světlé výšky podlaží do 4 m</t>
  </si>
  <si>
    <t>45</t>
  </si>
  <si>
    <t>952902601</t>
  </si>
  <si>
    <t>Čištění budov vysátí prachu z trámů</t>
  </si>
  <si>
    <t>88</t>
  </si>
  <si>
    <t>Čištění budov při provádění oprav a udržovacích prací  vysátím prachu z trámů, nosníků apod.</t>
  </si>
  <si>
    <t>"stávající krov:"   (7*22)*2</t>
  </si>
  <si>
    <t xml:space="preserve">   26*2</t>
  </si>
  <si>
    <t xml:space="preserve">  (11*2)*7</t>
  </si>
  <si>
    <t>5*2+3</t>
  </si>
  <si>
    <t>952903001R</t>
  </si>
  <si>
    <t>Čištění budov odstranění ptačího nebo netopýřího trusu z podlahy</t>
  </si>
  <si>
    <t>90</t>
  </si>
  <si>
    <t>Čištění budov při provádění oprav a udržovacích prací  odstraněním ptačího nebo netopýřího trusu z podlahy</t>
  </si>
  <si>
    <t>"Půda:"  25,5*9,7</t>
  </si>
  <si>
    <t>47</t>
  </si>
  <si>
    <t>952902121</t>
  </si>
  <si>
    <t>Čištění budov zametení drsných podlah</t>
  </si>
  <si>
    <t>92</t>
  </si>
  <si>
    <t>Čištění budov při provádění oprav a udržovacích prací  podlah drsných nebo chodníků zametením</t>
  </si>
  <si>
    <t>952903008</t>
  </si>
  <si>
    <t>Čištění budov odstranění ptačího nebo netopýřího trusu z těžko přístupných míst</t>
  </si>
  <si>
    <t>Čištění budov při provádění oprav a udržovacích prací  odstraněním ptačího nebo netopýřího trusu z těžko přístupného prostoru</t>
  </si>
  <si>
    <t>49</t>
  </si>
  <si>
    <t>952902211R00</t>
  </si>
  <si>
    <t>Dezinfekce podlah a stěn-mikrobi z holub.trusu 1x</t>
  </si>
  <si>
    <t>96</t>
  </si>
  <si>
    <t>"Půda:"  25,5*0,6</t>
  </si>
  <si>
    <t>(9,7*4,9)*2</t>
  </si>
  <si>
    <t>-(4,9*4,85)*2</t>
  </si>
  <si>
    <t>4*2</t>
  </si>
  <si>
    <t>(5,5*2+3,6)*2,5</t>
  </si>
  <si>
    <t>952902212R00</t>
  </si>
  <si>
    <t>Dezinsekce-postřik podlah a stěn-holubí roztoči 1x</t>
  </si>
  <si>
    <t>98</t>
  </si>
  <si>
    <t>51</t>
  </si>
  <si>
    <t>952902511</t>
  </si>
  <si>
    <t>Čištění střešních nebo nadstřešních konstrukcí šikmých střech budov</t>
  </si>
  <si>
    <t>100</t>
  </si>
  <si>
    <t>Čištění budov při provádění oprav a udržovacích prací  střešních nebo nadstřešních konstrukcí, střech šikmých</t>
  </si>
  <si>
    <t>"S1:"  (26*7,3)*2</t>
  </si>
  <si>
    <t>Bourání konstrukcí</t>
  </si>
  <si>
    <t>966031314</t>
  </si>
  <si>
    <t>Vybourání částí říms z cihel vyložených do 250 mm tl přes 300 mm</t>
  </si>
  <si>
    <t>102</t>
  </si>
  <si>
    <t>Vybourání částí říms z cihel  vyložených do 250 mm tl. přes 300 mm</t>
  </si>
  <si>
    <t>"strana ze zahrady:"    26</t>
  </si>
  <si>
    <t>"strana z ulice:"     10,7+10,7</t>
  </si>
  <si>
    <t>53</t>
  </si>
  <si>
    <t>766441821</t>
  </si>
  <si>
    <t>Demontáž parapetních desek dřevěných nebo plastových šířky do 30 cm délky přes 1,0 m</t>
  </si>
  <si>
    <t>104</t>
  </si>
  <si>
    <t>Demontáž parapetních desek dřevěných nebo plastových šířky do 300 mm délky přes 1m</t>
  </si>
  <si>
    <t>"Vnitřní parapet:"</t>
  </si>
  <si>
    <t>"O01:"   0,85*8</t>
  </si>
  <si>
    <t>"O02:"   0,85*8</t>
  </si>
  <si>
    <t>"O04:"   0,85</t>
  </si>
  <si>
    <t>766691911</t>
  </si>
  <si>
    <t>Vyvěšení nebo zavěšení dřevěných křídel oken pl do 1,5 m2</t>
  </si>
  <si>
    <t>106</t>
  </si>
  <si>
    <t>Ostatní práce  vyvěšení nebo zavěšení křídel s případným uložením a opětovným zavěšením po provedení stavebních změn dřevěných okenních, plochy do 1,5 m2</t>
  </si>
  <si>
    <t>"O01:"   2*2*8</t>
  </si>
  <si>
    <t>"O02:"   2*2*8</t>
  </si>
  <si>
    <t>"O03:"   2*1</t>
  </si>
  <si>
    <t>"O04:"   2*1</t>
  </si>
  <si>
    <t>55</t>
  </si>
  <si>
    <t>968062355</t>
  </si>
  <si>
    <t>Vybourání dřevěných rámů oken dvojitých včetně křídel pl do 2 m2</t>
  </si>
  <si>
    <t>Vybourání dřevěných rámů oken s křídly, dveřních zárubní, vrat, stěn, ostění nebo obkladů  rámů oken s křídly dvojitých, plochy do 2 m2</t>
  </si>
  <si>
    <t>"O01:"   (0,85*2,05)*8</t>
  </si>
  <si>
    <t>"O02:"   (0,85*1,8)*8</t>
  </si>
  <si>
    <t>"O03:"   1*0,5</t>
  </si>
  <si>
    <t>"O04:"   0,85*1,8</t>
  </si>
  <si>
    <t>968095001R00</t>
  </si>
  <si>
    <t>Bourání potěru betonu parapetů  š. do 25 cm</t>
  </si>
  <si>
    <t>110</t>
  </si>
  <si>
    <t>Bourání potěru betonu parapetů š. do 25 cm</t>
  </si>
  <si>
    <t>"Vější parapet:"</t>
  </si>
  <si>
    <t>97</t>
  </si>
  <si>
    <t>Prorážení otvorů</t>
  </si>
  <si>
    <t>57</t>
  </si>
  <si>
    <t>977151129</t>
  </si>
  <si>
    <t>Jádrové vrty diamantovými korunkami do D 350 mm do stavebních materiálů</t>
  </si>
  <si>
    <t>112</t>
  </si>
  <si>
    <t>Jádrové vrty diamantovými korunkami do stavebních materiálů (železobetonu, betonu, cihel, obkladů, dlažeb, kamene) průměru přes 300 do 350 mm</t>
  </si>
  <si>
    <t>"prostupy pro VZT:"</t>
  </si>
  <si>
    <t>"1NP:"   (0,5*2)*2</t>
  </si>
  <si>
    <t>"2NP:"   (0,5*2)*2</t>
  </si>
  <si>
    <t>970033060R00</t>
  </si>
  <si>
    <t>Příp. za jádr. vrt. ve H nad 1,5 m cihel do D 60mm</t>
  </si>
  <si>
    <t>114</t>
  </si>
  <si>
    <t>"1NP:"   0,5*2</t>
  </si>
  <si>
    <t>"2NP:"   0,5*2</t>
  </si>
  <si>
    <t>59</t>
  </si>
  <si>
    <t>970034060R00</t>
  </si>
  <si>
    <t>Příp. za jádr. vrt. vod. ve stěně cihel do D 60 mm</t>
  </si>
  <si>
    <t>116</t>
  </si>
  <si>
    <t>974049121</t>
  </si>
  <si>
    <t>Vysekání rýh v betonových zdech hl do 30 mm š do 30 mm</t>
  </si>
  <si>
    <t>118</t>
  </si>
  <si>
    <t>Vysekání rýh v betonových zdech  do hl. 30 mm a šířky do 30 mm</t>
  </si>
  <si>
    <t>978013191</t>
  </si>
  <si>
    <t>Otlučení (osekání) vnitřní vápenné nebo vápenocementové omítky stěn v rozsahu do 100 %</t>
  </si>
  <si>
    <t>120</t>
  </si>
  <si>
    <t>Otlučení vápenných nebo vápenocementových omítek vnitřních ploch stěn s vyškrabáním spar, s očištěním zdiva, v rozsahu přes 50 do 100 %</t>
  </si>
  <si>
    <t>"Sklep:" (3,35+6)*2*2,35*4</t>
  </si>
  <si>
    <t>978023411</t>
  </si>
  <si>
    <t>Vyškrabání spár zdiva cihelného mimo komínového</t>
  </si>
  <si>
    <t>122</t>
  </si>
  <si>
    <t>Vyškrabání cementové malty ze spár zdiva cihelného mimo komínového</t>
  </si>
  <si>
    <t>99</t>
  </si>
  <si>
    <t>Staveništní přesun hmot</t>
  </si>
  <si>
    <t>63</t>
  </si>
  <si>
    <t>998018003</t>
  </si>
  <si>
    <t>Přesun hmot ruční pro budovy v do 24 m</t>
  </si>
  <si>
    <t>t</t>
  </si>
  <si>
    <t>124</t>
  </si>
  <si>
    <t>Přesun hmot pro budovy občanské výstavby, bydlení, výrobu a služby  ruční - bez užití mechanizace vodorovná dopravní vzdálenost do 100 m pro budovy s jakoukoliv nosnou konstrukcí výšky přes 12 do 24 m</t>
  </si>
  <si>
    <t>Poznámka k položce:
Poznámka k položce: u položek kde není uvedena hmotnost je vnitrostaveništní přesun hmot zahrnut v položce</t>
  </si>
  <si>
    <t>711</t>
  </si>
  <si>
    <t>Izolace proti vodě</t>
  </si>
  <si>
    <t>711151111A.J</t>
  </si>
  <si>
    <t>Izolace proti vlhk. vodorovná samolepicím pásem včetně bitumenového pásu pro plechové střechy</t>
  </si>
  <si>
    <t>126</t>
  </si>
  <si>
    <t>"hřeben" (26,0*0,4)*2</t>
  </si>
  <si>
    <t>65</t>
  </si>
  <si>
    <t>998713202</t>
  </si>
  <si>
    <t>Přesun hmot procentní pro izolace tepelné v objektech v do 12 m</t>
  </si>
  <si>
    <t>%</t>
  </si>
  <si>
    <t>128</t>
  </si>
  <si>
    <t>Přesun hmot pro izolace tepelné stanovený procentní sazbou (%) z ceny vodorovná dopravní vzdálenost do 50 m v objektech výšky přes 6 do 12 m</t>
  </si>
  <si>
    <t>713</t>
  </si>
  <si>
    <t>Izolace tepelné</t>
  </si>
  <si>
    <t>713111130R</t>
  </si>
  <si>
    <t>Montáž izolace tepelné střech šikmých kladené  mezi krokve 1 vrstva</t>
  </si>
  <si>
    <t>130</t>
  </si>
  <si>
    <t>Montáž tepelné izolace střech šikmých rohožemi, pásy, deskami (izolační materiál ve specifikaci) kladenými volně mezi krokve 1 vrstva</t>
  </si>
  <si>
    <t>"S1 minerální tepelná izolace tl.60mm:"  (7*25,5)*2+3,6*2</t>
  </si>
  <si>
    <t>minerál.izolace vložená do jednoduchého pomocného roštu celkem tl.200mm ve dvou vrstvách</t>
  </si>
  <si>
    <t>"S1 minerální tepelná izolace tl.100mm:"  (7*25,5)*2+3,6*2</t>
  </si>
  <si>
    <t>67</t>
  </si>
  <si>
    <t>63148152R</t>
  </si>
  <si>
    <t>deska izolační minerální univerzální λ=0,035 tl 60mm</t>
  </si>
  <si>
    <t>132</t>
  </si>
  <si>
    <t>Poznámka k položce:
S1:  (7*25,5)*2;  3,6*2;</t>
  </si>
  <si>
    <t>364,2*1,1</t>
  </si>
  <si>
    <t>63148154R</t>
  </si>
  <si>
    <t>deska izolační minerální univerzální λ=0,035 tl 100mm</t>
  </si>
  <si>
    <t>134</t>
  </si>
  <si>
    <t xml:space="preserve">
S1:  (7*25,5)*2;  3,6*2; </t>
  </si>
  <si>
    <t>364,2*2*1,1</t>
  </si>
  <si>
    <t>69</t>
  </si>
  <si>
    <t>713111211R</t>
  </si>
  <si>
    <t>Dodávka a montáž parozábrany krovů spodem s přelepením spojů včetně materiálu</t>
  </si>
  <si>
    <t>136</t>
  </si>
  <si>
    <t>D+M parozábrany krovů spodem s přelepením spojů včetně materiálu</t>
  </si>
  <si>
    <t>"S1:"  (7*25,5)*2</t>
  </si>
  <si>
    <t xml:space="preserve"> 3,6*2</t>
  </si>
  <si>
    <t>713111222R</t>
  </si>
  <si>
    <t>Dodávka a montáž parozábrany, zavěšené podhl., přelep. spojů reflexní parozábrana</t>
  </si>
  <si>
    <t>138</t>
  </si>
  <si>
    <t>D+M parozábrany, zavěšené podhl., přelep. spojů reflexní parozábrana</t>
  </si>
  <si>
    <t>71</t>
  </si>
  <si>
    <t>713141125R00</t>
  </si>
  <si>
    <t>Izolace tepelná střech, desky, na lepidlo PUR</t>
  </si>
  <si>
    <t>140</t>
  </si>
  <si>
    <t>"Stx:"   6,5*0,77</t>
  </si>
  <si>
    <t>283754621</t>
  </si>
  <si>
    <t>Deska polystyrenová XPS  50mm</t>
  </si>
  <si>
    <t>142</t>
  </si>
  <si>
    <t>Deska polystyrenová XPS 50mm</t>
  </si>
  <si>
    <t xml:space="preserve">Stx:   </t>
  </si>
  <si>
    <t xml:space="preserve">  6</t>
  </si>
  <si>
    <t>73</t>
  </si>
  <si>
    <t>713131131R</t>
  </si>
  <si>
    <t>Izolace tepelná stěn lepením lepidlo</t>
  </si>
  <si>
    <t>144</t>
  </si>
  <si>
    <t>Poznámka k položce:
vyrovnání stěny po vybourání římsy:</t>
  </si>
  <si>
    <t>"strana ze zahrady:"    26*0,25</t>
  </si>
  <si>
    <t>"strana z ulice:"     (10,7+10,7)*0,25</t>
  </si>
  <si>
    <t>2833755012</t>
  </si>
  <si>
    <t>Deska izolační fasádní  1200x400x 30mm</t>
  </si>
  <si>
    <t>-489833913</t>
  </si>
  <si>
    <t>11,85*1,2 'Přepočtené koeficientem množství</t>
  </si>
  <si>
    <t>150</t>
  </si>
  <si>
    <t>713461132-R</t>
  </si>
  <si>
    <t>Dodávka a montáž izolace tepelné přírub a ohybů skružemi na tmel za studena 2x</t>
  </si>
  <si>
    <t>589127657</t>
  </si>
  <si>
    <t>Dodávka a montáž izolace tepelné potrubí a ohybů tvarovkami nebo deskami  bez povrchové úpravy skružemi z lehčených hmot  připevněnými na tmel za studena, s vyspárováním a provedením spodního nátěru lakem přírub dvouvrstvá (materiál součástí ceny položky)</t>
  </si>
  <si>
    <t>0,8*12</t>
  </si>
  <si>
    <t>75</t>
  </si>
  <si>
    <t>148</t>
  </si>
  <si>
    <t>721</t>
  </si>
  <si>
    <t>Vnitřní kanalizace</t>
  </si>
  <si>
    <t>721110806</t>
  </si>
  <si>
    <t>Demontáž potrubí kameninové do DN 200</t>
  </si>
  <si>
    <t>-201518146</t>
  </si>
  <si>
    <t>Demontáž potrubí z kameninových trub  normálních nebo kyselinovzdorných přes 100 do DN 200</t>
  </si>
  <si>
    <t>77</t>
  </si>
  <si>
    <t>721151209</t>
  </si>
  <si>
    <t>Potrubí Geberit, dešťové, D 125 x 4,9</t>
  </si>
  <si>
    <t>-1315474202</t>
  </si>
  <si>
    <t>Potrubí Geberit, dešťové, D 125 x 4,10</t>
  </si>
  <si>
    <t>"OV6" 6</t>
  </si>
  <si>
    <t>998721201</t>
  </si>
  <si>
    <t>Přesun hmot procentní pro vnitřní kanalizace v objektech v do 6 m</t>
  </si>
  <si>
    <t>-864455726</t>
  </si>
  <si>
    <t>Přesun hmot pro vnitřní kanalizace  stanovený procentní sazbou (%) z ceny vodorovná dopravní vzdálenost do 50 m v objektech výšky do 6 m</t>
  </si>
  <si>
    <t>735</t>
  </si>
  <si>
    <t>Ústřední vytápění - otopná tělesa</t>
  </si>
  <si>
    <t>151</t>
  </si>
  <si>
    <t>735000911</t>
  </si>
  <si>
    <t>Vyregulování ventilu nebo kohoutu dvojregulačního s ručním ovládáním</t>
  </si>
  <si>
    <t>-425578521</t>
  </si>
  <si>
    <t>Regulace otopného systému při opravách  vyregulování dvojregulačních ventilů a kohoutů s ručním ovládáním</t>
  </si>
  <si>
    <t>762</t>
  </si>
  <si>
    <t>Konstrukce tesařské</t>
  </si>
  <si>
    <t>79</t>
  </si>
  <si>
    <t>762341014R</t>
  </si>
  <si>
    <t>Bednění střech OSB 18 sraz krokve</t>
  </si>
  <si>
    <t>590753467</t>
  </si>
  <si>
    <t>762343101R</t>
  </si>
  <si>
    <t>Montáž roštu pro tepelnou izolaci</t>
  </si>
  <si>
    <t>-1517355588</t>
  </si>
  <si>
    <t>"S1:"   (7*22)*2</t>
  </si>
  <si>
    <t>81</t>
  </si>
  <si>
    <t>762352120R</t>
  </si>
  <si>
    <t>Montáž nadstřešních konstrukcí větráků</t>
  </si>
  <si>
    <t>-978945331</t>
  </si>
  <si>
    <t>762395000</t>
  </si>
  <si>
    <t>Spojovací prostředky pro montáž krovu, bednění, laťování, světlíky, klíny</t>
  </si>
  <si>
    <t>m3</t>
  </si>
  <si>
    <t>107415037</t>
  </si>
  <si>
    <t>Spojovací prostředky krovů, bednění a laťování, nadstřešních konstrukcí  svory, prkna, hřebíky, pásová ocel, vruty</t>
  </si>
  <si>
    <t>83</t>
  </si>
  <si>
    <t>76244144R</t>
  </si>
  <si>
    <t>Montáž obložení atiky,OSB desky,1vrst.,šroubováním včetně dodávky dřevoštěpkové desky OSB tl.22  mm, dřevěné latě + minerál.izolace tl.40-60mm</t>
  </si>
  <si>
    <t>-1959239046</t>
  </si>
  <si>
    <t>Montáž obložení atiky,OSB desky,1vrst.,šroubováním včetně dodávky dřevoštěpkové desky OSB tl.22 mm</t>
  </si>
  <si>
    <t>762495000</t>
  </si>
  <si>
    <t>Spojovací prostředky pro montáž olištování, obložení stropů, střešních podhledů a stěn</t>
  </si>
  <si>
    <t>-1514371109</t>
  </si>
  <si>
    <t>Spojovací prostředky olištování spár, obložení stropů, střešních podhledů a stěn  hřebíky, vruty</t>
  </si>
  <si>
    <t>85</t>
  </si>
  <si>
    <t>762811921U00</t>
  </si>
  <si>
    <t>Vyřezání části záklopu -0,25 prkna</t>
  </si>
  <si>
    <t>1124773983</t>
  </si>
  <si>
    <t>762911111R00</t>
  </si>
  <si>
    <t>Impregnace řeziva máčením</t>
  </si>
  <si>
    <t>806000735</t>
  </si>
  <si>
    <t xml:space="preserve">Impregnace řeziva máčením </t>
  </si>
  <si>
    <t>"Stx:"  (0,04*0,06)*11</t>
  </si>
  <si>
    <t>"Stávající krov:"    200</t>
  </si>
  <si>
    <t>"nový pomocný rastr S1:"  (0,06+0,1)*2*321</t>
  </si>
  <si>
    <t>" stávající prkený záklop S1:"  (7*25,5)*2</t>
  </si>
  <si>
    <t>87</t>
  </si>
  <si>
    <t>60510011</t>
  </si>
  <si>
    <t>Lať střešní profil smrkový 40/60 mm  dl = 3 - 5 m</t>
  </si>
  <si>
    <t>-1022028639</t>
  </si>
  <si>
    <t>Poznámka k položce:
Poznámka k položce: Začátek provozního součtu;  0,77*13; Konec provozního součtu</t>
  </si>
  <si>
    <t>60515001</t>
  </si>
  <si>
    <t>Hranolek SM/JD 1 25-75 cm2 dl. 200-350 cm</t>
  </si>
  <si>
    <t>-1439813649</t>
  </si>
  <si>
    <t>hřeben střechy (0,08*0,16)*0,2*28*2</t>
  </si>
  <si>
    <t>89</t>
  </si>
  <si>
    <t>60515002</t>
  </si>
  <si>
    <t>Hranolek SM/JD 1</t>
  </si>
  <si>
    <t>-1953896856</t>
  </si>
  <si>
    <t>"S1:"  (0,06*0,1)*321*1,05</t>
  </si>
  <si>
    <t>998762202</t>
  </si>
  <si>
    <t>Přesun hmot procentní pro kce tesařské v objektech v do 12 m</t>
  </si>
  <si>
    <t>917769876</t>
  </si>
  <si>
    <t>Přesun hmot pro konstrukce tesařské  stanovený procentní sazbou (%) z ceny vodorovná dopravní vzdálenost do 50 m v objektech výšky přes 6 do 12 m</t>
  </si>
  <si>
    <t>764</t>
  </si>
  <si>
    <t>Konstrukce klempířské</t>
  </si>
  <si>
    <t>91</t>
  </si>
  <si>
    <t>764231565</t>
  </si>
  <si>
    <t>Zaatikový plech - oplechování úžlabí rš. 260 mm elox.plexh</t>
  </si>
  <si>
    <t>333952055</t>
  </si>
  <si>
    <t>"K07:"    6,5</t>
  </si>
  <si>
    <t>764311831RT1</t>
  </si>
  <si>
    <t>Demontáž krytiny, tabule 2 x 1 m, do 25 m2, do 45° z Pz plechu</t>
  </si>
  <si>
    <t>-770359803</t>
  </si>
  <si>
    <t>"Hřeben střechy:"  26*2</t>
  </si>
  <si>
    <t>93</t>
  </si>
  <si>
    <t>764331851R00</t>
  </si>
  <si>
    <t>Demontáž  zaatikový plech</t>
  </si>
  <si>
    <t>123922772</t>
  </si>
  <si>
    <t>Demontáž zaatikový plech</t>
  </si>
  <si>
    <t>764002851</t>
  </si>
  <si>
    <t>Demontáž oplechování parapetů do suti</t>
  </si>
  <si>
    <t>1491607009</t>
  </si>
  <si>
    <t>Demontáž klempířských konstrukcí oplechování parapetů do suti</t>
  </si>
  <si>
    <t>764002861</t>
  </si>
  <si>
    <t>Demontáž oplechování říms a ozdobných prvků do suti</t>
  </si>
  <si>
    <t>1907176173</t>
  </si>
  <si>
    <t>Demontáž klempířských konstrukcí oplechování říms do suti</t>
  </si>
  <si>
    <t>764430260RT</t>
  </si>
  <si>
    <t xml:space="preserve">Oplechování atiky z Pz plechu, rš 770 mm podkladní plech nalepení </t>
  </si>
  <si>
    <t>-229325726</t>
  </si>
  <si>
    <t>Oplechování atiky z Pz plechu, rš 770 mm podkladní plech nalepení</t>
  </si>
  <si>
    <t>"K03:"     6,5</t>
  </si>
  <si>
    <t>764004861</t>
  </si>
  <si>
    <t>Demontáž svodu do suti</t>
  </si>
  <si>
    <t>1242537391</t>
  </si>
  <si>
    <t>Demontáž klempířských konstrukcí svodu do suti</t>
  </si>
  <si>
    <t>764898303RT1</t>
  </si>
  <si>
    <t xml:space="preserve">Oplechování parapetů včetně rohů Ti Zn, rš 250 mm nalepení </t>
  </si>
  <si>
    <t>-293318287</t>
  </si>
  <si>
    <t>Oplechování parapetů včetně rohů Ti Zn, rš 250 mm nalepení</t>
  </si>
  <si>
    <t>"K02:"    0,85*17</t>
  </si>
  <si>
    <t xml:space="preserve">    1</t>
  </si>
  <si>
    <t xml:space="preserve">    0,4*2</t>
  </si>
  <si>
    <t>"K06:"    0,4*2</t>
  </si>
  <si>
    <t>764898304RT1</t>
  </si>
  <si>
    <t>Oplechování parapetů včetně rohů Ti Zn, rš 400 mm nalepení</t>
  </si>
  <si>
    <t>-1441634455</t>
  </si>
  <si>
    <t>"K01:"   1,45*12</t>
  </si>
  <si>
    <t xml:space="preserve">  0,86*1</t>
  </si>
  <si>
    <t xml:space="preserve">  1,1*1</t>
  </si>
  <si>
    <t>764531640RT3</t>
  </si>
  <si>
    <t>Oplechování zdí elox.plech , rš. 500, lepením</t>
  </si>
  <si>
    <t>887637217</t>
  </si>
  <si>
    <t>"K04:"   28</t>
  </si>
  <si>
    <t>101</t>
  </si>
  <si>
    <t>764531670RT1</t>
  </si>
  <si>
    <t>Oplech.atiky elox.plech,tl.0,8mm,rš.880 mm,lepením</t>
  </si>
  <si>
    <t>-657260938</t>
  </si>
  <si>
    <t>764711151R00</t>
  </si>
  <si>
    <t>Krytina z lak.Al plechů,šablon.440x1000mm,na dřevo</t>
  </si>
  <si>
    <t>629092380</t>
  </si>
  <si>
    <t>"K08:"     0,83*26,0</t>
  </si>
  <si>
    <t>0,55*26,0</t>
  </si>
  <si>
    <t>103</t>
  </si>
  <si>
    <t>764718102R00</t>
  </si>
  <si>
    <t>Žlab podokapní půlkruh.z Al plechu lak., rš 250 mm</t>
  </si>
  <si>
    <t>-681873931</t>
  </si>
  <si>
    <t>764718110R00</t>
  </si>
  <si>
    <t>Odpadní trouby kruhové z Al plechu lak., D 120 mm</t>
  </si>
  <si>
    <t>1089452191</t>
  </si>
  <si>
    <t xml:space="preserve">Odpadní trouby kruhové z Al plechu lak., D 120 mm </t>
  </si>
  <si>
    <t>"K05:"   29,2</t>
  </si>
  <si>
    <t>105</t>
  </si>
  <si>
    <t>764701237R</t>
  </si>
  <si>
    <t>Napojení odpadních trub  do stávajících vpustí vč. vyčištění</t>
  </si>
  <si>
    <t>ks</t>
  </si>
  <si>
    <t>1028177552</t>
  </si>
  <si>
    <t>Napojení nových svodů do stávajících vpustí vč. vyčištění</t>
  </si>
  <si>
    <t>764701238R</t>
  </si>
  <si>
    <t>Provizorní odvod dešťové vody ze střech</t>
  </si>
  <si>
    <t>2104046151</t>
  </si>
  <si>
    <t>107</t>
  </si>
  <si>
    <t>764701239R</t>
  </si>
  <si>
    <t>Dodávka a montáž větracího pásu okapního výška 100mm</t>
  </si>
  <si>
    <t>-485389322</t>
  </si>
  <si>
    <t>26,0*2</t>
  </si>
  <si>
    <t>764701240R</t>
  </si>
  <si>
    <t>Dodávka a montáž větracího pásu v hřebení - síťka proti hmyzu výška 180mm</t>
  </si>
  <si>
    <t>-517836020</t>
  </si>
  <si>
    <t>109</t>
  </si>
  <si>
    <t>764701241R</t>
  </si>
  <si>
    <t>Nastavení oplechování otvorů elekto a HUP o tloušťku zateplení</t>
  </si>
  <si>
    <t>-1513347556</t>
  </si>
  <si>
    <t>Oplechování parapetů, rš 400 mm plech tl. 0,6 mm, povrchová úprava PE</t>
  </si>
  <si>
    <t>0,6*2</t>
  </si>
  <si>
    <t>998764202</t>
  </si>
  <si>
    <t>Přesun hmot procentní pro konstrukce klempířské v objektech v do 12 m</t>
  </si>
  <si>
    <t>-1618101973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</si>
  <si>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</si>
  <si>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</si>
  <si>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</si>
  <si>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111</t>
  </si>
  <si>
    <t>60775309R</t>
  </si>
  <si>
    <t>Parapet plastový bílé barvy vč.bočních krytů šíře 550 mm  s nosem - interier</t>
  </si>
  <si>
    <t>-751093366</t>
  </si>
  <si>
    <t>Parapet plastový bílé barvy vč.bočních krytů šíře 550 mm  s nosem</t>
  </si>
  <si>
    <t>Poznámka k položce:
Poznámka k položce: Začátek provozního součtu; O01:   0,85*6; O02:   0,85*6; O03:   1; O04:   0,85; Konec provozního součtu</t>
  </si>
  <si>
    <t>766601216RT2</t>
  </si>
  <si>
    <t>Těsnění oken.spáry, ostění, PT-Z folie + PP páska folie š.  75 mm; páska tl. 4 mm, š. 15 mm</t>
  </si>
  <si>
    <t>1598389524</t>
  </si>
  <si>
    <t>Těsnění oken.spáry, ostění, PT-Z folie + PP páska folie š. 75 mm; páska tl. 4 mm, š. 15 mm</t>
  </si>
  <si>
    <t>"O045:"   (0,6*2+0,4)*2</t>
  </si>
  <si>
    <t>113</t>
  </si>
  <si>
    <t>766601229RT2</t>
  </si>
  <si>
    <t>Těsnění oken.spáry,parapet,PT folie+PP folie+páska PT-L folie š.75 mm;PP-L folie š.100mm+páska tl.4mm</t>
  </si>
  <si>
    <t>-634016008</t>
  </si>
  <si>
    <t>766694111</t>
  </si>
  <si>
    <t>Montáž parapetních desek dřevěných nebo plastových šířky do 30 cm délky do 1,0 m</t>
  </si>
  <si>
    <t>630701184</t>
  </si>
  <si>
    <t>Montáž ostatních truhlářských konstrukcí  parapetních desek dřevěných nebo plastových šířky do 300 mm, délky do 1000 mm</t>
  </si>
  <si>
    <t>"O01:"   6</t>
  </si>
  <si>
    <t>"O02:"   6</t>
  </si>
  <si>
    <t>115</t>
  </si>
  <si>
    <t>998766201</t>
  </si>
  <si>
    <t>Přesun hmot procentní pro konstrukce truhlářské v objektech v do 6 m</t>
  </si>
  <si>
    <t>-1647011388</t>
  </si>
  <si>
    <t>Přesun hmot pro konstrukce truhlářské stanovený procentní sazbou (%) z ceny vodorovná dopravní vzdálenost do 50 m v objektech výšky do 6 m</t>
  </si>
  <si>
    <t>767</t>
  </si>
  <si>
    <t>Konstrukce zámečnické</t>
  </si>
  <si>
    <t>35712532</t>
  </si>
  <si>
    <t>Dvířka s rámem kovová  - HUP průmyslová</t>
  </si>
  <si>
    <t>200516092</t>
  </si>
  <si>
    <t>"OV8:"    1</t>
  </si>
  <si>
    <t>117</t>
  </si>
  <si>
    <t>357127101</t>
  </si>
  <si>
    <t>Elektroměrná dvířka s rámem plechová</t>
  </si>
  <si>
    <t>627529930</t>
  </si>
  <si>
    <t>"OV7:"    1</t>
  </si>
  <si>
    <t>767311826U00</t>
  </si>
  <si>
    <t>Dmtž celoprosklené stříšky</t>
  </si>
  <si>
    <t>1796866262</t>
  </si>
  <si>
    <t>119</t>
  </si>
  <si>
    <t>767312111R00</t>
  </si>
  <si>
    <t>Mtž celoprosklené stříšky</t>
  </si>
  <si>
    <t>609369729</t>
  </si>
  <si>
    <t>"OV1:"   3</t>
  </si>
  <si>
    <t>283189132</t>
  </si>
  <si>
    <t>Oblouková  stříška kotvená a zavěšená do  stěny  600/2500 mm,ocel.lakovaná konstrukce,polykarbonát</t>
  </si>
  <si>
    <t>446401128</t>
  </si>
  <si>
    <t>"OV1:"   1</t>
  </si>
  <si>
    <t>121</t>
  </si>
  <si>
    <t>283189132.1</t>
  </si>
  <si>
    <t>Oblouková  stříška kotvená a zavěšená do  stěny  600/1500 mm,ocel.lakovaná konstrukce,polykarbonát</t>
  </si>
  <si>
    <t>1640279545</t>
  </si>
  <si>
    <t>76731211R</t>
  </si>
  <si>
    <t>Demontáž, uskladnění a zpětná montáž nerezového komína na jižní fasádě včetně prodloužení horizontálního vedení o tlouštku zateplení a revize komínu</t>
  </si>
  <si>
    <t>1979499775</t>
  </si>
  <si>
    <t>123</t>
  </si>
  <si>
    <t>767646401U00</t>
  </si>
  <si>
    <t>Mtž dvířka 1kř+rám v-1 m</t>
  </si>
  <si>
    <t>41305274</t>
  </si>
  <si>
    <t>"OV7:"   1</t>
  </si>
  <si>
    <t>"OV8:"   1</t>
  </si>
  <si>
    <t>998767201</t>
  </si>
  <si>
    <t>Přesun hmot procentní pro zámečnické konstrukce v objektech v do 6 m</t>
  </si>
  <si>
    <t>-1887492690</t>
  </si>
  <si>
    <t>Přesun hmot pro zámečnické konstrukce  stanovený procentní sazbou (%) z ceny vodorovná dopravní vzdálenost do 50 m v objektech výšky do 6 m</t>
  </si>
  <si>
    <t>769</t>
  </si>
  <si>
    <t>Otvorové prvky z plastu</t>
  </si>
  <si>
    <t>125</t>
  </si>
  <si>
    <t>766622115</t>
  </si>
  <si>
    <t>Montáž oken plastových včetně montáže rámu na polyuretanovou pěnu plochy přes 1 m2 pevných do zdiva, výšky do 1,5 m</t>
  </si>
  <si>
    <t>1832763281</t>
  </si>
  <si>
    <t>Montáž plastových oken</t>
  </si>
  <si>
    <t>"01:"    8</t>
  </si>
  <si>
    <t>"02:"    8</t>
  </si>
  <si>
    <t>"03:"   1</t>
  </si>
  <si>
    <t>"04:"   1</t>
  </si>
  <si>
    <t>"05:"    2</t>
  </si>
  <si>
    <t>61143071</t>
  </si>
  <si>
    <t>Okno plastové dvojkřídlé otvíravé a výklopné   85 x 205 cm</t>
  </si>
  <si>
    <t>1831331007</t>
  </si>
  <si>
    <t>"01:"     8</t>
  </si>
  <si>
    <t>127</t>
  </si>
  <si>
    <t>61143075</t>
  </si>
  <si>
    <t>Okno plastové jednokřídlé,výklopné 100x50 cm</t>
  </si>
  <si>
    <t>-201315359</t>
  </si>
  <si>
    <t>"03:"    1</t>
  </si>
  <si>
    <t>61143111</t>
  </si>
  <si>
    <t>Okno plastové dvojkřídlé otvíravé a výklopné 85 x 180 cm</t>
  </si>
  <si>
    <t>1814627528</t>
  </si>
  <si>
    <t>"04:"     1</t>
  </si>
  <si>
    <t>129</t>
  </si>
  <si>
    <t>61143251</t>
  </si>
  <si>
    <t>Okno plastové dvoukřídlé otvíravé a výklopné 85x180 cmm</t>
  </si>
  <si>
    <t>265336800</t>
  </si>
  <si>
    <t>"02:" 8</t>
  </si>
  <si>
    <t>61143020</t>
  </si>
  <si>
    <t>Okno plastové jednokřídlé otvíravé 40 x 60 cm</t>
  </si>
  <si>
    <t>1070394005</t>
  </si>
  <si>
    <t>"05:"     2</t>
  </si>
  <si>
    <t>131</t>
  </si>
  <si>
    <t>998766202</t>
  </si>
  <si>
    <t>Přesun hmot procentní pro konstrukce truhlářské v objektech v do 12 m</t>
  </si>
  <si>
    <t>-605480950</t>
  </si>
  <si>
    <t>Přesun hmot pro konstrukce truhlářské stanovený procentní sazbou (%) z ceny vodorovná dopravní vzdálenost do 50 m v objektech výšky přes 6 do 12 m</t>
  </si>
  <si>
    <t>771</t>
  </si>
  <si>
    <t>Podlahy z dlaždic a obklady</t>
  </si>
  <si>
    <t>78147381R</t>
  </si>
  <si>
    <t>Demontáž 2 řad kamenného obkladu soklu - vnější fasáda</t>
  </si>
  <si>
    <t>bm</t>
  </si>
  <si>
    <t>453755628</t>
  </si>
  <si>
    <t>26,0-1,3</t>
  </si>
  <si>
    <t>783</t>
  </si>
  <si>
    <t>Nátěry</t>
  </si>
  <si>
    <t>133</t>
  </si>
  <si>
    <t>783201811</t>
  </si>
  <si>
    <t>Odstranění nátěrů z kovových konstrukcí oškrábáním</t>
  </si>
  <si>
    <t>-421583405</t>
  </si>
  <si>
    <t>střecha nesoudržné vrstvy stávajícího nátěru plechové krytiny odhadovaná plocha:  .:</t>
  </si>
  <si>
    <t xml:space="preserve">  60</t>
  </si>
  <si>
    <t>783314201</t>
  </si>
  <si>
    <t>Základní antikorozní jednonásobný syntetický standardní nátěr zámečnických konstrukcí</t>
  </si>
  <si>
    <t>-1110036172</t>
  </si>
  <si>
    <t>Základní antikorozní nátěr zámečnických konstrukcí jednonásobný syntetický standardní</t>
  </si>
  <si>
    <t>135</t>
  </si>
  <si>
    <t>783315101</t>
  </si>
  <si>
    <t>Mezinátěr jednonásobný syntetický standardní zámečnických konstrukcí</t>
  </si>
  <si>
    <t>746919738</t>
  </si>
  <si>
    <t>Mezinátěr zámečnických konstrukcí jednonásobný syntetický standardní</t>
  </si>
  <si>
    <t>1,0+1,0</t>
  </si>
  <si>
    <t>783317101</t>
  </si>
  <si>
    <t>Krycí jednonásobný syntetický standardní nátěr zámečnických konstrukcí</t>
  </si>
  <si>
    <t>1806544648</t>
  </si>
  <si>
    <t>Krycí nátěr (email) zámečnických konstrukcí jednonásobný syntetický standardní</t>
  </si>
  <si>
    <t>137</t>
  </si>
  <si>
    <t>783406811</t>
  </si>
  <si>
    <t>Odstranění nátěrů z klempířských konstrukcí oškrábáním</t>
  </si>
  <si>
    <t>106451445</t>
  </si>
  <si>
    <t>783522000R00</t>
  </si>
  <si>
    <t>Nátěr syntet. klempířských konstrukcí, Z + 2 x</t>
  </si>
  <si>
    <t>-1699520000</t>
  </si>
  <si>
    <t>139</t>
  </si>
  <si>
    <t>783993041U00</t>
  </si>
  <si>
    <t>Přípl penetrace podkladu</t>
  </si>
  <si>
    <t>-1784033121</t>
  </si>
  <si>
    <t>784</t>
  </si>
  <si>
    <t>Malby</t>
  </si>
  <si>
    <t>784221101</t>
  </si>
  <si>
    <t>Dvojnásobné bílé malby  ze směsí za sucha dobře otěruvzdorných v místnostech do 3,80 m</t>
  </si>
  <si>
    <t>-1095612928</t>
  </si>
  <si>
    <t>Malby z malířských směsí otěruvzdorných za sucha dvojnásobné, bílé za sucha otěruvzdorné dobře v místnostech výšky do 3,80 m</t>
  </si>
  <si>
    <t>"Malba stěn u měněnných oken: "  včetně zakrytí podlah</t>
  </si>
  <si>
    <t>"1NP:"  21,5*3</t>
  </si>
  <si>
    <t>"2NP:"  21,5*3</t>
  </si>
  <si>
    <t>"malba po VZT vždy celá stěna zasažená stav.pracemi:"   200</t>
  </si>
  <si>
    <t>M21</t>
  </si>
  <si>
    <t>Elektromontáže</t>
  </si>
  <si>
    <t>141</t>
  </si>
  <si>
    <t>2105885445</t>
  </si>
  <si>
    <t>Demontáž a po zateplení stropu 1.PP zpětná montáž elektro rozvodů ve sklepních prostorech</t>
  </si>
  <si>
    <t>1074823141</t>
  </si>
  <si>
    <t>2105885446</t>
  </si>
  <si>
    <t>Přípomoce HSV</t>
  </si>
  <si>
    <t>-1203042095</t>
  </si>
  <si>
    <t>přípomoce HSV</t>
  </si>
  <si>
    <t>M24</t>
  </si>
  <si>
    <t>Montáže vzduchotechnických zařízení</t>
  </si>
  <si>
    <t>143</t>
  </si>
  <si>
    <t>240111000AJ.1</t>
  </si>
  <si>
    <t>1903178872</t>
  </si>
  <si>
    <t>D96</t>
  </si>
  <si>
    <t>Přesuny suti a vybouraných hmot</t>
  </si>
  <si>
    <t>979011111R00</t>
  </si>
  <si>
    <t>Svislá doprava suti a vybour. hmot za 2.NP a 1.PP</t>
  </si>
  <si>
    <t>-1633837429</t>
  </si>
  <si>
    <t>145</t>
  </si>
  <si>
    <t>979082121R00</t>
  </si>
  <si>
    <t>Příplatek k vnitrost. dopravě suti za dalších 5 m</t>
  </si>
  <si>
    <t>2097753023</t>
  </si>
  <si>
    <t>146</t>
  </si>
  <si>
    <t>979999996R00</t>
  </si>
  <si>
    <t>Poplatek za skládku suti a vybouraných hmot</t>
  </si>
  <si>
    <t>-750904713</t>
  </si>
  <si>
    <t>147</t>
  </si>
  <si>
    <t>997013113</t>
  </si>
  <si>
    <t>Vnitrostaveništní doprava suti a vybouraných hmot pro budovy v do 12 m s použitím mechanizace</t>
  </si>
  <si>
    <t>67056920</t>
  </si>
  <si>
    <t>Vnitrostaveništní doprava suti a vybouraných hmot  vodorovně do 50 m svisle s použitím mechanizace pro budovy a haly výšky přes 9 do 12 m</t>
  </si>
  <si>
    <t>997013501</t>
  </si>
  <si>
    <t>Odvoz suti a vybouraných hmot na skládku nebo meziskládku do 1 km se složením</t>
  </si>
  <si>
    <t>1553514373</t>
  </si>
  <si>
    <t>Odvoz suti a vybouraných hmot na skládku nebo meziskládku  se složením, na vzdálenost do 1 km</t>
  </si>
  <si>
    <t>149</t>
  </si>
  <si>
    <t>997013509</t>
  </si>
  <si>
    <t>Příplatek k odvozu suti a vybouraných hmot na skládku ZKD 1 km přes 1 km</t>
  </si>
  <si>
    <t>1175046508</t>
  </si>
  <si>
    <t>Odvoz suti a vybouraných hmot na skládku nebo meziskládku  se složením, na vzdálenost Příplatek k ceně za každý další i započatý 1 km přes 1 km</t>
  </si>
  <si>
    <t>02 - Vzduchotechnika</t>
  </si>
  <si>
    <t>O01 - Zařízení č. 1 - Větrání učebních tříd</t>
  </si>
  <si>
    <t>O01</t>
  </si>
  <si>
    <t>Zařízení č. 1 - Větrání učebních tříd</t>
  </si>
  <si>
    <t>Pol12</t>
  </si>
  <si>
    <t>Interiérová vzduchotechnická rekuperační jednotka Duplex 720 Inter; vzduchový výkon 500m3/h/150Pa; protiproudý rekuperační výměník, dohřívač vzduchu, filtry vzduchu F7/G4, plynulé řízení EC ventilátorů, bypass, uzavírací klapky, regulace RD5, účinnost až</t>
  </si>
  <si>
    <t>512</t>
  </si>
  <si>
    <t>593846701</t>
  </si>
  <si>
    <t>Interiérová vzduchotechnická rekuperační jednotka Duplex 720 Inter; vzduchový výkon 500m3/h/150Pa; protiproudý rekuperační výměník, dohřívač vzduchu, filtry vzduchu F7/G4, plynulé řízení EC ventilátorů, bypass, uzavírací klapky, regulace RD5, účinnost až 93%; ele: 230V/50Hz/1,5kW</t>
  </si>
  <si>
    <t>Pol13</t>
  </si>
  <si>
    <t>Přípravek z pozinku s mřížkami a síťkou proti hmyzu pro sání a výfuk vzduchu</t>
  </si>
  <si>
    <t>1669076145</t>
  </si>
  <si>
    <t>Pol14</t>
  </si>
  <si>
    <t>ADS CO2 -24 - čidlo CO2, prostorové</t>
  </si>
  <si>
    <t>-208389390</t>
  </si>
  <si>
    <t>Pol15</t>
  </si>
  <si>
    <t>Ovládací panel CP touch nástěnný</t>
  </si>
  <si>
    <t>-1750802468</t>
  </si>
  <si>
    <t>Pol16</t>
  </si>
  <si>
    <t>Kruhové potrubí spiro O280mm</t>
  </si>
  <si>
    <t>-474124406</t>
  </si>
  <si>
    <t>Pol17</t>
  </si>
  <si>
    <t>Kruhové potrubí sonoflex O280mm, izolace 25mm</t>
  </si>
  <si>
    <t>1103850988</t>
  </si>
  <si>
    <t>Pol18</t>
  </si>
  <si>
    <t>Propojovací kabel čidel CO2 a ovládacího panelu SYKFY2x2x0,5 vč. příslušenství (příchytky, lišty)</t>
  </si>
  <si>
    <t>-1417273664</t>
  </si>
  <si>
    <t>Pol19</t>
  </si>
  <si>
    <t>Zákrytová lamino deska</t>
  </si>
  <si>
    <t>2034634231</t>
  </si>
  <si>
    <t>Pol20</t>
  </si>
  <si>
    <t>Montáž a zprovoznění systému vzduchotechniky a MaR</t>
  </si>
  <si>
    <t>-759097356</t>
  </si>
  <si>
    <t>Pol21</t>
  </si>
  <si>
    <t>Zaregulování a měření průtoků; měření hluku; zkoušky; zaškolení obsluhy</t>
  </si>
  <si>
    <t>-445592835</t>
  </si>
  <si>
    <t>03 - Elektroinstalace</t>
  </si>
  <si>
    <t>OST - Ostatní</t>
  </si>
  <si>
    <t xml:space="preserve">    O01 - Ostatní</t>
  </si>
  <si>
    <t>OST</t>
  </si>
  <si>
    <t>Ostatní</t>
  </si>
  <si>
    <t>Pol1</t>
  </si>
  <si>
    <t>Demontáž stávajících svodů</t>
  </si>
  <si>
    <t>1987180485</t>
  </si>
  <si>
    <t>Pol2</t>
  </si>
  <si>
    <t>Jímací vodič FeZm 8 mm, vč. podpěr</t>
  </si>
  <si>
    <t>-780102390</t>
  </si>
  <si>
    <t>Pol3</t>
  </si>
  <si>
    <t>Jímací vodič FeZm 10 mm, vč. podpěr</t>
  </si>
  <si>
    <t>-798434466</t>
  </si>
  <si>
    <t>Pol4</t>
  </si>
  <si>
    <t>Ochranný úhelník (2 m)</t>
  </si>
  <si>
    <t>778819560</t>
  </si>
  <si>
    <t>Pol5</t>
  </si>
  <si>
    <t>Zkušební svorka</t>
  </si>
  <si>
    <t>863966253</t>
  </si>
  <si>
    <t>Pol6</t>
  </si>
  <si>
    <t>Hromosvodová svorka (SK, SP1, SS, ST10)</t>
  </si>
  <si>
    <t>-2083036286</t>
  </si>
  <si>
    <t>Pol7</t>
  </si>
  <si>
    <t>Kabel CYKY 3x2,5</t>
  </si>
  <si>
    <t>995002362</t>
  </si>
  <si>
    <t>Pol8</t>
  </si>
  <si>
    <t>Jistič 1x16 A/B</t>
  </si>
  <si>
    <t>319170858</t>
  </si>
  <si>
    <t>Pol9</t>
  </si>
  <si>
    <t>Připojení VZT zařízení 230V</t>
  </si>
  <si>
    <t>1259455242</t>
  </si>
  <si>
    <t>Pol10</t>
  </si>
  <si>
    <t>Dokladová část (návody, protokoly)</t>
  </si>
  <si>
    <t>-1979249698</t>
  </si>
  <si>
    <t>Pol11</t>
  </si>
  <si>
    <t>Vypracování dokumentace skutečného stavu</t>
  </si>
  <si>
    <t>1676067974</t>
  </si>
  <si>
    <t>Pol12.1</t>
  </si>
  <si>
    <t>Vypracování výchozí revizní zprávy</t>
  </si>
  <si>
    <t>-1153872713</t>
  </si>
  <si>
    <t>Pol13.1</t>
  </si>
  <si>
    <t>Vypracování dílčí revizní zprávy</t>
  </si>
  <si>
    <t>-945665775</t>
  </si>
  <si>
    <t>Pol14.1</t>
  </si>
  <si>
    <t>Úprava venkovního osvětlení OV2 a OV3</t>
  </si>
  <si>
    <t>-1602730889</t>
  </si>
  <si>
    <t>VON - VRN+ON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</si>
  <si>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</si>
  <si>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</si>
  <si>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</si>
  <si>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</si>
  <si>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</si>
  <si>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</si>
  <si>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</si>
  <si>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</si>
  <si>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</si>
  <si>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</si>
  <si>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</si>
  <si>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</si>
  <si>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VRN3</t>
  </si>
  <si>
    <t>Zařízení staveniště</t>
  </si>
  <si>
    <t>030001000</t>
  </si>
  <si>
    <t>030001001</t>
  </si>
  <si>
    <t>Mimostaveništní doprava</t>
  </si>
  <si>
    <t>030001002</t>
  </si>
  <si>
    <t>Stížené pracovní podmínky při práci za provozu školy</t>
  </si>
  <si>
    <t>VRN4</t>
  </si>
  <si>
    <t>Inženýrská činnost</t>
  </si>
  <si>
    <t>030001003</t>
  </si>
  <si>
    <t>Kompletační a inženýrská činnost</t>
  </si>
  <si>
    <t>VRN9</t>
  </si>
  <si>
    <t>Ostatní náklady</t>
  </si>
  <si>
    <t>092203000.1</t>
  </si>
  <si>
    <t>Vypracování výrobní dokumentace, navržení technologických postupů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</si>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</sst>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left" vertical="center"/>
    </xf>
    <xf numFmtId="0" fontId="10" fillId="0" borderId="24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  <protection locked="0"/>
    </xf>
    <xf numFmtId="4" fontId="10" fillId="0" borderId="24" xfId="0" applyNumberFormat="1" applyFont="1" applyBorder="1" applyAlignment="1" applyProtection="1">
      <alignment vertical="center"/>
    </xf>
    <xf numFmtId="0" fontId="10" fillId="0" borderId="6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6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 x14ac:dyDescent="0.3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3" t="s">
        <v>8</v>
      </c>
      <c r="BT2" s="23" t="s">
        <v>9</v>
      </c>
    </row>
    <row r="3" spans="1:74" ht="6.9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2" t="s">
        <v>16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8"/>
      <c r="AQ5" s="30"/>
      <c r="BE5" s="355" t="s">
        <v>17</v>
      </c>
      <c r="BS5" s="23" t="s">
        <v>8</v>
      </c>
    </row>
    <row r="6" spans="1:74" ht="36.9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2" t="s">
        <v>19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8"/>
      <c r="AQ6" s="30"/>
      <c r="BE6" s="356"/>
      <c r="BS6" s="23" t="s">
        <v>8</v>
      </c>
    </row>
    <row r="7" spans="1:74" ht="14.4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56"/>
      <c r="BS7" s="23" t="s">
        <v>8</v>
      </c>
    </row>
    <row r="8" spans="1:74" ht="14.4" customHeight="1" x14ac:dyDescent="0.3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56"/>
      <c r="BS8" s="23" t="s">
        <v>8</v>
      </c>
    </row>
    <row r="9" spans="1:74" ht="14.4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6"/>
      <c r="BS9" s="23" t="s">
        <v>8</v>
      </c>
    </row>
    <row r="10" spans="1:74" ht="14.4" customHeight="1" x14ac:dyDescent="0.3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23</v>
      </c>
      <c r="AO10" s="28"/>
      <c r="AP10" s="28"/>
      <c r="AQ10" s="30"/>
      <c r="BE10" s="356"/>
      <c r="BS10" s="23" t="s">
        <v>8</v>
      </c>
    </row>
    <row r="11" spans="1:74" ht="18.45" customHeight="1" x14ac:dyDescent="0.3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23</v>
      </c>
      <c r="AO11" s="28"/>
      <c r="AP11" s="28"/>
      <c r="AQ11" s="30"/>
      <c r="BE11" s="356"/>
      <c r="BS11" s="23" t="s">
        <v>8</v>
      </c>
    </row>
    <row r="12" spans="1:74" ht="6.9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6"/>
      <c r="BS12" s="23" t="s">
        <v>8</v>
      </c>
    </row>
    <row r="13" spans="1:74" ht="14.4" customHeight="1" x14ac:dyDescent="0.3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56"/>
      <c r="BS13" s="23" t="s">
        <v>8</v>
      </c>
    </row>
    <row r="14" spans="1:74" ht="13.2" x14ac:dyDescent="0.3">
      <c r="B14" s="27"/>
      <c r="C14" s="28"/>
      <c r="D14" s="28"/>
      <c r="E14" s="363" t="s">
        <v>33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56"/>
      <c r="BS14" s="23" t="s">
        <v>8</v>
      </c>
    </row>
    <row r="15" spans="1:74" ht="6.9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6"/>
      <c r="BS15" s="23" t="s">
        <v>6</v>
      </c>
    </row>
    <row r="16" spans="1:74" ht="14.4" customHeight="1" x14ac:dyDescent="0.3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23</v>
      </c>
      <c r="AO16" s="28"/>
      <c r="AP16" s="28"/>
      <c r="AQ16" s="30"/>
      <c r="BE16" s="356"/>
      <c r="BS16" s="23" t="s">
        <v>6</v>
      </c>
    </row>
    <row r="17" spans="2:71" ht="18.45" customHeight="1" x14ac:dyDescent="0.3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23</v>
      </c>
      <c r="AO17" s="28"/>
      <c r="AP17" s="28"/>
      <c r="AQ17" s="30"/>
      <c r="BE17" s="356"/>
      <c r="BS17" s="23" t="s">
        <v>36</v>
      </c>
    </row>
    <row r="18" spans="2:71" ht="6.9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6"/>
      <c r="BS18" s="23" t="s">
        <v>8</v>
      </c>
    </row>
    <row r="19" spans="2:71" ht="14.4" customHeight="1" x14ac:dyDescent="0.3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6"/>
      <c r="BS19" s="23" t="s">
        <v>8</v>
      </c>
    </row>
    <row r="20" spans="2:71" ht="99.75" customHeight="1" x14ac:dyDescent="0.3">
      <c r="B20" s="27"/>
      <c r="C20" s="28"/>
      <c r="D20" s="28"/>
      <c r="E20" s="365" t="s">
        <v>38</v>
      </c>
      <c r="F20" s="365"/>
      <c r="G20" s="365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5"/>
      <c r="T20" s="365"/>
      <c r="U20" s="365"/>
      <c r="V20" s="365"/>
      <c r="W20" s="365"/>
      <c r="X20" s="365"/>
      <c r="Y20" s="365"/>
      <c r="Z20" s="365"/>
      <c r="AA20" s="365"/>
      <c r="AB20" s="365"/>
      <c r="AC20" s="365"/>
      <c r="AD20" s="365"/>
      <c r="AE20" s="365"/>
      <c r="AF20" s="365"/>
      <c r="AG20" s="365"/>
      <c r="AH20" s="365"/>
      <c r="AI20" s="365"/>
      <c r="AJ20" s="365"/>
      <c r="AK20" s="365"/>
      <c r="AL20" s="365"/>
      <c r="AM20" s="365"/>
      <c r="AN20" s="365"/>
      <c r="AO20" s="28"/>
      <c r="AP20" s="28"/>
      <c r="AQ20" s="30"/>
      <c r="BE20" s="356"/>
      <c r="BS20" s="23" t="s">
        <v>6</v>
      </c>
    </row>
    <row r="21" spans="2:71" ht="6.9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6"/>
    </row>
    <row r="22" spans="2:71" ht="6.9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6"/>
    </row>
    <row r="23" spans="2:71" s="1" customFormat="1" ht="25.95" customHeight="1" x14ac:dyDescent="0.3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6">
        <f>ROUND(AG51,2)</f>
        <v>0</v>
      </c>
      <c r="AL23" s="367"/>
      <c r="AM23" s="367"/>
      <c r="AN23" s="367"/>
      <c r="AO23" s="367"/>
      <c r="AP23" s="41"/>
      <c r="AQ23" s="44"/>
      <c r="BE23" s="356"/>
    </row>
    <row r="24" spans="2:71" s="1" customFormat="1" ht="6.9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6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8" t="s">
        <v>40</v>
      </c>
      <c r="M25" s="368"/>
      <c r="N25" s="368"/>
      <c r="O25" s="368"/>
      <c r="P25" s="41"/>
      <c r="Q25" s="41"/>
      <c r="R25" s="41"/>
      <c r="S25" s="41"/>
      <c r="T25" s="41"/>
      <c r="U25" s="41"/>
      <c r="V25" s="41"/>
      <c r="W25" s="368" t="s">
        <v>41</v>
      </c>
      <c r="X25" s="368"/>
      <c r="Y25" s="368"/>
      <c r="Z25" s="368"/>
      <c r="AA25" s="368"/>
      <c r="AB25" s="368"/>
      <c r="AC25" s="368"/>
      <c r="AD25" s="368"/>
      <c r="AE25" s="368"/>
      <c r="AF25" s="41"/>
      <c r="AG25" s="41"/>
      <c r="AH25" s="41"/>
      <c r="AI25" s="41"/>
      <c r="AJ25" s="41"/>
      <c r="AK25" s="368" t="s">
        <v>42</v>
      </c>
      <c r="AL25" s="368"/>
      <c r="AM25" s="368"/>
      <c r="AN25" s="368"/>
      <c r="AO25" s="368"/>
      <c r="AP25" s="41"/>
      <c r="AQ25" s="44"/>
      <c r="BE25" s="356"/>
    </row>
    <row r="26" spans="2:71" s="2" customFormat="1" ht="14.4" customHeight="1" x14ac:dyDescent="0.3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39">
        <v>0.21</v>
      </c>
      <c r="M26" s="340"/>
      <c r="N26" s="340"/>
      <c r="O26" s="340"/>
      <c r="P26" s="47"/>
      <c r="Q26" s="47"/>
      <c r="R26" s="47"/>
      <c r="S26" s="47"/>
      <c r="T26" s="47"/>
      <c r="U26" s="47"/>
      <c r="V26" s="47"/>
      <c r="W26" s="341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7"/>
      <c r="AG26" s="47"/>
      <c r="AH26" s="47"/>
      <c r="AI26" s="47"/>
      <c r="AJ26" s="47"/>
      <c r="AK26" s="341">
        <f>ROUND(AV51,2)</f>
        <v>0</v>
      </c>
      <c r="AL26" s="340"/>
      <c r="AM26" s="340"/>
      <c r="AN26" s="340"/>
      <c r="AO26" s="340"/>
      <c r="AP26" s="47"/>
      <c r="AQ26" s="49"/>
      <c r="BE26" s="356"/>
    </row>
    <row r="27" spans="2:71" s="2" customFormat="1" ht="14.4" customHeight="1" x14ac:dyDescent="0.3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39">
        <v>0.15</v>
      </c>
      <c r="M27" s="340"/>
      <c r="N27" s="340"/>
      <c r="O27" s="340"/>
      <c r="P27" s="47"/>
      <c r="Q27" s="47"/>
      <c r="R27" s="47"/>
      <c r="S27" s="47"/>
      <c r="T27" s="47"/>
      <c r="U27" s="47"/>
      <c r="V27" s="47"/>
      <c r="W27" s="341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7"/>
      <c r="AG27" s="47"/>
      <c r="AH27" s="47"/>
      <c r="AI27" s="47"/>
      <c r="AJ27" s="47"/>
      <c r="AK27" s="341">
        <f>ROUND(AW51,2)</f>
        <v>0</v>
      </c>
      <c r="AL27" s="340"/>
      <c r="AM27" s="340"/>
      <c r="AN27" s="340"/>
      <c r="AO27" s="340"/>
      <c r="AP27" s="47"/>
      <c r="AQ27" s="49"/>
      <c r="BE27" s="356"/>
    </row>
    <row r="28" spans="2:71" s="2" customFormat="1" ht="14.4" hidden="1" customHeight="1" x14ac:dyDescent="0.3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39">
        <v>0.21</v>
      </c>
      <c r="M28" s="340"/>
      <c r="N28" s="340"/>
      <c r="O28" s="340"/>
      <c r="P28" s="47"/>
      <c r="Q28" s="47"/>
      <c r="R28" s="47"/>
      <c r="S28" s="47"/>
      <c r="T28" s="47"/>
      <c r="U28" s="47"/>
      <c r="V28" s="47"/>
      <c r="W28" s="341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7"/>
      <c r="AG28" s="47"/>
      <c r="AH28" s="47"/>
      <c r="AI28" s="47"/>
      <c r="AJ28" s="47"/>
      <c r="AK28" s="341">
        <v>0</v>
      </c>
      <c r="AL28" s="340"/>
      <c r="AM28" s="340"/>
      <c r="AN28" s="340"/>
      <c r="AO28" s="340"/>
      <c r="AP28" s="47"/>
      <c r="AQ28" s="49"/>
      <c r="BE28" s="356"/>
    </row>
    <row r="29" spans="2:71" s="2" customFormat="1" ht="14.4" hidden="1" customHeight="1" x14ac:dyDescent="0.3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39">
        <v>0.15</v>
      </c>
      <c r="M29" s="340"/>
      <c r="N29" s="340"/>
      <c r="O29" s="340"/>
      <c r="P29" s="47"/>
      <c r="Q29" s="47"/>
      <c r="R29" s="47"/>
      <c r="S29" s="47"/>
      <c r="T29" s="47"/>
      <c r="U29" s="47"/>
      <c r="V29" s="47"/>
      <c r="W29" s="341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7"/>
      <c r="AG29" s="47"/>
      <c r="AH29" s="47"/>
      <c r="AI29" s="47"/>
      <c r="AJ29" s="47"/>
      <c r="AK29" s="341">
        <v>0</v>
      </c>
      <c r="AL29" s="340"/>
      <c r="AM29" s="340"/>
      <c r="AN29" s="340"/>
      <c r="AO29" s="340"/>
      <c r="AP29" s="47"/>
      <c r="AQ29" s="49"/>
      <c r="BE29" s="356"/>
    </row>
    <row r="30" spans="2:71" s="2" customFormat="1" ht="14.4" hidden="1" customHeight="1" x14ac:dyDescent="0.3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39">
        <v>0</v>
      </c>
      <c r="M30" s="340"/>
      <c r="N30" s="340"/>
      <c r="O30" s="340"/>
      <c r="P30" s="47"/>
      <c r="Q30" s="47"/>
      <c r="R30" s="47"/>
      <c r="S30" s="47"/>
      <c r="T30" s="47"/>
      <c r="U30" s="47"/>
      <c r="V30" s="47"/>
      <c r="W30" s="341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7"/>
      <c r="AG30" s="47"/>
      <c r="AH30" s="47"/>
      <c r="AI30" s="47"/>
      <c r="AJ30" s="47"/>
      <c r="AK30" s="341">
        <v>0</v>
      </c>
      <c r="AL30" s="340"/>
      <c r="AM30" s="340"/>
      <c r="AN30" s="340"/>
      <c r="AO30" s="340"/>
      <c r="AP30" s="47"/>
      <c r="AQ30" s="49"/>
      <c r="BE30" s="356"/>
    </row>
    <row r="31" spans="2:71" s="1" customFormat="1" ht="6.9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6"/>
    </row>
    <row r="32" spans="2:71" s="1" customFormat="1" ht="25.95" customHeight="1" x14ac:dyDescent="0.3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57" t="s">
        <v>51</v>
      </c>
      <c r="Y32" s="358"/>
      <c r="Z32" s="358"/>
      <c r="AA32" s="358"/>
      <c r="AB32" s="358"/>
      <c r="AC32" s="52"/>
      <c r="AD32" s="52"/>
      <c r="AE32" s="52"/>
      <c r="AF32" s="52"/>
      <c r="AG32" s="52"/>
      <c r="AH32" s="52"/>
      <c r="AI32" s="52"/>
      <c r="AJ32" s="52"/>
      <c r="AK32" s="359">
        <f>SUM(AK23:AK30)</f>
        <v>0</v>
      </c>
      <c r="AL32" s="358"/>
      <c r="AM32" s="358"/>
      <c r="AN32" s="358"/>
      <c r="AO32" s="360"/>
      <c r="AP32" s="50"/>
      <c r="AQ32" s="54"/>
      <c r="BE32" s="356"/>
    </row>
    <row r="33" spans="2:56" s="1" customFormat="1" ht="6.9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 x14ac:dyDescent="0.3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 x14ac:dyDescent="0.3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 x14ac:dyDescent="0.3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108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 x14ac:dyDescent="0.3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4" t="str">
        <f>K6</f>
        <v>ZŠ Na Bendovce zateplení pláště objektu</v>
      </c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5"/>
      <c r="AE42" s="335"/>
      <c r="AF42" s="335"/>
      <c r="AG42" s="335"/>
      <c r="AH42" s="335"/>
      <c r="AI42" s="335"/>
      <c r="AJ42" s="335"/>
      <c r="AK42" s="335"/>
      <c r="AL42" s="335"/>
      <c r="AM42" s="335"/>
      <c r="AN42" s="335"/>
      <c r="AO42" s="335"/>
      <c r="AP42" s="69"/>
      <c r="AQ42" s="69"/>
      <c r="AR42" s="70"/>
    </row>
    <row r="43" spans="2:56" s="1" customFormat="1" ht="6.9" customHeight="1" x14ac:dyDescent="0.3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 x14ac:dyDescent="0.3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Na Bendovce č.p. 186/20, 180 00 Praha 8 -Bohnice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36" t="str">
        <f>IF(AN8= "","",AN8)</f>
        <v>9. 3. 2018</v>
      </c>
      <c r="AN44" s="336"/>
      <c r="AO44" s="62"/>
      <c r="AP44" s="62"/>
      <c r="AQ44" s="62"/>
      <c r="AR44" s="60"/>
    </row>
    <row r="45" spans="2:56" s="1" customFormat="1" ht="6.9" customHeight="1" x14ac:dyDescent="0.3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 x14ac:dyDescent="0.3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Servisní středisko pro správu svěřeného majetku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54" t="str">
        <f>IF(E17="","",E17)</f>
        <v>BOMART spol. s r.o.</v>
      </c>
      <c r="AN46" s="354"/>
      <c r="AO46" s="354"/>
      <c r="AP46" s="354"/>
      <c r="AQ46" s="62"/>
      <c r="AR46" s="60"/>
      <c r="AS46" s="348" t="s">
        <v>53</v>
      </c>
      <c r="AT46" s="349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 x14ac:dyDescent="0.3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0"/>
      <c r="AT47" s="351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5" customHeight="1" x14ac:dyDescent="0.3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2"/>
      <c r="AT48" s="353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">
      <c r="B49" s="40"/>
      <c r="C49" s="332" t="s">
        <v>54</v>
      </c>
      <c r="D49" s="333"/>
      <c r="E49" s="333"/>
      <c r="F49" s="333"/>
      <c r="G49" s="333"/>
      <c r="H49" s="78"/>
      <c r="I49" s="337" t="s">
        <v>55</v>
      </c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333"/>
      <c r="Z49" s="333"/>
      <c r="AA49" s="333"/>
      <c r="AB49" s="333"/>
      <c r="AC49" s="333"/>
      <c r="AD49" s="333"/>
      <c r="AE49" s="333"/>
      <c r="AF49" s="333"/>
      <c r="AG49" s="338" t="s">
        <v>56</v>
      </c>
      <c r="AH49" s="333"/>
      <c r="AI49" s="333"/>
      <c r="AJ49" s="333"/>
      <c r="AK49" s="333"/>
      <c r="AL49" s="333"/>
      <c r="AM49" s="333"/>
      <c r="AN49" s="337" t="s">
        <v>57</v>
      </c>
      <c r="AO49" s="333"/>
      <c r="AP49" s="333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0.95" customHeight="1" x14ac:dyDescent="0.3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 x14ac:dyDescent="0.3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6">
        <f>ROUND(SUM(AG52:AG55),2)</f>
        <v>0</v>
      </c>
      <c r="AH51" s="346"/>
      <c r="AI51" s="346"/>
      <c r="AJ51" s="346"/>
      <c r="AK51" s="346"/>
      <c r="AL51" s="346"/>
      <c r="AM51" s="346"/>
      <c r="AN51" s="347">
        <f>SUM(AG51,AT51)</f>
        <v>0</v>
      </c>
      <c r="AO51" s="347"/>
      <c r="AP51" s="347"/>
      <c r="AQ51" s="88" t="s">
        <v>23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21</v>
      </c>
    </row>
    <row r="52" spans="1:91" s="5" customFormat="1" ht="16.5" customHeight="1" x14ac:dyDescent="0.3">
      <c r="A52" s="95" t="s">
        <v>77</v>
      </c>
      <c r="B52" s="96"/>
      <c r="C52" s="97"/>
      <c r="D52" s="331" t="s">
        <v>78</v>
      </c>
      <c r="E52" s="331"/>
      <c r="F52" s="331"/>
      <c r="G52" s="331"/>
      <c r="H52" s="331"/>
      <c r="I52" s="98"/>
      <c r="J52" s="331" t="s">
        <v>79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44">
        <f>'01 - Zateplení'!J27</f>
        <v>0</v>
      </c>
      <c r="AH52" s="345"/>
      <c r="AI52" s="345"/>
      <c r="AJ52" s="345"/>
      <c r="AK52" s="345"/>
      <c r="AL52" s="345"/>
      <c r="AM52" s="345"/>
      <c r="AN52" s="344">
        <f>SUM(AG52,AT52)</f>
        <v>0</v>
      </c>
      <c r="AO52" s="345"/>
      <c r="AP52" s="345"/>
      <c r="AQ52" s="99" t="s">
        <v>80</v>
      </c>
      <c r="AR52" s="100"/>
      <c r="AS52" s="101">
        <v>0</v>
      </c>
      <c r="AT52" s="102">
        <f>ROUND(SUM(AV52:AW52),2)</f>
        <v>0</v>
      </c>
      <c r="AU52" s="103">
        <f>'01 - Zateplení'!P100</f>
        <v>0</v>
      </c>
      <c r="AV52" s="102">
        <f>'01 - Zateplení'!J30</f>
        <v>0</v>
      </c>
      <c r="AW52" s="102">
        <f>'01 - Zateplení'!J31</f>
        <v>0</v>
      </c>
      <c r="AX52" s="102">
        <f>'01 - Zateplení'!J32</f>
        <v>0</v>
      </c>
      <c r="AY52" s="102">
        <f>'01 - Zateplení'!J33</f>
        <v>0</v>
      </c>
      <c r="AZ52" s="102">
        <f>'01 - Zateplení'!F30</f>
        <v>0</v>
      </c>
      <c r="BA52" s="102">
        <f>'01 - Zateplení'!F31</f>
        <v>0</v>
      </c>
      <c r="BB52" s="102">
        <f>'01 - Zateplení'!F32</f>
        <v>0</v>
      </c>
      <c r="BC52" s="102">
        <f>'01 - Zateplení'!F33</f>
        <v>0</v>
      </c>
      <c r="BD52" s="104">
        <f>'01 - Zateplení'!F34</f>
        <v>0</v>
      </c>
      <c r="BT52" s="105" t="s">
        <v>81</v>
      </c>
      <c r="BV52" s="105" t="s">
        <v>75</v>
      </c>
      <c r="BW52" s="105" t="s">
        <v>82</v>
      </c>
      <c r="BX52" s="105" t="s">
        <v>7</v>
      </c>
      <c r="CL52" s="105" t="s">
        <v>23</v>
      </c>
      <c r="CM52" s="105" t="s">
        <v>83</v>
      </c>
    </row>
    <row r="53" spans="1:91" s="5" customFormat="1" ht="16.5" customHeight="1" x14ac:dyDescent="0.3">
      <c r="A53" s="95" t="s">
        <v>77</v>
      </c>
      <c r="B53" s="96"/>
      <c r="C53" s="97"/>
      <c r="D53" s="331" t="s">
        <v>84</v>
      </c>
      <c r="E53" s="331"/>
      <c r="F53" s="331"/>
      <c r="G53" s="331"/>
      <c r="H53" s="331"/>
      <c r="I53" s="98"/>
      <c r="J53" s="331" t="s">
        <v>85</v>
      </c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44">
        <f>'02 - Vzduchotechnika'!J27</f>
        <v>0</v>
      </c>
      <c r="AH53" s="345"/>
      <c r="AI53" s="345"/>
      <c r="AJ53" s="345"/>
      <c r="AK53" s="345"/>
      <c r="AL53" s="345"/>
      <c r="AM53" s="345"/>
      <c r="AN53" s="344">
        <f>SUM(AG53,AT53)</f>
        <v>0</v>
      </c>
      <c r="AO53" s="345"/>
      <c r="AP53" s="345"/>
      <c r="AQ53" s="99" t="s">
        <v>80</v>
      </c>
      <c r="AR53" s="100"/>
      <c r="AS53" s="101">
        <v>0</v>
      </c>
      <c r="AT53" s="102">
        <f>ROUND(SUM(AV53:AW53),2)</f>
        <v>0</v>
      </c>
      <c r="AU53" s="103">
        <f>'02 - Vzduchotechnika'!P77</f>
        <v>0</v>
      </c>
      <c r="AV53" s="102">
        <f>'02 - Vzduchotechnika'!J30</f>
        <v>0</v>
      </c>
      <c r="AW53" s="102">
        <f>'02 - Vzduchotechnika'!J31</f>
        <v>0</v>
      </c>
      <c r="AX53" s="102">
        <f>'02 - Vzduchotechnika'!J32</f>
        <v>0</v>
      </c>
      <c r="AY53" s="102">
        <f>'02 - Vzduchotechnika'!J33</f>
        <v>0</v>
      </c>
      <c r="AZ53" s="102">
        <f>'02 - Vzduchotechnika'!F30</f>
        <v>0</v>
      </c>
      <c r="BA53" s="102">
        <f>'02 - Vzduchotechnika'!F31</f>
        <v>0</v>
      </c>
      <c r="BB53" s="102">
        <f>'02 - Vzduchotechnika'!F32</f>
        <v>0</v>
      </c>
      <c r="BC53" s="102">
        <f>'02 - Vzduchotechnika'!F33</f>
        <v>0</v>
      </c>
      <c r="BD53" s="104">
        <f>'02 - Vzduchotechnika'!F34</f>
        <v>0</v>
      </c>
      <c r="BT53" s="105" t="s">
        <v>81</v>
      </c>
      <c r="BV53" s="105" t="s">
        <v>75</v>
      </c>
      <c r="BW53" s="105" t="s">
        <v>86</v>
      </c>
      <c r="BX53" s="105" t="s">
        <v>7</v>
      </c>
      <c r="CL53" s="105" t="s">
        <v>21</v>
      </c>
      <c r="CM53" s="105" t="s">
        <v>83</v>
      </c>
    </row>
    <row r="54" spans="1:91" s="5" customFormat="1" ht="16.5" customHeight="1" x14ac:dyDescent="0.3">
      <c r="A54" s="95" t="s">
        <v>77</v>
      </c>
      <c r="B54" s="96"/>
      <c r="C54" s="97"/>
      <c r="D54" s="331" t="s">
        <v>87</v>
      </c>
      <c r="E54" s="331"/>
      <c r="F54" s="331"/>
      <c r="G54" s="331"/>
      <c r="H54" s="331"/>
      <c r="I54" s="98"/>
      <c r="J54" s="331" t="s">
        <v>88</v>
      </c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44">
        <f>'03 - Elektroinstalace'!J27</f>
        <v>0</v>
      </c>
      <c r="AH54" s="345"/>
      <c r="AI54" s="345"/>
      <c r="AJ54" s="345"/>
      <c r="AK54" s="345"/>
      <c r="AL54" s="345"/>
      <c r="AM54" s="345"/>
      <c r="AN54" s="344">
        <f>SUM(AG54,AT54)</f>
        <v>0</v>
      </c>
      <c r="AO54" s="345"/>
      <c r="AP54" s="345"/>
      <c r="AQ54" s="99" t="s">
        <v>80</v>
      </c>
      <c r="AR54" s="100"/>
      <c r="AS54" s="101">
        <v>0</v>
      </c>
      <c r="AT54" s="102">
        <f>ROUND(SUM(AV54:AW54),2)</f>
        <v>0</v>
      </c>
      <c r="AU54" s="103">
        <f>'03 - Elektroinstalace'!P78</f>
        <v>0</v>
      </c>
      <c r="AV54" s="102">
        <f>'03 - Elektroinstalace'!J30</f>
        <v>0</v>
      </c>
      <c r="AW54" s="102">
        <f>'03 - Elektroinstalace'!J31</f>
        <v>0</v>
      </c>
      <c r="AX54" s="102">
        <f>'03 - Elektroinstalace'!J32</f>
        <v>0</v>
      </c>
      <c r="AY54" s="102">
        <f>'03 - Elektroinstalace'!J33</f>
        <v>0</v>
      </c>
      <c r="AZ54" s="102">
        <f>'03 - Elektroinstalace'!F30</f>
        <v>0</v>
      </c>
      <c r="BA54" s="102">
        <f>'03 - Elektroinstalace'!F31</f>
        <v>0</v>
      </c>
      <c r="BB54" s="102">
        <f>'03 - Elektroinstalace'!F32</f>
        <v>0</v>
      </c>
      <c r="BC54" s="102">
        <f>'03 - Elektroinstalace'!F33</f>
        <v>0</v>
      </c>
      <c r="BD54" s="104">
        <f>'03 - Elektroinstalace'!F34</f>
        <v>0</v>
      </c>
      <c r="BT54" s="105" t="s">
        <v>81</v>
      </c>
      <c r="BV54" s="105" t="s">
        <v>75</v>
      </c>
      <c r="BW54" s="105" t="s">
        <v>89</v>
      </c>
      <c r="BX54" s="105" t="s">
        <v>7</v>
      </c>
      <c r="CL54" s="105" t="s">
        <v>21</v>
      </c>
      <c r="CM54" s="105" t="s">
        <v>83</v>
      </c>
    </row>
    <row r="55" spans="1:91" s="5" customFormat="1" ht="16.5" customHeight="1" x14ac:dyDescent="0.3">
      <c r="A55" s="95" t="s">
        <v>77</v>
      </c>
      <c r="B55" s="96"/>
      <c r="C55" s="97"/>
      <c r="D55" s="331" t="s">
        <v>90</v>
      </c>
      <c r="E55" s="331"/>
      <c r="F55" s="331"/>
      <c r="G55" s="331"/>
      <c r="H55" s="331"/>
      <c r="I55" s="98"/>
      <c r="J55" s="331" t="s">
        <v>91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44">
        <f>'VON - VRN+ON'!J27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99" t="s">
        <v>80</v>
      </c>
      <c r="AR55" s="100"/>
      <c r="AS55" s="106">
        <v>0</v>
      </c>
      <c r="AT55" s="107">
        <f>ROUND(SUM(AV55:AW55),2)</f>
        <v>0</v>
      </c>
      <c r="AU55" s="108">
        <f>'VON - VRN+ON'!P81</f>
        <v>0</v>
      </c>
      <c r="AV55" s="107">
        <f>'VON - VRN+ON'!J30</f>
        <v>0</v>
      </c>
      <c r="AW55" s="107">
        <f>'VON - VRN+ON'!J31</f>
        <v>0</v>
      </c>
      <c r="AX55" s="107">
        <f>'VON - VRN+ON'!J32</f>
        <v>0</v>
      </c>
      <c r="AY55" s="107">
        <f>'VON - VRN+ON'!J33</f>
        <v>0</v>
      </c>
      <c r="AZ55" s="107">
        <f>'VON - VRN+ON'!F30</f>
        <v>0</v>
      </c>
      <c r="BA55" s="107">
        <f>'VON - VRN+ON'!F31</f>
        <v>0</v>
      </c>
      <c r="BB55" s="107">
        <f>'VON - VRN+ON'!F32</f>
        <v>0</v>
      </c>
      <c r="BC55" s="107">
        <f>'VON - VRN+ON'!F33</f>
        <v>0</v>
      </c>
      <c r="BD55" s="109">
        <f>'VON - VRN+ON'!F34</f>
        <v>0</v>
      </c>
      <c r="BT55" s="105" t="s">
        <v>81</v>
      </c>
      <c r="BV55" s="105" t="s">
        <v>75</v>
      </c>
      <c r="BW55" s="105" t="s">
        <v>92</v>
      </c>
      <c r="BX55" s="105" t="s">
        <v>7</v>
      </c>
      <c r="CL55" s="105" t="s">
        <v>23</v>
      </c>
      <c r="CM55" s="105" t="s">
        <v>83</v>
      </c>
    </row>
    <row r="56" spans="1:91" s="1" customFormat="1" ht="30" customHeight="1" x14ac:dyDescent="0.3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" customHeight="1" x14ac:dyDescent="0.3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lDtSH/3zTZa9icKMkk2nzmPfUUdMsELSoBx2DGyVtOGeCn7u6J8OLd5NRQD9+GGt2WTAc2QQeWmALZHl9axBYg==" saltValue="fmVM2Lo4AiqYMKVfA0S8ZDU7vwy3NgZPdHpjs+NQVj8Oh3nIYc9yHOJQDm/ZAqX2KJqKSQ7KQnWVLDcwB03FPg==" spinCount="100000" sheet="1" objects="1" scenarios="1" formatColumns="0" formatRows="0"/>
  <mergeCells count="53"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G51:AM51"/>
    <mergeCell ref="AN51:AP51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C49:G49"/>
    <mergeCell ref="L42:AO42"/>
    <mergeCell ref="AM44:AN44"/>
    <mergeCell ref="I49:AF49"/>
    <mergeCell ref="AG49:AM49"/>
    <mergeCell ref="D55:H55"/>
    <mergeCell ref="J55:AF55"/>
    <mergeCell ref="D52:H52"/>
    <mergeCell ref="D53:H53"/>
    <mergeCell ref="J53:AF53"/>
    <mergeCell ref="D54:H54"/>
    <mergeCell ref="J54:AF54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Zateplení'!C2" display="/" xr:uid="{00000000-0004-0000-0000-000002000000}"/>
    <hyperlink ref="A53" location="'02 - Vzduchotechnika'!C2" display="/" xr:uid="{00000000-0004-0000-0000-000003000000}"/>
    <hyperlink ref="A54" location="'03 - Elektroinstalace'!C2" display="/" xr:uid="{00000000-0004-0000-0000-000004000000}"/>
    <hyperlink ref="A55" location="'VON - VRN+ON'!C2" display="/" xr:uid="{00000000-0004-0000-0000-000005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07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3" t="s">
        <v>82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ht="13.2" x14ac:dyDescent="0.3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6" t="s">
        <v>100</v>
      </c>
      <c r="F9" s="377"/>
      <c r="G9" s="377"/>
      <c r="H9" s="377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5" t="s">
        <v>23</v>
      </c>
      <c r="F24" s="365"/>
      <c r="G24" s="365"/>
      <c r="H24" s="365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ROUND(J100,2)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ROUND(SUM(BE100:BE806), 2)</f>
        <v>0</v>
      </c>
      <c r="G30" s="41"/>
      <c r="H30" s="41"/>
      <c r="I30" s="130">
        <v>0.21</v>
      </c>
      <c r="J30" s="129">
        <f>ROUND(ROUND((SUM(BE100:BE806)),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ROUND(SUM(BF100:BF806), 2)</f>
        <v>0</v>
      </c>
      <c r="G31" s="41"/>
      <c r="H31" s="41"/>
      <c r="I31" s="130">
        <v>0.15</v>
      </c>
      <c r="J31" s="129">
        <f>ROUND(ROUND((SUM(BF100:BF806)),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ROUND(SUM(BG100:BG806),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ROUND(SUM(BH100:BH806),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ROUND(SUM(BI100:BI806),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6" t="str">
        <f>E9</f>
        <v>01 - Zateplení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65" t="str">
        <f>E21</f>
        <v>BOMART spol. s r.o.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J100</f>
        <v>0</v>
      </c>
      <c r="K56" s="44"/>
      <c r="AU56" s="23" t="s">
        <v>105</v>
      </c>
    </row>
    <row r="57" spans="2:47" s="7" customFormat="1" ht="24.9" customHeight="1" x14ac:dyDescent="0.3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J101</f>
        <v>0</v>
      </c>
      <c r="K57" s="154"/>
    </row>
    <row r="58" spans="2:47" s="7" customFormat="1" ht="24.9" customHeight="1" x14ac:dyDescent="0.3">
      <c r="B58" s="148"/>
      <c r="C58" s="149"/>
      <c r="D58" s="150" t="s">
        <v>107</v>
      </c>
      <c r="E58" s="151"/>
      <c r="F58" s="151"/>
      <c r="G58" s="151"/>
      <c r="H58" s="151"/>
      <c r="I58" s="152"/>
      <c r="J58" s="153">
        <f>J120</f>
        <v>0</v>
      </c>
      <c r="K58" s="154"/>
    </row>
    <row r="59" spans="2:47" s="7" customFormat="1" ht="24.9" customHeight="1" x14ac:dyDescent="0.3">
      <c r="B59" s="148"/>
      <c r="C59" s="149"/>
      <c r="D59" s="150" t="s">
        <v>108</v>
      </c>
      <c r="E59" s="151"/>
      <c r="F59" s="151"/>
      <c r="G59" s="151"/>
      <c r="H59" s="151"/>
      <c r="I59" s="152"/>
      <c r="J59" s="153">
        <f>J130</f>
        <v>0</v>
      </c>
      <c r="K59" s="154"/>
    </row>
    <row r="60" spans="2:47" s="7" customFormat="1" ht="24.9" customHeight="1" x14ac:dyDescent="0.3">
      <c r="B60" s="148"/>
      <c r="C60" s="149"/>
      <c r="D60" s="150" t="s">
        <v>109</v>
      </c>
      <c r="E60" s="151"/>
      <c r="F60" s="151"/>
      <c r="G60" s="151"/>
      <c r="H60" s="151"/>
      <c r="I60" s="152"/>
      <c r="J60" s="153">
        <f>J173</f>
        <v>0</v>
      </c>
      <c r="K60" s="154"/>
    </row>
    <row r="61" spans="2:47" s="7" customFormat="1" ht="24.9" customHeight="1" x14ac:dyDescent="0.3">
      <c r="B61" s="148"/>
      <c r="C61" s="149"/>
      <c r="D61" s="150" t="s">
        <v>110</v>
      </c>
      <c r="E61" s="151"/>
      <c r="F61" s="151"/>
      <c r="G61" s="151"/>
      <c r="H61" s="151"/>
      <c r="I61" s="152"/>
      <c r="J61" s="153">
        <f>J295</f>
        <v>0</v>
      </c>
      <c r="K61" s="154"/>
    </row>
    <row r="62" spans="2:47" s="7" customFormat="1" ht="24.9" customHeight="1" x14ac:dyDescent="0.3">
      <c r="B62" s="148"/>
      <c r="C62" s="149"/>
      <c r="D62" s="150" t="s">
        <v>111</v>
      </c>
      <c r="E62" s="151"/>
      <c r="F62" s="151"/>
      <c r="G62" s="151"/>
      <c r="H62" s="151"/>
      <c r="I62" s="152"/>
      <c r="J62" s="153">
        <f>J339</f>
        <v>0</v>
      </c>
      <c r="K62" s="154"/>
    </row>
    <row r="63" spans="2:47" s="7" customFormat="1" ht="24.9" customHeight="1" x14ac:dyDescent="0.3">
      <c r="B63" s="148"/>
      <c r="C63" s="149"/>
      <c r="D63" s="150" t="s">
        <v>112</v>
      </c>
      <c r="E63" s="151"/>
      <c r="F63" s="151"/>
      <c r="G63" s="151"/>
      <c r="H63" s="151"/>
      <c r="I63" s="152"/>
      <c r="J63" s="153">
        <f>J384</f>
        <v>0</v>
      </c>
      <c r="K63" s="154"/>
    </row>
    <row r="64" spans="2:47" s="7" customFormat="1" ht="24.9" customHeight="1" x14ac:dyDescent="0.3">
      <c r="B64" s="148"/>
      <c r="C64" s="149"/>
      <c r="D64" s="150" t="s">
        <v>113</v>
      </c>
      <c r="E64" s="151"/>
      <c r="F64" s="151"/>
      <c r="G64" s="151"/>
      <c r="H64" s="151"/>
      <c r="I64" s="152"/>
      <c r="J64" s="153">
        <f>J421</f>
        <v>0</v>
      </c>
      <c r="K64" s="154"/>
    </row>
    <row r="65" spans="2:11" s="7" customFormat="1" ht="24.9" customHeight="1" x14ac:dyDescent="0.3">
      <c r="B65" s="148"/>
      <c r="C65" s="149"/>
      <c r="D65" s="150" t="s">
        <v>114</v>
      </c>
      <c r="E65" s="151"/>
      <c r="F65" s="151"/>
      <c r="G65" s="151"/>
      <c r="H65" s="151"/>
      <c r="I65" s="152"/>
      <c r="J65" s="153">
        <f>J464</f>
        <v>0</v>
      </c>
      <c r="K65" s="154"/>
    </row>
    <row r="66" spans="2:11" s="7" customFormat="1" ht="24.9" customHeight="1" x14ac:dyDescent="0.3">
      <c r="B66" s="148"/>
      <c r="C66" s="149"/>
      <c r="D66" s="150" t="s">
        <v>115</v>
      </c>
      <c r="E66" s="151"/>
      <c r="F66" s="151"/>
      <c r="G66" s="151"/>
      <c r="H66" s="151"/>
      <c r="I66" s="152"/>
      <c r="J66" s="153">
        <f>J468</f>
        <v>0</v>
      </c>
      <c r="K66" s="154"/>
    </row>
    <row r="67" spans="2:11" s="7" customFormat="1" ht="24.9" customHeight="1" x14ac:dyDescent="0.3">
      <c r="B67" s="148"/>
      <c r="C67" s="149"/>
      <c r="D67" s="150" t="s">
        <v>116</v>
      </c>
      <c r="E67" s="151"/>
      <c r="F67" s="151"/>
      <c r="G67" s="151"/>
      <c r="H67" s="151"/>
      <c r="I67" s="152"/>
      <c r="J67" s="153">
        <f>J475</f>
        <v>0</v>
      </c>
      <c r="K67" s="154"/>
    </row>
    <row r="68" spans="2:11" s="7" customFormat="1" ht="24.9" customHeight="1" x14ac:dyDescent="0.3">
      <c r="B68" s="148"/>
      <c r="C68" s="149"/>
      <c r="D68" s="150" t="s">
        <v>117</v>
      </c>
      <c r="E68" s="151"/>
      <c r="F68" s="151"/>
      <c r="G68" s="151"/>
      <c r="H68" s="151"/>
      <c r="I68" s="152"/>
      <c r="J68" s="153">
        <f>J525</f>
        <v>0</v>
      </c>
      <c r="K68" s="154"/>
    </row>
    <row r="69" spans="2:11" s="7" customFormat="1" ht="24.9" customHeight="1" x14ac:dyDescent="0.3">
      <c r="B69" s="148"/>
      <c r="C69" s="149"/>
      <c r="D69" s="150" t="s">
        <v>118</v>
      </c>
      <c r="E69" s="151"/>
      <c r="F69" s="151"/>
      <c r="G69" s="151"/>
      <c r="H69" s="151"/>
      <c r="I69" s="152"/>
      <c r="J69" s="153">
        <f>J534</f>
        <v>0</v>
      </c>
      <c r="K69" s="154"/>
    </row>
    <row r="70" spans="2:11" s="7" customFormat="1" ht="24.9" customHeight="1" x14ac:dyDescent="0.3">
      <c r="B70" s="148"/>
      <c r="C70" s="149"/>
      <c r="D70" s="150" t="s">
        <v>119</v>
      </c>
      <c r="E70" s="151"/>
      <c r="F70" s="151"/>
      <c r="G70" s="151"/>
      <c r="H70" s="151"/>
      <c r="I70" s="152"/>
      <c r="J70" s="153">
        <f>J537</f>
        <v>0</v>
      </c>
      <c r="K70" s="154"/>
    </row>
    <row r="71" spans="2:11" s="7" customFormat="1" ht="24.9" customHeight="1" x14ac:dyDescent="0.3">
      <c r="B71" s="148"/>
      <c r="C71" s="149"/>
      <c r="D71" s="150" t="s">
        <v>120</v>
      </c>
      <c r="E71" s="151"/>
      <c r="F71" s="151"/>
      <c r="G71" s="151"/>
      <c r="H71" s="151"/>
      <c r="I71" s="152"/>
      <c r="J71" s="153">
        <f>J576</f>
        <v>0</v>
      </c>
      <c r="K71" s="154"/>
    </row>
    <row r="72" spans="2:11" s="7" customFormat="1" ht="24.9" customHeight="1" x14ac:dyDescent="0.3">
      <c r="B72" s="148"/>
      <c r="C72" s="149"/>
      <c r="D72" s="150" t="s">
        <v>121</v>
      </c>
      <c r="E72" s="151"/>
      <c r="F72" s="151"/>
      <c r="G72" s="151"/>
      <c r="H72" s="151"/>
      <c r="I72" s="152"/>
      <c r="J72" s="153">
        <f>J655</f>
        <v>0</v>
      </c>
      <c r="K72" s="154"/>
    </row>
    <row r="73" spans="2:11" s="7" customFormat="1" ht="24.9" customHeight="1" x14ac:dyDescent="0.3">
      <c r="B73" s="148"/>
      <c r="C73" s="149"/>
      <c r="D73" s="150" t="s">
        <v>122</v>
      </c>
      <c r="E73" s="151"/>
      <c r="F73" s="151"/>
      <c r="G73" s="151"/>
      <c r="H73" s="151"/>
      <c r="I73" s="152"/>
      <c r="J73" s="153">
        <f>J685</f>
        <v>0</v>
      </c>
      <c r="K73" s="154"/>
    </row>
    <row r="74" spans="2:11" s="7" customFormat="1" ht="24.9" customHeight="1" x14ac:dyDescent="0.3">
      <c r="B74" s="148"/>
      <c r="C74" s="149"/>
      <c r="D74" s="150" t="s">
        <v>123</v>
      </c>
      <c r="E74" s="151"/>
      <c r="F74" s="151"/>
      <c r="G74" s="151"/>
      <c r="H74" s="151"/>
      <c r="I74" s="152"/>
      <c r="J74" s="153">
        <f>J715</f>
        <v>0</v>
      </c>
      <c r="K74" s="154"/>
    </row>
    <row r="75" spans="2:11" s="7" customFormat="1" ht="24.9" customHeight="1" x14ac:dyDescent="0.3">
      <c r="B75" s="148"/>
      <c r="C75" s="149"/>
      <c r="D75" s="150" t="s">
        <v>124</v>
      </c>
      <c r="E75" s="151"/>
      <c r="F75" s="151"/>
      <c r="G75" s="151"/>
      <c r="H75" s="151"/>
      <c r="I75" s="152"/>
      <c r="J75" s="153">
        <f>J746</f>
        <v>0</v>
      </c>
      <c r="K75" s="154"/>
    </row>
    <row r="76" spans="2:11" s="7" customFormat="1" ht="24.9" customHeight="1" x14ac:dyDescent="0.3">
      <c r="B76" s="148"/>
      <c r="C76" s="149"/>
      <c r="D76" s="150" t="s">
        <v>125</v>
      </c>
      <c r="E76" s="151"/>
      <c r="F76" s="151"/>
      <c r="G76" s="151"/>
      <c r="H76" s="151"/>
      <c r="I76" s="152"/>
      <c r="J76" s="153">
        <f>J751</f>
        <v>0</v>
      </c>
      <c r="K76" s="154"/>
    </row>
    <row r="77" spans="2:11" s="7" customFormat="1" ht="24.9" customHeight="1" x14ac:dyDescent="0.3">
      <c r="B77" s="148"/>
      <c r="C77" s="149"/>
      <c r="D77" s="150" t="s">
        <v>126</v>
      </c>
      <c r="E77" s="151"/>
      <c r="F77" s="151"/>
      <c r="G77" s="151"/>
      <c r="H77" s="151"/>
      <c r="I77" s="152"/>
      <c r="J77" s="153">
        <f>J778</f>
        <v>0</v>
      </c>
      <c r="K77" s="154"/>
    </row>
    <row r="78" spans="2:11" s="7" customFormat="1" ht="24.9" customHeight="1" x14ac:dyDescent="0.3">
      <c r="B78" s="148"/>
      <c r="C78" s="149"/>
      <c r="D78" s="150" t="s">
        <v>127</v>
      </c>
      <c r="E78" s="151"/>
      <c r="F78" s="151"/>
      <c r="G78" s="151"/>
      <c r="H78" s="151"/>
      <c r="I78" s="152"/>
      <c r="J78" s="153">
        <f>J786</f>
        <v>0</v>
      </c>
      <c r="K78" s="154"/>
    </row>
    <row r="79" spans="2:11" s="7" customFormat="1" ht="24.9" customHeight="1" x14ac:dyDescent="0.3">
      <c r="B79" s="148"/>
      <c r="C79" s="149"/>
      <c r="D79" s="150" t="s">
        <v>128</v>
      </c>
      <c r="E79" s="151"/>
      <c r="F79" s="151"/>
      <c r="G79" s="151"/>
      <c r="H79" s="151"/>
      <c r="I79" s="152"/>
      <c r="J79" s="153">
        <f>J791</f>
        <v>0</v>
      </c>
      <c r="K79" s="154"/>
    </row>
    <row r="80" spans="2:11" s="7" customFormat="1" ht="24.9" customHeight="1" x14ac:dyDescent="0.3">
      <c r="B80" s="148"/>
      <c r="C80" s="149"/>
      <c r="D80" s="150" t="s">
        <v>129</v>
      </c>
      <c r="E80" s="151"/>
      <c r="F80" s="151"/>
      <c r="G80" s="151"/>
      <c r="H80" s="151"/>
      <c r="I80" s="152"/>
      <c r="J80" s="153">
        <f>J794</f>
        <v>0</v>
      </c>
      <c r="K80" s="154"/>
    </row>
    <row r="81" spans="2:12" s="1" customFormat="1" ht="21.75" customHeight="1" x14ac:dyDescent="0.3">
      <c r="B81" s="40"/>
      <c r="C81" s="41"/>
      <c r="D81" s="41"/>
      <c r="E81" s="41"/>
      <c r="F81" s="41"/>
      <c r="G81" s="41"/>
      <c r="H81" s="41"/>
      <c r="I81" s="117"/>
      <c r="J81" s="41"/>
      <c r="K81" s="44"/>
    </row>
    <row r="82" spans="2:12" s="1" customFormat="1" ht="6.9" customHeight="1" x14ac:dyDescent="0.3">
      <c r="B82" s="55"/>
      <c r="C82" s="56"/>
      <c r="D82" s="56"/>
      <c r="E82" s="56"/>
      <c r="F82" s="56"/>
      <c r="G82" s="56"/>
      <c r="H82" s="56"/>
      <c r="I82" s="138"/>
      <c r="J82" s="56"/>
      <c r="K82" s="57"/>
    </row>
    <row r="86" spans="2:12" s="1" customFormat="1" ht="6.9" customHeight="1" x14ac:dyDescent="0.3">
      <c r="B86" s="58"/>
      <c r="C86" s="59"/>
      <c r="D86" s="59"/>
      <c r="E86" s="59"/>
      <c r="F86" s="59"/>
      <c r="G86" s="59"/>
      <c r="H86" s="59"/>
      <c r="I86" s="141"/>
      <c r="J86" s="59"/>
      <c r="K86" s="59"/>
      <c r="L86" s="60"/>
    </row>
    <row r="87" spans="2:12" s="1" customFormat="1" ht="36.9" customHeight="1" x14ac:dyDescent="0.3">
      <c r="B87" s="40"/>
      <c r="C87" s="61" t="s">
        <v>130</v>
      </c>
      <c r="D87" s="62"/>
      <c r="E87" s="62"/>
      <c r="F87" s="62"/>
      <c r="G87" s="62"/>
      <c r="H87" s="62"/>
      <c r="I87" s="155"/>
      <c r="J87" s="62"/>
      <c r="K87" s="62"/>
      <c r="L87" s="60"/>
    </row>
    <row r="88" spans="2:12" s="1" customFormat="1" ht="6.9" customHeight="1" x14ac:dyDescent="0.3">
      <c r="B88" s="40"/>
      <c r="C88" s="62"/>
      <c r="D88" s="62"/>
      <c r="E88" s="62"/>
      <c r="F88" s="62"/>
      <c r="G88" s="62"/>
      <c r="H88" s="62"/>
      <c r="I88" s="155"/>
      <c r="J88" s="62"/>
      <c r="K88" s="62"/>
      <c r="L88" s="60"/>
    </row>
    <row r="89" spans="2:12" s="1" customFormat="1" ht="14.4" customHeight="1" x14ac:dyDescent="0.3">
      <c r="B89" s="40"/>
      <c r="C89" s="64" t="s">
        <v>18</v>
      </c>
      <c r="D89" s="62"/>
      <c r="E89" s="62"/>
      <c r="F89" s="62"/>
      <c r="G89" s="62"/>
      <c r="H89" s="62"/>
      <c r="I89" s="155"/>
      <c r="J89" s="62"/>
      <c r="K89" s="62"/>
      <c r="L89" s="60"/>
    </row>
    <row r="90" spans="2:12" s="1" customFormat="1" ht="16.5" customHeight="1" x14ac:dyDescent="0.3">
      <c r="B90" s="40"/>
      <c r="C90" s="62"/>
      <c r="D90" s="62"/>
      <c r="E90" s="370" t="str">
        <f>E7</f>
        <v>ZŠ Na Bendovce zateplení pláště objektu</v>
      </c>
      <c r="F90" s="371"/>
      <c r="G90" s="371"/>
      <c r="H90" s="371"/>
      <c r="I90" s="155"/>
      <c r="J90" s="62"/>
      <c r="K90" s="62"/>
      <c r="L90" s="60"/>
    </row>
    <row r="91" spans="2:12" s="1" customFormat="1" ht="14.4" customHeight="1" x14ac:dyDescent="0.3">
      <c r="B91" s="40"/>
      <c r="C91" s="64" t="s">
        <v>99</v>
      </c>
      <c r="D91" s="62"/>
      <c r="E91" s="62"/>
      <c r="F91" s="62"/>
      <c r="G91" s="62"/>
      <c r="H91" s="62"/>
      <c r="I91" s="155"/>
      <c r="J91" s="62"/>
      <c r="K91" s="62"/>
      <c r="L91" s="60"/>
    </row>
    <row r="92" spans="2:12" s="1" customFormat="1" ht="17.25" customHeight="1" x14ac:dyDescent="0.3">
      <c r="B92" s="40"/>
      <c r="C92" s="62"/>
      <c r="D92" s="62"/>
      <c r="E92" s="334" t="str">
        <f>E9</f>
        <v>01 - Zateplení</v>
      </c>
      <c r="F92" s="372"/>
      <c r="G92" s="372"/>
      <c r="H92" s="372"/>
      <c r="I92" s="155"/>
      <c r="J92" s="62"/>
      <c r="K92" s="62"/>
      <c r="L92" s="60"/>
    </row>
    <row r="93" spans="2:12" s="1" customFormat="1" ht="6.9" customHeight="1" x14ac:dyDescent="0.3">
      <c r="B93" s="40"/>
      <c r="C93" s="62"/>
      <c r="D93" s="62"/>
      <c r="E93" s="62"/>
      <c r="F93" s="62"/>
      <c r="G93" s="62"/>
      <c r="H93" s="62"/>
      <c r="I93" s="155"/>
      <c r="J93" s="62"/>
      <c r="K93" s="62"/>
      <c r="L93" s="60"/>
    </row>
    <row r="94" spans="2:12" s="1" customFormat="1" ht="18" customHeight="1" x14ac:dyDescent="0.3">
      <c r="B94" s="40"/>
      <c r="C94" s="64" t="s">
        <v>24</v>
      </c>
      <c r="D94" s="62"/>
      <c r="E94" s="62"/>
      <c r="F94" s="156" t="str">
        <f>F12</f>
        <v>Na Bendovce č.p. 186/20, 180 00 Praha 8 -Bohnice</v>
      </c>
      <c r="G94" s="62"/>
      <c r="H94" s="62"/>
      <c r="I94" s="157" t="s">
        <v>26</v>
      </c>
      <c r="J94" s="72" t="str">
        <f>IF(J12="","",J12)</f>
        <v>9. 3. 2018</v>
      </c>
      <c r="K94" s="62"/>
      <c r="L94" s="60"/>
    </row>
    <row r="95" spans="2:12" s="1" customFormat="1" ht="6.9" customHeight="1" x14ac:dyDescent="0.3">
      <c r="B95" s="40"/>
      <c r="C95" s="62"/>
      <c r="D95" s="62"/>
      <c r="E95" s="62"/>
      <c r="F95" s="62"/>
      <c r="G95" s="62"/>
      <c r="H95" s="62"/>
      <c r="I95" s="155"/>
      <c r="J95" s="62"/>
      <c r="K95" s="62"/>
      <c r="L95" s="60"/>
    </row>
    <row r="96" spans="2:12" s="1" customFormat="1" ht="13.2" x14ac:dyDescent="0.3">
      <c r="B96" s="40"/>
      <c r="C96" s="64" t="s">
        <v>28</v>
      </c>
      <c r="D96" s="62"/>
      <c r="E96" s="62"/>
      <c r="F96" s="156" t="str">
        <f>E15</f>
        <v>Servisní středisko pro správu svěřeného majetku</v>
      </c>
      <c r="G96" s="62"/>
      <c r="H96" s="62"/>
      <c r="I96" s="157" t="s">
        <v>34</v>
      </c>
      <c r="J96" s="156" t="str">
        <f>E21</f>
        <v>BOMART spol. s r.o.</v>
      </c>
      <c r="K96" s="62"/>
      <c r="L96" s="60"/>
    </row>
    <row r="97" spans="2:65" s="1" customFormat="1" ht="14.4" customHeight="1" x14ac:dyDescent="0.3">
      <c r="B97" s="40"/>
      <c r="C97" s="64" t="s">
        <v>32</v>
      </c>
      <c r="D97" s="62"/>
      <c r="E97" s="62"/>
      <c r="F97" s="156" t="str">
        <f>IF(E18="","",E18)</f>
        <v/>
      </c>
      <c r="G97" s="62"/>
      <c r="H97" s="62"/>
      <c r="I97" s="155"/>
      <c r="J97" s="62"/>
      <c r="K97" s="62"/>
      <c r="L97" s="60"/>
    </row>
    <row r="98" spans="2:65" s="1" customFormat="1" ht="10.35" customHeight="1" x14ac:dyDescent="0.3">
      <c r="B98" s="40"/>
      <c r="C98" s="62"/>
      <c r="D98" s="62"/>
      <c r="E98" s="62"/>
      <c r="F98" s="62"/>
      <c r="G98" s="62"/>
      <c r="H98" s="62"/>
      <c r="I98" s="155"/>
      <c r="J98" s="62"/>
      <c r="K98" s="62"/>
      <c r="L98" s="60"/>
    </row>
    <row r="99" spans="2:65" s="8" customFormat="1" ht="29.25" customHeight="1" x14ac:dyDescent="0.3">
      <c r="B99" s="158"/>
      <c r="C99" s="159" t="s">
        <v>131</v>
      </c>
      <c r="D99" s="160" t="s">
        <v>58</v>
      </c>
      <c r="E99" s="160" t="s">
        <v>54</v>
      </c>
      <c r="F99" s="160" t="s">
        <v>132</v>
      </c>
      <c r="G99" s="160" t="s">
        <v>133</v>
      </c>
      <c r="H99" s="160" t="s">
        <v>134</v>
      </c>
      <c r="I99" s="161" t="s">
        <v>135</v>
      </c>
      <c r="J99" s="160" t="s">
        <v>103</v>
      </c>
      <c r="K99" s="162" t="s">
        <v>136</v>
      </c>
      <c r="L99" s="163"/>
      <c r="M99" s="80" t="s">
        <v>137</v>
      </c>
      <c r="N99" s="81" t="s">
        <v>43</v>
      </c>
      <c r="O99" s="81" t="s">
        <v>138</v>
      </c>
      <c r="P99" s="81" t="s">
        <v>139</v>
      </c>
      <c r="Q99" s="81" t="s">
        <v>140</v>
      </c>
      <c r="R99" s="81" t="s">
        <v>141</v>
      </c>
      <c r="S99" s="81" t="s">
        <v>142</v>
      </c>
      <c r="T99" s="82" t="s">
        <v>143</v>
      </c>
    </row>
    <row r="100" spans="2:65" s="1" customFormat="1" ht="29.25" customHeight="1" x14ac:dyDescent="0.35">
      <c r="B100" s="40"/>
      <c r="C100" s="86" t="s">
        <v>104</v>
      </c>
      <c r="D100" s="62"/>
      <c r="E100" s="62"/>
      <c r="F100" s="62"/>
      <c r="G100" s="62"/>
      <c r="H100" s="62"/>
      <c r="I100" s="155"/>
      <c r="J100" s="164">
        <f>BK100</f>
        <v>0</v>
      </c>
      <c r="K100" s="62"/>
      <c r="L100" s="60"/>
      <c r="M100" s="83"/>
      <c r="N100" s="84"/>
      <c r="O100" s="84"/>
      <c r="P100" s="165">
        <f>P101+P120+P130+P173+P295+P339+P384+P421+P464+P468+P475+P525+P534+P537+P576+P655+P685+P715+P746+P751+P778+P786+P791+P794</f>
        <v>0</v>
      </c>
      <c r="Q100" s="84"/>
      <c r="R100" s="165">
        <f>R101+R120+R130+R173+R295+R339+R384+R421+R464+R468+R475+R525+R534+R537+R576+R655+R685+R715+R746+R751+R778+R786+R791+R794</f>
        <v>6.6206950999999998</v>
      </c>
      <c r="S100" s="84"/>
      <c r="T100" s="166">
        <f>T101+T120+T130+T173+T295+T339+T384+T421+T464+T468+T475+T525+T534+T537+T576+T655+T685+T715+T746+T751+T778+T786+T791+T794</f>
        <v>37.170878500000001</v>
      </c>
      <c r="AT100" s="23" t="s">
        <v>72</v>
      </c>
      <c r="AU100" s="23" t="s">
        <v>105</v>
      </c>
      <c r="BK100" s="167">
        <f>BK101+BK120+BK130+BK173+BK295+BK339+BK384+BK421+BK464+BK468+BK475+BK525+BK534+BK537+BK576+BK655+BK685+BK715+BK746+BK751+BK778+BK786+BK791+BK794</f>
        <v>0</v>
      </c>
    </row>
    <row r="101" spans="2:65" s="9" customFormat="1" ht="37.35" customHeight="1" x14ac:dyDescent="0.35">
      <c r="B101" s="168"/>
      <c r="C101" s="169"/>
      <c r="D101" s="170" t="s">
        <v>72</v>
      </c>
      <c r="E101" s="171" t="s">
        <v>144</v>
      </c>
      <c r="F101" s="171" t="s">
        <v>145</v>
      </c>
      <c r="G101" s="169"/>
      <c r="H101" s="169"/>
      <c r="I101" s="172"/>
      <c r="J101" s="173">
        <f>BK101</f>
        <v>0</v>
      </c>
      <c r="K101" s="169"/>
      <c r="L101" s="174"/>
      <c r="M101" s="175"/>
      <c r="N101" s="176"/>
      <c r="O101" s="176"/>
      <c r="P101" s="177">
        <f>SUM(P102:P119)</f>
        <v>0</v>
      </c>
      <c r="Q101" s="176"/>
      <c r="R101" s="177">
        <f>SUM(R102:R119)</f>
        <v>0</v>
      </c>
      <c r="S101" s="176"/>
      <c r="T101" s="178">
        <f>SUM(T102:T119)</f>
        <v>0</v>
      </c>
      <c r="AR101" s="179" t="s">
        <v>81</v>
      </c>
      <c r="AT101" s="180" t="s">
        <v>72</v>
      </c>
      <c r="AU101" s="180" t="s">
        <v>73</v>
      </c>
      <c r="AY101" s="179" t="s">
        <v>146</v>
      </c>
      <c r="BK101" s="181">
        <f>SUM(BK102:BK119)</f>
        <v>0</v>
      </c>
    </row>
    <row r="102" spans="2:65" s="1" customFormat="1" ht="16.5" customHeight="1" x14ac:dyDescent="0.3">
      <c r="B102" s="40"/>
      <c r="C102" s="182" t="s">
        <v>81</v>
      </c>
      <c r="D102" s="182" t="s">
        <v>147</v>
      </c>
      <c r="E102" s="183" t="s">
        <v>148</v>
      </c>
      <c r="F102" s="184" t="s">
        <v>149</v>
      </c>
      <c r="G102" s="185" t="s">
        <v>150</v>
      </c>
      <c r="H102" s="186">
        <v>1</v>
      </c>
      <c r="I102" s="187"/>
      <c r="J102" s="188">
        <f>ROUND(I102*H102,2)</f>
        <v>0</v>
      </c>
      <c r="K102" s="184" t="s">
        <v>23</v>
      </c>
      <c r="L102" s="60"/>
      <c r="M102" s="189" t="s">
        <v>23</v>
      </c>
      <c r="N102" s="190" t="s">
        <v>44</v>
      </c>
      <c r="O102" s="4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AR102" s="23" t="s">
        <v>151</v>
      </c>
      <c r="AT102" s="23" t="s">
        <v>147</v>
      </c>
      <c r="AU102" s="23" t="s">
        <v>81</v>
      </c>
      <c r="AY102" s="23" t="s">
        <v>146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3" t="s">
        <v>81</v>
      </c>
      <c r="BK102" s="193">
        <f>ROUND(I102*H102,2)</f>
        <v>0</v>
      </c>
      <c r="BL102" s="23" t="s">
        <v>151</v>
      </c>
      <c r="BM102" s="23" t="s">
        <v>83</v>
      </c>
    </row>
    <row r="103" spans="2:65" s="1" customFormat="1" x14ac:dyDescent="0.3">
      <c r="B103" s="40"/>
      <c r="C103" s="62"/>
      <c r="D103" s="194" t="s">
        <v>152</v>
      </c>
      <c r="E103" s="62"/>
      <c r="F103" s="195" t="s">
        <v>149</v>
      </c>
      <c r="G103" s="62"/>
      <c r="H103" s="62"/>
      <c r="I103" s="155"/>
      <c r="J103" s="62"/>
      <c r="K103" s="62"/>
      <c r="L103" s="60"/>
      <c r="M103" s="196"/>
      <c r="N103" s="41"/>
      <c r="O103" s="41"/>
      <c r="P103" s="41"/>
      <c r="Q103" s="41"/>
      <c r="R103" s="41"/>
      <c r="S103" s="41"/>
      <c r="T103" s="77"/>
      <c r="AT103" s="23" t="s">
        <v>152</v>
      </c>
      <c r="AU103" s="23" t="s">
        <v>81</v>
      </c>
    </row>
    <row r="104" spans="2:65" s="1" customFormat="1" ht="16.5" customHeight="1" x14ac:dyDescent="0.3">
      <c r="B104" s="40"/>
      <c r="C104" s="182" t="s">
        <v>83</v>
      </c>
      <c r="D104" s="182" t="s">
        <v>147</v>
      </c>
      <c r="E104" s="183" t="s">
        <v>153</v>
      </c>
      <c r="F104" s="184" t="s">
        <v>154</v>
      </c>
      <c r="G104" s="185" t="s">
        <v>155</v>
      </c>
      <c r="H104" s="186">
        <v>1</v>
      </c>
      <c r="I104" s="187"/>
      <c r="J104" s="188">
        <f>ROUND(I104*H104,2)</f>
        <v>0</v>
      </c>
      <c r="K104" s="184" t="s">
        <v>23</v>
      </c>
      <c r="L104" s="60"/>
      <c r="M104" s="189" t="s">
        <v>23</v>
      </c>
      <c r="N104" s="190" t="s">
        <v>44</v>
      </c>
      <c r="O104" s="41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23" t="s">
        <v>151</v>
      </c>
      <c r="AT104" s="23" t="s">
        <v>147</v>
      </c>
      <c r="AU104" s="23" t="s">
        <v>81</v>
      </c>
      <c r="AY104" s="23" t="s">
        <v>146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3" t="s">
        <v>81</v>
      </c>
      <c r="BK104" s="193">
        <f>ROUND(I104*H104,2)</f>
        <v>0</v>
      </c>
      <c r="BL104" s="23" t="s">
        <v>151</v>
      </c>
      <c r="BM104" s="23" t="s">
        <v>151</v>
      </c>
    </row>
    <row r="105" spans="2:65" s="1" customFormat="1" x14ac:dyDescent="0.3">
      <c r="B105" s="40"/>
      <c r="C105" s="62"/>
      <c r="D105" s="194" t="s">
        <v>152</v>
      </c>
      <c r="E105" s="62"/>
      <c r="F105" s="195" t="s">
        <v>154</v>
      </c>
      <c r="G105" s="62"/>
      <c r="H105" s="62"/>
      <c r="I105" s="155"/>
      <c r="J105" s="62"/>
      <c r="K105" s="62"/>
      <c r="L105" s="60"/>
      <c r="M105" s="196"/>
      <c r="N105" s="41"/>
      <c r="O105" s="41"/>
      <c r="P105" s="41"/>
      <c r="Q105" s="41"/>
      <c r="R105" s="41"/>
      <c r="S105" s="41"/>
      <c r="T105" s="77"/>
      <c r="AT105" s="23" t="s">
        <v>152</v>
      </c>
      <c r="AU105" s="23" t="s">
        <v>81</v>
      </c>
    </row>
    <row r="106" spans="2:65" s="1" customFormat="1" ht="16.5" customHeight="1" x14ac:dyDescent="0.3">
      <c r="B106" s="40"/>
      <c r="C106" s="182" t="s">
        <v>156</v>
      </c>
      <c r="D106" s="182" t="s">
        <v>147</v>
      </c>
      <c r="E106" s="183" t="s">
        <v>157</v>
      </c>
      <c r="F106" s="184" t="s">
        <v>158</v>
      </c>
      <c r="G106" s="185" t="s">
        <v>155</v>
      </c>
      <c r="H106" s="186">
        <v>1</v>
      </c>
      <c r="I106" s="187"/>
      <c r="J106" s="188">
        <f>ROUND(I106*H106,2)</f>
        <v>0</v>
      </c>
      <c r="K106" s="184" t="s">
        <v>23</v>
      </c>
      <c r="L106" s="60"/>
      <c r="M106" s="189" t="s">
        <v>23</v>
      </c>
      <c r="N106" s="190" t="s">
        <v>44</v>
      </c>
      <c r="O106" s="4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AR106" s="23" t="s">
        <v>151</v>
      </c>
      <c r="AT106" s="23" t="s">
        <v>147</v>
      </c>
      <c r="AU106" s="23" t="s">
        <v>81</v>
      </c>
      <c r="AY106" s="23" t="s">
        <v>146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3" t="s">
        <v>81</v>
      </c>
      <c r="BK106" s="193">
        <f>ROUND(I106*H106,2)</f>
        <v>0</v>
      </c>
      <c r="BL106" s="23" t="s">
        <v>151</v>
      </c>
      <c r="BM106" s="23" t="s">
        <v>159</v>
      </c>
    </row>
    <row r="107" spans="2:65" s="1" customFormat="1" x14ac:dyDescent="0.3">
      <c r="B107" s="40"/>
      <c r="C107" s="62"/>
      <c r="D107" s="194" t="s">
        <v>152</v>
      </c>
      <c r="E107" s="62"/>
      <c r="F107" s="195" t="s">
        <v>158</v>
      </c>
      <c r="G107" s="62"/>
      <c r="H107" s="62"/>
      <c r="I107" s="155"/>
      <c r="J107" s="62"/>
      <c r="K107" s="62"/>
      <c r="L107" s="60"/>
      <c r="M107" s="196"/>
      <c r="N107" s="41"/>
      <c r="O107" s="41"/>
      <c r="P107" s="41"/>
      <c r="Q107" s="41"/>
      <c r="R107" s="41"/>
      <c r="S107" s="41"/>
      <c r="T107" s="77"/>
      <c r="AT107" s="23" t="s">
        <v>152</v>
      </c>
      <c r="AU107" s="23" t="s">
        <v>81</v>
      </c>
    </row>
    <row r="108" spans="2:65" s="10" customFormat="1" x14ac:dyDescent="0.3">
      <c r="B108" s="197"/>
      <c r="C108" s="198"/>
      <c r="D108" s="194" t="s">
        <v>160</v>
      </c>
      <c r="E108" s="199" t="s">
        <v>23</v>
      </c>
      <c r="F108" s="200" t="s">
        <v>161</v>
      </c>
      <c r="G108" s="198"/>
      <c r="H108" s="201">
        <v>1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160</v>
      </c>
      <c r="AU108" s="207" t="s">
        <v>81</v>
      </c>
      <c r="AV108" s="10" t="s">
        <v>83</v>
      </c>
      <c r="AW108" s="10" t="s">
        <v>36</v>
      </c>
      <c r="AX108" s="10" t="s">
        <v>73</v>
      </c>
      <c r="AY108" s="207" t="s">
        <v>146</v>
      </c>
    </row>
    <row r="109" spans="2:65" s="11" customFormat="1" x14ac:dyDescent="0.3">
      <c r="B109" s="208"/>
      <c r="C109" s="209"/>
      <c r="D109" s="194" t="s">
        <v>160</v>
      </c>
      <c r="E109" s="210" t="s">
        <v>23</v>
      </c>
      <c r="F109" s="211" t="s">
        <v>162</v>
      </c>
      <c r="G109" s="209"/>
      <c r="H109" s="212">
        <v>1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160</v>
      </c>
      <c r="AU109" s="218" t="s">
        <v>81</v>
      </c>
      <c r="AV109" s="11" t="s">
        <v>151</v>
      </c>
      <c r="AW109" s="11" t="s">
        <v>36</v>
      </c>
      <c r="AX109" s="11" t="s">
        <v>81</v>
      </c>
      <c r="AY109" s="218" t="s">
        <v>146</v>
      </c>
    </row>
    <row r="110" spans="2:65" s="1" customFormat="1" ht="25.5" customHeight="1" x14ac:dyDescent="0.3">
      <c r="B110" s="40"/>
      <c r="C110" s="182" t="s">
        <v>151</v>
      </c>
      <c r="D110" s="182" t="s">
        <v>147</v>
      </c>
      <c r="E110" s="183" t="s">
        <v>163</v>
      </c>
      <c r="F110" s="184" t="s">
        <v>164</v>
      </c>
      <c r="G110" s="185" t="s">
        <v>155</v>
      </c>
      <c r="H110" s="186">
        <v>3</v>
      </c>
      <c r="I110" s="187"/>
      <c r="J110" s="188">
        <f>ROUND(I110*H110,2)</f>
        <v>0</v>
      </c>
      <c r="K110" s="184" t="s">
        <v>23</v>
      </c>
      <c r="L110" s="60"/>
      <c r="M110" s="189" t="s">
        <v>23</v>
      </c>
      <c r="N110" s="190" t="s">
        <v>44</v>
      </c>
      <c r="O110" s="41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3" t="s">
        <v>151</v>
      </c>
      <c r="AT110" s="23" t="s">
        <v>147</v>
      </c>
      <c r="AU110" s="23" t="s">
        <v>81</v>
      </c>
      <c r="AY110" s="23" t="s">
        <v>146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3" t="s">
        <v>81</v>
      </c>
      <c r="BK110" s="193">
        <f>ROUND(I110*H110,2)</f>
        <v>0</v>
      </c>
      <c r="BL110" s="23" t="s">
        <v>151</v>
      </c>
      <c r="BM110" s="23" t="s">
        <v>165</v>
      </c>
    </row>
    <row r="111" spans="2:65" s="1" customFormat="1" x14ac:dyDescent="0.3">
      <c r="B111" s="40"/>
      <c r="C111" s="62"/>
      <c r="D111" s="194" t="s">
        <v>152</v>
      </c>
      <c r="E111" s="62"/>
      <c r="F111" s="195" t="s">
        <v>164</v>
      </c>
      <c r="G111" s="62"/>
      <c r="H111" s="62"/>
      <c r="I111" s="155"/>
      <c r="J111" s="62"/>
      <c r="K111" s="62"/>
      <c r="L111" s="60"/>
      <c r="M111" s="196"/>
      <c r="N111" s="41"/>
      <c r="O111" s="41"/>
      <c r="P111" s="41"/>
      <c r="Q111" s="41"/>
      <c r="R111" s="41"/>
      <c r="S111" s="41"/>
      <c r="T111" s="77"/>
      <c r="AT111" s="23" t="s">
        <v>152</v>
      </c>
      <c r="AU111" s="23" t="s">
        <v>81</v>
      </c>
    </row>
    <row r="112" spans="2:65" s="10" customFormat="1" x14ac:dyDescent="0.3">
      <c r="B112" s="197"/>
      <c r="C112" s="198"/>
      <c r="D112" s="194" t="s">
        <v>160</v>
      </c>
      <c r="E112" s="199" t="s">
        <v>23</v>
      </c>
      <c r="F112" s="200" t="s">
        <v>166</v>
      </c>
      <c r="G112" s="198"/>
      <c r="H112" s="201">
        <v>1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160</v>
      </c>
      <c r="AU112" s="207" t="s">
        <v>81</v>
      </c>
      <c r="AV112" s="10" t="s">
        <v>83</v>
      </c>
      <c r="AW112" s="10" t="s">
        <v>36</v>
      </c>
      <c r="AX112" s="10" t="s">
        <v>73</v>
      </c>
      <c r="AY112" s="207" t="s">
        <v>146</v>
      </c>
    </row>
    <row r="113" spans="2:65" s="10" customFormat="1" x14ac:dyDescent="0.3">
      <c r="B113" s="197"/>
      <c r="C113" s="198"/>
      <c r="D113" s="194" t="s">
        <v>160</v>
      </c>
      <c r="E113" s="199" t="s">
        <v>23</v>
      </c>
      <c r="F113" s="200" t="s">
        <v>167</v>
      </c>
      <c r="G113" s="198"/>
      <c r="H113" s="201">
        <v>1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160</v>
      </c>
      <c r="AU113" s="207" t="s">
        <v>81</v>
      </c>
      <c r="AV113" s="10" t="s">
        <v>83</v>
      </c>
      <c r="AW113" s="10" t="s">
        <v>36</v>
      </c>
      <c r="AX113" s="10" t="s">
        <v>73</v>
      </c>
      <c r="AY113" s="207" t="s">
        <v>146</v>
      </c>
    </row>
    <row r="114" spans="2:65" s="10" customFormat="1" x14ac:dyDescent="0.3">
      <c r="B114" s="197"/>
      <c r="C114" s="198"/>
      <c r="D114" s="194" t="s">
        <v>160</v>
      </c>
      <c r="E114" s="199" t="s">
        <v>23</v>
      </c>
      <c r="F114" s="200" t="s">
        <v>168</v>
      </c>
      <c r="G114" s="198"/>
      <c r="H114" s="201">
        <v>1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160</v>
      </c>
      <c r="AU114" s="207" t="s">
        <v>81</v>
      </c>
      <c r="AV114" s="10" t="s">
        <v>83</v>
      </c>
      <c r="AW114" s="10" t="s">
        <v>36</v>
      </c>
      <c r="AX114" s="10" t="s">
        <v>73</v>
      </c>
      <c r="AY114" s="207" t="s">
        <v>146</v>
      </c>
    </row>
    <row r="115" spans="2:65" s="11" customFormat="1" x14ac:dyDescent="0.3">
      <c r="B115" s="208"/>
      <c r="C115" s="209"/>
      <c r="D115" s="194" t="s">
        <v>160</v>
      </c>
      <c r="E115" s="210" t="s">
        <v>23</v>
      </c>
      <c r="F115" s="211" t="s">
        <v>162</v>
      </c>
      <c r="G115" s="209"/>
      <c r="H115" s="212">
        <v>3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160</v>
      </c>
      <c r="AU115" s="218" t="s">
        <v>81</v>
      </c>
      <c r="AV115" s="11" t="s">
        <v>151</v>
      </c>
      <c r="AW115" s="11" t="s">
        <v>36</v>
      </c>
      <c r="AX115" s="11" t="s">
        <v>81</v>
      </c>
      <c r="AY115" s="218" t="s">
        <v>146</v>
      </c>
    </row>
    <row r="116" spans="2:65" s="1" customFormat="1" ht="16.5" customHeight="1" x14ac:dyDescent="0.3">
      <c r="B116" s="40"/>
      <c r="C116" s="182" t="s">
        <v>169</v>
      </c>
      <c r="D116" s="182" t="s">
        <v>147</v>
      </c>
      <c r="E116" s="183" t="s">
        <v>170</v>
      </c>
      <c r="F116" s="184" t="s">
        <v>171</v>
      </c>
      <c r="G116" s="185" t="s">
        <v>155</v>
      </c>
      <c r="H116" s="186">
        <v>1</v>
      </c>
      <c r="I116" s="187"/>
      <c r="J116" s="188">
        <f>ROUND(I116*H116,2)</f>
        <v>0</v>
      </c>
      <c r="K116" s="184" t="s">
        <v>23</v>
      </c>
      <c r="L116" s="60"/>
      <c r="M116" s="189" t="s">
        <v>23</v>
      </c>
      <c r="N116" s="190" t="s">
        <v>44</v>
      </c>
      <c r="O116" s="41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23" t="s">
        <v>151</v>
      </c>
      <c r="AT116" s="23" t="s">
        <v>147</v>
      </c>
      <c r="AU116" s="23" t="s">
        <v>81</v>
      </c>
      <c r="AY116" s="23" t="s">
        <v>146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3" t="s">
        <v>81</v>
      </c>
      <c r="BK116" s="193">
        <f>ROUND(I116*H116,2)</f>
        <v>0</v>
      </c>
      <c r="BL116" s="23" t="s">
        <v>151</v>
      </c>
      <c r="BM116" s="23" t="s">
        <v>172</v>
      </c>
    </row>
    <row r="117" spans="2:65" s="1" customFormat="1" x14ac:dyDescent="0.3">
      <c r="B117" s="40"/>
      <c r="C117" s="62"/>
      <c r="D117" s="194" t="s">
        <v>152</v>
      </c>
      <c r="E117" s="62"/>
      <c r="F117" s="195" t="s">
        <v>171</v>
      </c>
      <c r="G117" s="62"/>
      <c r="H117" s="62"/>
      <c r="I117" s="155"/>
      <c r="J117" s="62"/>
      <c r="K117" s="62"/>
      <c r="L117" s="60"/>
      <c r="M117" s="196"/>
      <c r="N117" s="41"/>
      <c r="O117" s="41"/>
      <c r="P117" s="41"/>
      <c r="Q117" s="41"/>
      <c r="R117" s="41"/>
      <c r="S117" s="41"/>
      <c r="T117" s="77"/>
      <c r="AT117" s="23" t="s">
        <v>152</v>
      </c>
      <c r="AU117" s="23" t="s">
        <v>81</v>
      </c>
    </row>
    <row r="118" spans="2:65" s="10" customFormat="1" x14ac:dyDescent="0.3">
      <c r="B118" s="197"/>
      <c r="C118" s="198"/>
      <c r="D118" s="194" t="s">
        <v>160</v>
      </c>
      <c r="E118" s="199" t="s">
        <v>23</v>
      </c>
      <c r="F118" s="200" t="s">
        <v>173</v>
      </c>
      <c r="G118" s="198"/>
      <c r="H118" s="201">
        <v>1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160</v>
      </c>
      <c r="AU118" s="207" t="s">
        <v>81</v>
      </c>
      <c r="AV118" s="10" t="s">
        <v>83</v>
      </c>
      <c r="AW118" s="10" t="s">
        <v>36</v>
      </c>
      <c r="AX118" s="10" t="s">
        <v>73</v>
      </c>
      <c r="AY118" s="207" t="s">
        <v>146</v>
      </c>
    </row>
    <row r="119" spans="2:65" s="11" customFormat="1" x14ac:dyDescent="0.3">
      <c r="B119" s="208"/>
      <c r="C119" s="209"/>
      <c r="D119" s="194" t="s">
        <v>160</v>
      </c>
      <c r="E119" s="210" t="s">
        <v>23</v>
      </c>
      <c r="F119" s="211" t="s">
        <v>162</v>
      </c>
      <c r="G119" s="209"/>
      <c r="H119" s="212">
        <v>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160</v>
      </c>
      <c r="AU119" s="218" t="s">
        <v>81</v>
      </c>
      <c r="AV119" s="11" t="s">
        <v>151</v>
      </c>
      <c r="AW119" s="11" t="s">
        <v>36</v>
      </c>
      <c r="AX119" s="11" t="s">
        <v>81</v>
      </c>
      <c r="AY119" s="218" t="s">
        <v>146</v>
      </c>
    </row>
    <row r="120" spans="2:65" s="9" customFormat="1" ht="37.35" customHeight="1" x14ac:dyDescent="0.35">
      <c r="B120" s="168"/>
      <c r="C120" s="169"/>
      <c r="D120" s="170" t="s">
        <v>72</v>
      </c>
      <c r="E120" s="171" t="s">
        <v>156</v>
      </c>
      <c r="F120" s="171" t="s">
        <v>174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SUM(P121:P129)</f>
        <v>0</v>
      </c>
      <c r="Q120" s="176"/>
      <c r="R120" s="177">
        <f>SUM(R121:R129)</f>
        <v>0</v>
      </c>
      <c r="S120" s="176"/>
      <c r="T120" s="178">
        <f>SUM(T121:T129)</f>
        <v>0</v>
      </c>
      <c r="AR120" s="179" t="s">
        <v>81</v>
      </c>
      <c r="AT120" s="180" t="s">
        <v>72</v>
      </c>
      <c r="AU120" s="180" t="s">
        <v>73</v>
      </c>
      <c r="AY120" s="179" t="s">
        <v>146</v>
      </c>
      <c r="BK120" s="181">
        <f>SUM(BK121:BK129)</f>
        <v>0</v>
      </c>
    </row>
    <row r="121" spans="2:65" s="1" customFormat="1" ht="16.5" customHeight="1" x14ac:dyDescent="0.3">
      <c r="B121" s="40"/>
      <c r="C121" s="182" t="s">
        <v>159</v>
      </c>
      <c r="D121" s="182" t="s">
        <v>147</v>
      </c>
      <c r="E121" s="183" t="s">
        <v>175</v>
      </c>
      <c r="F121" s="184" t="s">
        <v>176</v>
      </c>
      <c r="G121" s="185" t="s">
        <v>177</v>
      </c>
      <c r="H121" s="186">
        <v>8</v>
      </c>
      <c r="I121" s="187"/>
      <c r="J121" s="188">
        <f>ROUND(I121*H121,2)</f>
        <v>0</v>
      </c>
      <c r="K121" s="184" t="s">
        <v>23</v>
      </c>
      <c r="L121" s="60"/>
      <c r="M121" s="189" t="s">
        <v>23</v>
      </c>
      <c r="N121" s="190" t="s">
        <v>44</v>
      </c>
      <c r="O121" s="41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AR121" s="23" t="s">
        <v>151</v>
      </c>
      <c r="AT121" s="23" t="s">
        <v>147</v>
      </c>
      <c r="AU121" s="23" t="s">
        <v>81</v>
      </c>
      <c r="AY121" s="23" t="s">
        <v>146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3" t="s">
        <v>81</v>
      </c>
      <c r="BK121" s="193">
        <f>ROUND(I121*H121,2)</f>
        <v>0</v>
      </c>
      <c r="BL121" s="23" t="s">
        <v>151</v>
      </c>
      <c r="BM121" s="23" t="s">
        <v>178</v>
      </c>
    </row>
    <row r="122" spans="2:65" s="1" customFormat="1" x14ac:dyDescent="0.3">
      <c r="B122" s="40"/>
      <c r="C122" s="62"/>
      <c r="D122" s="194" t="s">
        <v>152</v>
      </c>
      <c r="E122" s="62"/>
      <c r="F122" s="195" t="s">
        <v>176</v>
      </c>
      <c r="G122" s="62"/>
      <c r="H122" s="62"/>
      <c r="I122" s="155"/>
      <c r="J122" s="62"/>
      <c r="K122" s="62"/>
      <c r="L122" s="60"/>
      <c r="M122" s="196"/>
      <c r="N122" s="41"/>
      <c r="O122" s="41"/>
      <c r="P122" s="41"/>
      <c r="Q122" s="41"/>
      <c r="R122" s="41"/>
      <c r="S122" s="41"/>
      <c r="T122" s="77"/>
      <c r="AT122" s="23" t="s">
        <v>152</v>
      </c>
      <c r="AU122" s="23" t="s">
        <v>81</v>
      </c>
    </row>
    <row r="123" spans="2:65" s="1" customFormat="1" ht="16.5" customHeight="1" x14ac:dyDescent="0.3">
      <c r="B123" s="40"/>
      <c r="C123" s="182" t="s">
        <v>179</v>
      </c>
      <c r="D123" s="182" t="s">
        <v>147</v>
      </c>
      <c r="E123" s="183" t="s">
        <v>180</v>
      </c>
      <c r="F123" s="184" t="s">
        <v>181</v>
      </c>
      <c r="G123" s="185" t="s">
        <v>177</v>
      </c>
      <c r="H123" s="186">
        <v>81.650000000000006</v>
      </c>
      <c r="I123" s="187"/>
      <c r="J123" s="188">
        <f>ROUND(I123*H123,2)</f>
        <v>0</v>
      </c>
      <c r="K123" s="184" t="s">
        <v>182</v>
      </c>
      <c r="L123" s="60"/>
      <c r="M123" s="189" t="s">
        <v>23</v>
      </c>
      <c r="N123" s="190" t="s">
        <v>44</v>
      </c>
      <c r="O123" s="41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AR123" s="23" t="s">
        <v>151</v>
      </c>
      <c r="AT123" s="23" t="s">
        <v>147</v>
      </c>
      <c r="AU123" s="23" t="s">
        <v>81</v>
      </c>
      <c r="AY123" s="23" t="s">
        <v>146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3" t="s">
        <v>81</v>
      </c>
      <c r="BK123" s="193">
        <f>ROUND(I123*H123,2)</f>
        <v>0</v>
      </c>
      <c r="BL123" s="23" t="s">
        <v>151</v>
      </c>
      <c r="BM123" s="23" t="s">
        <v>183</v>
      </c>
    </row>
    <row r="124" spans="2:65" s="1" customFormat="1" x14ac:dyDescent="0.3">
      <c r="B124" s="40"/>
      <c r="C124" s="62"/>
      <c r="D124" s="194" t="s">
        <v>152</v>
      </c>
      <c r="E124" s="62"/>
      <c r="F124" s="195" t="s">
        <v>181</v>
      </c>
      <c r="G124" s="62"/>
      <c r="H124" s="62"/>
      <c r="I124" s="155"/>
      <c r="J124" s="62"/>
      <c r="K124" s="62"/>
      <c r="L124" s="60"/>
      <c r="M124" s="196"/>
      <c r="N124" s="41"/>
      <c r="O124" s="41"/>
      <c r="P124" s="41"/>
      <c r="Q124" s="41"/>
      <c r="R124" s="41"/>
      <c r="S124" s="41"/>
      <c r="T124" s="77"/>
      <c r="AT124" s="23" t="s">
        <v>152</v>
      </c>
      <c r="AU124" s="23" t="s">
        <v>81</v>
      </c>
    </row>
    <row r="125" spans="2:65" s="10" customFormat="1" x14ac:dyDescent="0.3">
      <c r="B125" s="197"/>
      <c r="C125" s="198"/>
      <c r="D125" s="194" t="s">
        <v>160</v>
      </c>
      <c r="E125" s="199" t="s">
        <v>23</v>
      </c>
      <c r="F125" s="200" t="s">
        <v>184</v>
      </c>
      <c r="G125" s="198"/>
      <c r="H125" s="201">
        <v>39.6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160</v>
      </c>
      <c r="AU125" s="207" t="s">
        <v>81</v>
      </c>
      <c r="AV125" s="10" t="s">
        <v>83</v>
      </c>
      <c r="AW125" s="10" t="s">
        <v>36</v>
      </c>
      <c r="AX125" s="10" t="s">
        <v>73</v>
      </c>
      <c r="AY125" s="207" t="s">
        <v>146</v>
      </c>
    </row>
    <row r="126" spans="2:65" s="10" customFormat="1" x14ac:dyDescent="0.3">
      <c r="B126" s="197"/>
      <c r="C126" s="198"/>
      <c r="D126" s="194" t="s">
        <v>160</v>
      </c>
      <c r="E126" s="199" t="s">
        <v>23</v>
      </c>
      <c r="F126" s="200" t="s">
        <v>185</v>
      </c>
      <c r="G126" s="198"/>
      <c r="H126" s="201">
        <v>35.6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160</v>
      </c>
      <c r="AU126" s="207" t="s">
        <v>81</v>
      </c>
      <c r="AV126" s="10" t="s">
        <v>83</v>
      </c>
      <c r="AW126" s="10" t="s">
        <v>36</v>
      </c>
      <c r="AX126" s="10" t="s">
        <v>73</v>
      </c>
      <c r="AY126" s="207" t="s">
        <v>146</v>
      </c>
    </row>
    <row r="127" spans="2:65" s="10" customFormat="1" x14ac:dyDescent="0.3">
      <c r="B127" s="197"/>
      <c r="C127" s="198"/>
      <c r="D127" s="194" t="s">
        <v>160</v>
      </c>
      <c r="E127" s="199" t="s">
        <v>23</v>
      </c>
      <c r="F127" s="200" t="s">
        <v>186</v>
      </c>
      <c r="G127" s="198"/>
      <c r="H127" s="201">
        <v>2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160</v>
      </c>
      <c r="AU127" s="207" t="s">
        <v>81</v>
      </c>
      <c r="AV127" s="10" t="s">
        <v>83</v>
      </c>
      <c r="AW127" s="10" t="s">
        <v>36</v>
      </c>
      <c r="AX127" s="10" t="s">
        <v>73</v>
      </c>
      <c r="AY127" s="207" t="s">
        <v>146</v>
      </c>
    </row>
    <row r="128" spans="2:65" s="10" customFormat="1" x14ac:dyDescent="0.3">
      <c r="B128" s="197"/>
      <c r="C128" s="198"/>
      <c r="D128" s="194" t="s">
        <v>160</v>
      </c>
      <c r="E128" s="199" t="s">
        <v>23</v>
      </c>
      <c r="F128" s="200" t="s">
        <v>187</v>
      </c>
      <c r="G128" s="198"/>
      <c r="H128" s="201">
        <v>4.45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160</v>
      </c>
      <c r="AU128" s="207" t="s">
        <v>81</v>
      </c>
      <c r="AV128" s="10" t="s">
        <v>83</v>
      </c>
      <c r="AW128" s="10" t="s">
        <v>36</v>
      </c>
      <c r="AX128" s="10" t="s">
        <v>73</v>
      </c>
      <c r="AY128" s="207" t="s">
        <v>146</v>
      </c>
    </row>
    <row r="129" spans="2:65" s="11" customFormat="1" x14ac:dyDescent="0.3">
      <c r="B129" s="208"/>
      <c r="C129" s="209"/>
      <c r="D129" s="194" t="s">
        <v>160</v>
      </c>
      <c r="E129" s="210" t="s">
        <v>23</v>
      </c>
      <c r="F129" s="211" t="s">
        <v>162</v>
      </c>
      <c r="G129" s="209"/>
      <c r="H129" s="212">
        <v>81.650000000000006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160</v>
      </c>
      <c r="AU129" s="218" t="s">
        <v>81</v>
      </c>
      <c r="AV129" s="11" t="s">
        <v>151</v>
      </c>
      <c r="AW129" s="11" t="s">
        <v>36</v>
      </c>
      <c r="AX129" s="11" t="s">
        <v>81</v>
      </c>
      <c r="AY129" s="218" t="s">
        <v>146</v>
      </c>
    </row>
    <row r="130" spans="2:65" s="9" customFormat="1" ht="37.35" customHeight="1" x14ac:dyDescent="0.35">
      <c r="B130" s="168"/>
      <c r="C130" s="169"/>
      <c r="D130" s="170" t="s">
        <v>72</v>
      </c>
      <c r="E130" s="171" t="s">
        <v>188</v>
      </c>
      <c r="F130" s="171" t="s">
        <v>189</v>
      </c>
      <c r="G130" s="169"/>
      <c r="H130" s="169"/>
      <c r="I130" s="172"/>
      <c r="J130" s="173">
        <f>BK130</f>
        <v>0</v>
      </c>
      <c r="K130" s="169"/>
      <c r="L130" s="174"/>
      <c r="M130" s="175"/>
      <c r="N130" s="176"/>
      <c r="O130" s="176"/>
      <c r="P130" s="177">
        <f>SUM(P131:P172)</f>
        <v>0</v>
      </c>
      <c r="Q130" s="176"/>
      <c r="R130" s="177">
        <f>SUM(R131:R172)</f>
        <v>1.1485000000000001</v>
      </c>
      <c r="S130" s="176"/>
      <c r="T130" s="178">
        <f>SUM(T131:T172)</f>
        <v>0</v>
      </c>
      <c r="AR130" s="179" t="s">
        <v>81</v>
      </c>
      <c r="AT130" s="180" t="s">
        <v>72</v>
      </c>
      <c r="AU130" s="180" t="s">
        <v>73</v>
      </c>
      <c r="AY130" s="179" t="s">
        <v>146</v>
      </c>
      <c r="BK130" s="181">
        <f>SUM(BK131:BK172)</f>
        <v>0</v>
      </c>
    </row>
    <row r="131" spans="2:65" s="1" customFormat="1" ht="16.5" customHeight="1" x14ac:dyDescent="0.3">
      <c r="B131" s="40"/>
      <c r="C131" s="182" t="s">
        <v>165</v>
      </c>
      <c r="D131" s="182" t="s">
        <v>147</v>
      </c>
      <c r="E131" s="183" t="s">
        <v>190</v>
      </c>
      <c r="F131" s="184" t="s">
        <v>191</v>
      </c>
      <c r="G131" s="185" t="s">
        <v>177</v>
      </c>
      <c r="H131" s="186">
        <v>8</v>
      </c>
      <c r="I131" s="187"/>
      <c r="J131" s="188">
        <f>ROUND(I131*H131,2)</f>
        <v>0</v>
      </c>
      <c r="K131" s="184" t="s">
        <v>182</v>
      </c>
      <c r="L131" s="60"/>
      <c r="M131" s="189" t="s">
        <v>23</v>
      </c>
      <c r="N131" s="190" t="s">
        <v>44</v>
      </c>
      <c r="O131" s="41"/>
      <c r="P131" s="191">
        <f>O131*H131</f>
        <v>0</v>
      </c>
      <c r="Q131" s="191">
        <v>4.1500000000000002E-2</v>
      </c>
      <c r="R131" s="191">
        <f>Q131*H131</f>
        <v>0.33200000000000002</v>
      </c>
      <c r="S131" s="191">
        <v>0</v>
      </c>
      <c r="T131" s="192">
        <f>S131*H131</f>
        <v>0</v>
      </c>
      <c r="AR131" s="23" t="s">
        <v>151</v>
      </c>
      <c r="AT131" s="23" t="s">
        <v>147</v>
      </c>
      <c r="AU131" s="23" t="s">
        <v>81</v>
      </c>
      <c r="AY131" s="23" t="s">
        <v>146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3" t="s">
        <v>81</v>
      </c>
      <c r="BK131" s="193">
        <f>ROUND(I131*H131,2)</f>
        <v>0</v>
      </c>
      <c r="BL131" s="23" t="s">
        <v>151</v>
      </c>
      <c r="BM131" s="23" t="s">
        <v>192</v>
      </c>
    </row>
    <row r="132" spans="2:65" s="1" customFormat="1" ht="24" x14ac:dyDescent="0.3">
      <c r="B132" s="40"/>
      <c r="C132" s="62"/>
      <c r="D132" s="194" t="s">
        <v>152</v>
      </c>
      <c r="E132" s="62"/>
      <c r="F132" s="195" t="s">
        <v>193</v>
      </c>
      <c r="G132" s="62"/>
      <c r="H132" s="62"/>
      <c r="I132" s="155"/>
      <c r="J132" s="62"/>
      <c r="K132" s="62"/>
      <c r="L132" s="60"/>
      <c r="M132" s="196"/>
      <c r="N132" s="41"/>
      <c r="O132" s="41"/>
      <c r="P132" s="41"/>
      <c r="Q132" s="41"/>
      <c r="R132" s="41"/>
      <c r="S132" s="41"/>
      <c r="T132" s="77"/>
      <c r="AT132" s="23" t="s">
        <v>152</v>
      </c>
      <c r="AU132" s="23" t="s">
        <v>81</v>
      </c>
    </row>
    <row r="133" spans="2:65" s="10" customFormat="1" x14ac:dyDescent="0.3">
      <c r="B133" s="197"/>
      <c r="C133" s="198"/>
      <c r="D133" s="194" t="s">
        <v>160</v>
      </c>
      <c r="E133" s="199" t="s">
        <v>23</v>
      </c>
      <c r="F133" s="200" t="s">
        <v>194</v>
      </c>
      <c r="G133" s="198"/>
      <c r="H133" s="201">
        <v>8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160</v>
      </c>
      <c r="AU133" s="207" t="s">
        <v>81</v>
      </c>
      <c r="AV133" s="10" t="s">
        <v>83</v>
      </c>
      <c r="AW133" s="10" t="s">
        <v>36</v>
      </c>
      <c r="AX133" s="10" t="s">
        <v>73</v>
      </c>
      <c r="AY133" s="207" t="s">
        <v>146</v>
      </c>
    </row>
    <row r="134" spans="2:65" s="11" customFormat="1" x14ac:dyDescent="0.3">
      <c r="B134" s="208"/>
      <c r="C134" s="209"/>
      <c r="D134" s="194" t="s">
        <v>160</v>
      </c>
      <c r="E134" s="210" t="s">
        <v>23</v>
      </c>
      <c r="F134" s="211" t="s">
        <v>162</v>
      </c>
      <c r="G134" s="209"/>
      <c r="H134" s="212">
        <v>8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160</v>
      </c>
      <c r="AU134" s="218" t="s">
        <v>81</v>
      </c>
      <c r="AV134" s="11" t="s">
        <v>151</v>
      </c>
      <c r="AW134" s="11" t="s">
        <v>36</v>
      </c>
      <c r="AX134" s="11" t="s">
        <v>81</v>
      </c>
      <c r="AY134" s="218" t="s">
        <v>146</v>
      </c>
    </row>
    <row r="135" spans="2:65" s="1" customFormat="1" ht="16.5" customHeight="1" x14ac:dyDescent="0.3">
      <c r="B135" s="40"/>
      <c r="C135" s="182" t="s">
        <v>195</v>
      </c>
      <c r="D135" s="182" t="s">
        <v>147</v>
      </c>
      <c r="E135" s="183" t="s">
        <v>196</v>
      </c>
      <c r="F135" s="184" t="s">
        <v>197</v>
      </c>
      <c r="G135" s="185" t="s">
        <v>198</v>
      </c>
      <c r="H135" s="186">
        <v>100</v>
      </c>
      <c r="I135" s="187"/>
      <c r="J135" s="188">
        <f>ROUND(I135*H135,2)</f>
        <v>0</v>
      </c>
      <c r="K135" s="184" t="s">
        <v>182</v>
      </c>
      <c r="L135" s="60"/>
      <c r="M135" s="189" t="s">
        <v>23</v>
      </c>
      <c r="N135" s="190" t="s">
        <v>44</v>
      </c>
      <c r="O135" s="4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23" t="s">
        <v>151</v>
      </c>
      <c r="AT135" s="23" t="s">
        <v>147</v>
      </c>
      <c r="AU135" s="23" t="s">
        <v>81</v>
      </c>
      <c r="AY135" s="23" t="s">
        <v>146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23" t="s">
        <v>81</v>
      </c>
      <c r="BK135" s="193">
        <f>ROUND(I135*H135,2)</f>
        <v>0</v>
      </c>
      <c r="BL135" s="23" t="s">
        <v>151</v>
      </c>
      <c r="BM135" s="23" t="s">
        <v>199</v>
      </c>
    </row>
    <row r="136" spans="2:65" s="1" customFormat="1" x14ac:dyDescent="0.3">
      <c r="B136" s="40"/>
      <c r="C136" s="62"/>
      <c r="D136" s="194" t="s">
        <v>152</v>
      </c>
      <c r="E136" s="62"/>
      <c r="F136" s="195" t="s">
        <v>197</v>
      </c>
      <c r="G136" s="62"/>
      <c r="H136" s="62"/>
      <c r="I136" s="155"/>
      <c r="J136" s="62"/>
      <c r="K136" s="62"/>
      <c r="L136" s="60"/>
      <c r="M136" s="196"/>
      <c r="N136" s="41"/>
      <c r="O136" s="41"/>
      <c r="P136" s="41"/>
      <c r="Q136" s="41"/>
      <c r="R136" s="41"/>
      <c r="S136" s="41"/>
      <c r="T136" s="77"/>
      <c r="AT136" s="23" t="s">
        <v>152</v>
      </c>
      <c r="AU136" s="23" t="s">
        <v>81</v>
      </c>
    </row>
    <row r="137" spans="2:65" s="10" customFormat="1" x14ac:dyDescent="0.3">
      <c r="B137" s="197"/>
      <c r="C137" s="198"/>
      <c r="D137" s="194" t="s">
        <v>160</v>
      </c>
      <c r="E137" s="199" t="s">
        <v>23</v>
      </c>
      <c r="F137" s="200" t="s">
        <v>200</v>
      </c>
      <c r="G137" s="198"/>
      <c r="H137" s="201">
        <v>100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160</v>
      </c>
      <c r="AU137" s="207" t="s">
        <v>81</v>
      </c>
      <c r="AV137" s="10" t="s">
        <v>83</v>
      </c>
      <c r="AW137" s="10" t="s">
        <v>36</v>
      </c>
      <c r="AX137" s="10" t="s">
        <v>73</v>
      </c>
      <c r="AY137" s="207" t="s">
        <v>146</v>
      </c>
    </row>
    <row r="138" spans="2:65" s="11" customFormat="1" x14ac:dyDescent="0.3">
      <c r="B138" s="208"/>
      <c r="C138" s="209"/>
      <c r="D138" s="194" t="s">
        <v>160</v>
      </c>
      <c r="E138" s="210" t="s">
        <v>23</v>
      </c>
      <c r="F138" s="211" t="s">
        <v>162</v>
      </c>
      <c r="G138" s="209"/>
      <c r="H138" s="212">
        <v>100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160</v>
      </c>
      <c r="AU138" s="218" t="s">
        <v>81</v>
      </c>
      <c r="AV138" s="11" t="s">
        <v>151</v>
      </c>
      <c r="AW138" s="11" t="s">
        <v>36</v>
      </c>
      <c r="AX138" s="11" t="s">
        <v>81</v>
      </c>
      <c r="AY138" s="218" t="s">
        <v>146</v>
      </c>
    </row>
    <row r="139" spans="2:65" s="1" customFormat="1" ht="16.5" customHeight="1" x14ac:dyDescent="0.3">
      <c r="B139" s="40"/>
      <c r="C139" s="182" t="s">
        <v>172</v>
      </c>
      <c r="D139" s="182" t="s">
        <v>147</v>
      </c>
      <c r="E139" s="183" t="s">
        <v>201</v>
      </c>
      <c r="F139" s="184" t="s">
        <v>202</v>
      </c>
      <c r="G139" s="185" t="s">
        <v>198</v>
      </c>
      <c r="H139" s="186">
        <v>81.650000000000006</v>
      </c>
      <c r="I139" s="187"/>
      <c r="J139" s="188">
        <f>ROUND(I139*H139,2)</f>
        <v>0</v>
      </c>
      <c r="K139" s="184" t="s">
        <v>182</v>
      </c>
      <c r="L139" s="60"/>
      <c r="M139" s="189" t="s">
        <v>23</v>
      </c>
      <c r="N139" s="190" t="s">
        <v>44</v>
      </c>
      <c r="O139" s="41"/>
      <c r="P139" s="191">
        <f>O139*H139</f>
        <v>0</v>
      </c>
      <c r="Q139" s="191">
        <v>1.5E-3</v>
      </c>
      <c r="R139" s="191">
        <f>Q139*H139</f>
        <v>0.12247500000000001</v>
      </c>
      <c r="S139" s="191">
        <v>0</v>
      </c>
      <c r="T139" s="192">
        <f>S139*H139</f>
        <v>0</v>
      </c>
      <c r="AR139" s="23" t="s">
        <v>151</v>
      </c>
      <c r="AT139" s="23" t="s">
        <v>147</v>
      </c>
      <c r="AU139" s="23" t="s">
        <v>81</v>
      </c>
      <c r="AY139" s="23" t="s">
        <v>146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3" t="s">
        <v>81</v>
      </c>
      <c r="BK139" s="193">
        <f>ROUND(I139*H139,2)</f>
        <v>0</v>
      </c>
      <c r="BL139" s="23" t="s">
        <v>151</v>
      </c>
      <c r="BM139" s="23" t="s">
        <v>203</v>
      </c>
    </row>
    <row r="140" spans="2:65" s="1" customFormat="1" x14ac:dyDescent="0.3">
      <c r="B140" s="40"/>
      <c r="C140" s="62"/>
      <c r="D140" s="194" t="s">
        <v>152</v>
      </c>
      <c r="E140" s="62"/>
      <c r="F140" s="195" t="s">
        <v>204</v>
      </c>
      <c r="G140" s="62"/>
      <c r="H140" s="62"/>
      <c r="I140" s="155"/>
      <c r="J140" s="62"/>
      <c r="K140" s="62"/>
      <c r="L140" s="60"/>
      <c r="M140" s="196"/>
      <c r="N140" s="41"/>
      <c r="O140" s="41"/>
      <c r="P140" s="41"/>
      <c r="Q140" s="41"/>
      <c r="R140" s="41"/>
      <c r="S140" s="41"/>
      <c r="T140" s="77"/>
      <c r="AT140" s="23" t="s">
        <v>152</v>
      </c>
      <c r="AU140" s="23" t="s">
        <v>81</v>
      </c>
    </row>
    <row r="141" spans="2:65" s="10" customFormat="1" x14ac:dyDescent="0.3">
      <c r="B141" s="197"/>
      <c r="C141" s="198"/>
      <c r="D141" s="194" t="s">
        <v>160</v>
      </c>
      <c r="E141" s="199" t="s">
        <v>23</v>
      </c>
      <c r="F141" s="200" t="s">
        <v>184</v>
      </c>
      <c r="G141" s="198"/>
      <c r="H141" s="201">
        <v>39.6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160</v>
      </c>
      <c r="AU141" s="207" t="s">
        <v>81</v>
      </c>
      <c r="AV141" s="10" t="s">
        <v>83</v>
      </c>
      <c r="AW141" s="10" t="s">
        <v>36</v>
      </c>
      <c r="AX141" s="10" t="s">
        <v>73</v>
      </c>
      <c r="AY141" s="207" t="s">
        <v>146</v>
      </c>
    </row>
    <row r="142" spans="2:65" s="10" customFormat="1" x14ac:dyDescent="0.3">
      <c r="B142" s="197"/>
      <c r="C142" s="198"/>
      <c r="D142" s="194" t="s">
        <v>160</v>
      </c>
      <c r="E142" s="199" t="s">
        <v>23</v>
      </c>
      <c r="F142" s="200" t="s">
        <v>185</v>
      </c>
      <c r="G142" s="198"/>
      <c r="H142" s="201">
        <v>35.6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160</v>
      </c>
      <c r="AU142" s="207" t="s">
        <v>81</v>
      </c>
      <c r="AV142" s="10" t="s">
        <v>83</v>
      </c>
      <c r="AW142" s="10" t="s">
        <v>36</v>
      </c>
      <c r="AX142" s="10" t="s">
        <v>73</v>
      </c>
      <c r="AY142" s="207" t="s">
        <v>146</v>
      </c>
    </row>
    <row r="143" spans="2:65" s="10" customFormat="1" x14ac:dyDescent="0.3">
      <c r="B143" s="197"/>
      <c r="C143" s="198"/>
      <c r="D143" s="194" t="s">
        <v>160</v>
      </c>
      <c r="E143" s="199" t="s">
        <v>23</v>
      </c>
      <c r="F143" s="200" t="s">
        <v>186</v>
      </c>
      <c r="G143" s="198"/>
      <c r="H143" s="201">
        <v>2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160</v>
      </c>
      <c r="AU143" s="207" t="s">
        <v>81</v>
      </c>
      <c r="AV143" s="10" t="s">
        <v>83</v>
      </c>
      <c r="AW143" s="10" t="s">
        <v>36</v>
      </c>
      <c r="AX143" s="10" t="s">
        <v>73</v>
      </c>
      <c r="AY143" s="207" t="s">
        <v>146</v>
      </c>
    </row>
    <row r="144" spans="2:65" s="10" customFormat="1" x14ac:dyDescent="0.3">
      <c r="B144" s="197"/>
      <c r="C144" s="198"/>
      <c r="D144" s="194" t="s">
        <v>160</v>
      </c>
      <c r="E144" s="199" t="s">
        <v>23</v>
      </c>
      <c r="F144" s="200" t="s">
        <v>187</v>
      </c>
      <c r="G144" s="198"/>
      <c r="H144" s="201">
        <v>4.45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160</v>
      </c>
      <c r="AU144" s="207" t="s">
        <v>81</v>
      </c>
      <c r="AV144" s="10" t="s">
        <v>83</v>
      </c>
      <c r="AW144" s="10" t="s">
        <v>36</v>
      </c>
      <c r="AX144" s="10" t="s">
        <v>73</v>
      </c>
      <c r="AY144" s="207" t="s">
        <v>146</v>
      </c>
    </row>
    <row r="145" spans="2:65" s="11" customFormat="1" x14ac:dyDescent="0.3">
      <c r="B145" s="208"/>
      <c r="C145" s="209"/>
      <c r="D145" s="194" t="s">
        <v>160</v>
      </c>
      <c r="E145" s="210" t="s">
        <v>23</v>
      </c>
      <c r="F145" s="211" t="s">
        <v>162</v>
      </c>
      <c r="G145" s="209"/>
      <c r="H145" s="212">
        <v>81.650000000000006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160</v>
      </c>
      <c r="AU145" s="218" t="s">
        <v>81</v>
      </c>
      <c r="AV145" s="11" t="s">
        <v>151</v>
      </c>
      <c r="AW145" s="11" t="s">
        <v>36</v>
      </c>
      <c r="AX145" s="11" t="s">
        <v>81</v>
      </c>
      <c r="AY145" s="218" t="s">
        <v>146</v>
      </c>
    </row>
    <row r="146" spans="2:65" s="1" customFormat="1" ht="25.5" customHeight="1" x14ac:dyDescent="0.3">
      <c r="B146" s="40"/>
      <c r="C146" s="182" t="s">
        <v>144</v>
      </c>
      <c r="D146" s="182" t="s">
        <v>147</v>
      </c>
      <c r="E146" s="183" t="s">
        <v>205</v>
      </c>
      <c r="F146" s="184" t="s">
        <v>206</v>
      </c>
      <c r="G146" s="185" t="s">
        <v>207</v>
      </c>
      <c r="H146" s="186">
        <v>50</v>
      </c>
      <c r="I146" s="187"/>
      <c r="J146" s="188">
        <f>ROUND(I146*H146,2)</f>
        <v>0</v>
      </c>
      <c r="K146" s="184" t="s">
        <v>23</v>
      </c>
      <c r="L146" s="60"/>
      <c r="M146" s="189" t="s">
        <v>23</v>
      </c>
      <c r="N146" s="190" t="s">
        <v>44</v>
      </c>
      <c r="O146" s="41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23" t="s">
        <v>151</v>
      </c>
      <c r="AT146" s="23" t="s">
        <v>147</v>
      </c>
      <c r="AU146" s="23" t="s">
        <v>81</v>
      </c>
      <c r="AY146" s="23" t="s">
        <v>146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3" t="s">
        <v>81</v>
      </c>
      <c r="BK146" s="193">
        <f>ROUND(I146*H146,2)</f>
        <v>0</v>
      </c>
      <c r="BL146" s="23" t="s">
        <v>151</v>
      </c>
      <c r="BM146" s="23" t="s">
        <v>208</v>
      </c>
    </row>
    <row r="147" spans="2:65" s="1" customFormat="1" x14ac:dyDescent="0.3">
      <c r="B147" s="40"/>
      <c r="C147" s="62"/>
      <c r="D147" s="194" t="s">
        <v>152</v>
      </c>
      <c r="E147" s="62"/>
      <c r="F147" s="195" t="s">
        <v>206</v>
      </c>
      <c r="G147" s="62"/>
      <c r="H147" s="62"/>
      <c r="I147" s="155"/>
      <c r="J147" s="62"/>
      <c r="K147" s="62"/>
      <c r="L147" s="60"/>
      <c r="M147" s="196"/>
      <c r="N147" s="41"/>
      <c r="O147" s="41"/>
      <c r="P147" s="41"/>
      <c r="Q147" s="41"/>
      <c r="R147" s="41"/>
      <c r="S147" s="41"/>
      <c r="T147" s="77"/>
      <c r="AT147" s="23" t="s">
        <v>152</v>
      </c>
      <c r="AU147" s="23" t="s">
        <v>81</v>
      </c>
    </row>
    <row r="148" spans="2:65" s="10" customFormat="1" x14ac:dyDescent="0.3">
      <c r="B148" s="197"/>
      <c r="C148" s="198"/>
      <c r="D148" s="194" t="s">
        <v>160</v>
      </c>
      <c r="E148" s="199" t="s">
        <v>23</v>
      </c>
      <c r="F148" s="200" t="s">
        <v>209</v>
      </c>
      <c r="G148" s="198"/>
      <c r="H148" s="201">
        <v>50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160</v>
      </c>
      <c r="AU148" s="207" t="s">
        <v>81</v>
      </c>
      <c r="AV148" s="10" t="s">
        <v>83</v>
      </c>
      <c r="AW148" s="10" t="s">
        <v>36</v>
      </c>
      <c r="AX148" s="10" t="s">
        <v>73</v>
      </c>
      <c r="AY148" s="207" t="s">
        <v>146</v>
      </c>
    </row>
    <row r="149" spans="2:65" s="11" customFormat="1" x14ac:dyDescent="0.3">
      <c r="B149" s="208"/>
      <c r="C149" s="209"/>
      <c r="D149" s="194" t="s">
        <v>160</v>
      </c>
      <c r="E149" s="210" t="s">
        <v>23</v>
      </c>
      <c r="F149" s="211" t="s">
        <v>162</v>
      </c>
      <c r="G149" s="209"/>
      <c r="H149" s="212">
        <v>50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160</v>
      </c>
      <c r="AU149" s="218" t="s">
        <v>81</v>
      </c>
      <c r="AV149" s="11" t="s">
        <v>151</v>
      </c>
      <c r="AW149" s="11" t="s">
        <v>36</v>
      </c>
      <c r="AX149" s="11" t="s">
        <v>81</v>
      </c>
      <c r="AY149" s="218" t="s">
        <v>146</v>
      </c>
    </row>
    <row r="150" spans="2:65" s="1" customFormat="1" ht="16.5" customHeight="1" x14ac:dyDescent="0.3">
      <c r="B150" s="40"/>
      <c r="C150" s="182" t="s">
        <v>178</v>
      </c>
      <c r="D150" s="182" t="s">
        <v>147</v>
      </c>
      <c r="E150" s="183" t="s">
        <v>210</v>
      </c>
      <c r="F150" s="184" t="s">
        <v>211</v>
      </c>
      <c r="G150" s="185" t="s">
        <v>207</v>
      </c>
      <c r="H150" s="186">
        <v>40.825000000000003</v>
      </c>
      <c r="I150" s="187"/>
      <c r="J150" s="188">
        <f>ROUND(I150*H150,2)</f>
        <v>0</v>
      </c>
      <c r="K150" s="184" t="s">
        <v>182</v>
      </c>
      <c r="L150" s="60"/>
      <c r="M150" s="189" t="s">
        <v>23</v>
      </c>
      <c r="N150" s="190" t="s">
        <v>44</v>
      </c>
      <c r="O150" s="41"/>
      <c r="P150" s="191">
        <f>O150*H150</f>
        <v>0</v>
      </c>
      <c r="Q150" s="191">
        <v>1.7000000000000001E-2</v>
      </c>
      <c r="R150" s="191">
        <f>Q150*H150</f>
        <v>0.69402500000000011</v>
      </c>
      <c r="S150" s="191">
        <v>0</v>
      </c>
      <c r="T150" s="192">
        <f>S150*H150</f>
        <v>0</v>
      </c>
      <c r="AR150" s="23" t="s">
        <v>151</v>
      </c>
      <c r="AT150" s="23" t="s">
        <v>147</v>
      </c>
      <c r="AU150" s="23" t="s">
        <v>81</v>
      </c>
      <c r="AY150" s="23" t="s">
        <v>146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3" t="s">
        <v>81</v>
      </c>
      <c r="BK150" s="193">
        <f>ROUND(I150*H150,2)</f>
        <v>0</v>
      </c>
      <c r="BL150" s="23" t="s">
        <v>151</v>
      </c>
      <c r="BM150" s="23" t="s">
        <v>212</v>
      </c>
    </row>
    <row r="151" spans="2:65" s="1" customFormat="1" ht="24" x14ac:dyDescent="0.3">
      <c r="B151" s="40"/>
      <c r="C151" s="62"/>
      <c r="D151" s="194" t="s">
        <v>152</v>
      </c>
      <c r="E151" s="62"/>
      <c r="F151" s="195" t="s">
        <v>213</v>
      </c>
      <c r="G151" s="62"/>
      <c r="H151" s="62"/>
      <c r="I151" s="155"/>
      <c r="J151" s="62"/>
      <c r="K151" s="62"/>
      <c r="L151" s="60"/>
      <c r="M151" s="196"/>
      <c r="N151" s="41"/>
      <c r="O151" s="41"/>
      <c r="P151" s="41"/>
      <c r="Q151" s="41"/>
      <c r="R151" s="41"/>
      <c r="S151" s="41"/>
      <c r="T151" s="77"/>
      <c r="AT151" s="23" t="s">
        <v>152</v>
      </c>
      <c r="AU151" s="23" t="s">
        <v>81</v>
      </c>
    </row>
    <row r="152" spans="2:65" s="12" customFormat="1" x14ac:dyDescent="0.3">
      <c r="B152" s="219"/>
      <c r="C152" s="220"/>
      <c r="D152" s="194" t="s">
        <v>160</v>
      </c>
      <c r="E152" s="221" t="s">
        <v>23</v>
      </c>
      <c r="F152" s="222" t="s">
        <v>214</v>
      </c>
      <c r="G152" s="220"/>
      <c r="H152" s="221" t="s">
        <v>23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160</v>
      </c>
      <c r="AU152" s="228" t="s">
        <v>81</v>
      </c>
      <c r="AV152" s="12" t="s">
        <v>81</v>
      </c>
      <c r="AW152" s="12" t="s">
        <v>36</v>
      </c>
      <c r="AX152" s="12" t="s">
        <v>73</v>
      </c>
      <c r="AY152" s="228" t="s">
        <v>146</v>
      </c>
    </row>
    <row r="153" spans="2:65" s="10" customFormat="1" x14ac:dyDescent="0.3">
      <c r="B153" s="197"/>
      <c r="C153" s="198"/>
      <c r="D153" s="194" t="s">
        <v>160</v>
      </c>
      <c r="E153" s="199" t="s">
        <v>23</v>
      </c>
      <c r="F153" s="200" t="s">
        <v>215</v>
      </c>
      <c r="G153" s="198"/>
      <c r="H153" s="201">
        <v>19.8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160</v>
      </c>
      <c r="AU153" s="207" t="s">
        <v>81</v>
      </c>
      <c r="AV153" s="10" t="s">
        <v>83</v>
      </c>
      <c r="AW153" s="10" t="s">
        <v>36</v>
      </c>
      <c r="AX153" s="10" t="s">
        <v>73</v>
      </c>
      <c r="AY153" s="207" t="s">
        <v>146</v>
      </c>
    </row>
    <row r="154" spans="2:65" s="10" customFormat="1" x14ac:dyDescent="0.3">
      <c r="B154" s="197"/>
      <c r="C154" s="198"/>
      <c r="D154" s="194" t="s">
        <v>160</v>
      </c>
      <c r="E154" s="199" t="s">
        <v>23</v>
      </c>
      <c r="F154" s="200" t="s">
        <v>216</v>
      </c>
      <c r="G154" s="198"/>
      <c r="H154" s="201">
        <v>17.8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160</v>
      </c>
      <c r="AU154" s="207" t="s">
        <v>81</v>
      </c>
      <c r="AV154" s="10" t="s">
        <v>83</v>
      </c>
      <c r="AW154" s="10" t="s">
        <v>36</v>
      </c>
      <c r="AX154" s="10" t="s">
        <v>73</v>
      </c>
      <c r="AY154" s="207" t="s">
        <v>146</v>
      </c>
    </row>
    <row r="155" spans="2:65" s="10" customFormat="1" x14ac:dyDescent="0.3">
      <c r="B155" s="197"/>
      <c r="C155" s="198"/>
      <c r="D155" s="194" t="s">
        <v>160</v>
      </c>
      <c r="E155" s="199" t="s">
        <v>23</v>
      </c>
      <c r="F155" s="200" t="s">
        <v>217</v>
      </c>
      <c r="G155" s="198"/>
      <c r="H155" s="201">
        <v>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160</v>
      </c>
      <c r="AU155" s="207" t="s">
        <v>81</v>
      </c>
      <c r="AV155" s="10" t="s">
        <v>83</v>
      </c>
      <c r="AW155" s="10" t="s">
        <v>36</v>
      </c>
      <c r="AX155" s="10" t="s">
        <v>73</v>
      </c>
      <c r="AY155" s="207" t="s">
        <v>146</v>
      </c>
    </row>
    <row r="156" spans="2:65" s="10" customFormat="1" x14ac:dyDescent="0.3">
      <c r="B156" s="197"/>
      <c r="C156" s="198"/>
      <c r="D156" s="194" t="s">
        <v>160</v>
      </c>
      <c r="E156" s="199" t="s">
        <v>23</v>
      </c>
      <c r="F156" s="200" t="s">
        <v>218</v>
      </c>
      <c r="G156" s="198"/>
      <c r="H156" s="201">
        <v>2.2250000000000001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160</v>
      </c>
      <c r="AU156" s="207" t="s">
        <v>81</v>
      </c>
      <c r="AV156" s="10" t="s">
        <v>83</v>
      </c>
      <c r="AW156" s="10" t="s">
        <v>36</v>
      </c>
      <c r="AX156" s="10" t="s">
        <v>73</v>
      </c>
      <c r="AY156" s="207" t="s">
        <v>146</v>
      </c>
    </row>
    <row r="157" spans="2:65" s="1" customFormat="1" ht="16.5" customHeight="1" x14ac:dyDescent="0.3">
      <c r="B157" s="40"/>
      <c r="C157" s="182" t="s">
        <v>219</v>
      </c>
      <c r="D157" s="182" t="s">
        <v>147</v>
      </c>
      <c r="E157" s="183" t="s">
        <v>220</v>
      </c>
      <c r="F157" s="184" t="s">
        <v>221</v>
      </c>
      <c r="G157" s="185" t="s">
        <v>207</v>
      </c>
      <c r="H157" s="186">
        <v>32.86</v>
      </c>
      <c r="I157" s="187"/>
      <c r="J157" s="188">
        <f>ROUND(I157*H157,2)</f>
        <v>0</v>
      </c>
      <c r="K157" s="184" t="s">
        <v>182</v>
      </c>
      <c r="L157" s="60"/>
      <c r="M157" s="189" t="s">
        <v>23</v>
      </c>
      <c r="N157" s="190" t="s">
        <v>44</v>
      </c>
      <c r="O157" s="41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AR157" s="23" t="s">
        <v>151</v>
      </c>
      <c r="AT157" s="23" t="s">
        <v>147</v>
      </c>
      <c r="AU157" s="23" t="s">
        <v>81</v>
      </c>
      <c r="AY157" s="23" t="s">
        <v>146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23" t="s">
        <v>81</v>
      </c>
      <c r="BK157" s="193">
        <f>ROUND(I157*H157,2)</f>
        <v>0</v>
      </c>
      <c r="BL157" s="23" t="s">
        <v>151</v>
      </c>
      <c r="BM157" s="23" t="s">
        <v>222</v>
      </c>
    </row>
    <row r="158" spans="2:65" s="1" customFormat="1" x14ac:dyDescent="0.3">
      <c r="B158" s="40"/>
      <c r="C158" s="62"/>
      <c r="D158" s="194" t="s">
        <v>152</v>
      </c>
      <c r="E158" s="62"/>
      <c r="F158" s="195" t="s">
        <v>221</v>
      </c>
      <c r="G158" s="62"/>
      <c r="H158" s="62"/>
      <c r="I158" s="155"/>
      <c r="J158" s="62"/>
      <c r="K158" s="62"/>
      <c r="L158" s="60"/>
      <c r="M158" s="196"/>
      <c r="N158" s="41"/>
      <c r="O158" s="41"/>
      <c r="P158" s="41"/>
      <c r="Q158" s="41"/>
      <c r="R158" s="41"/>
      <c r="S158" s="41"/>
      <c r="T158" s="77"/>
      <c r="AT158" s="23" t="s">
        <v>152</v>
      </c>
      <c r="AU158" s="23" t="s">
        <v>81</v>
      </c>
    </row>
    <row r="159" spans="2:65" s="10" customFormat="1" x14ac:dyDescent="0.3">
      <c r="B159" s="197"/>
      <c r="C159" s="198"/>
      <c r="D159" s="194" t="s">
        <v>160</v>
      </c>
      <c r="E159" s="199" t="s">
        <v>23</v>
      </c>
      <c r="F159" s="200" t="s">
        <v>223</v>
      </c>
      <c r="G159" s="198"/>
      <c r="H159" s="201">
        <v>15.84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160</v>
      </c>
      <c r="AU159" s="207" t="s">
        <v>81</v>
      </c>
      <c r="AV159" s="10" t="s">
        <v>83</v>
      </c>
      <c r="AW159" s="10" t="s">
        <v>36</v>
      </c>
      <c r="AX159" s="10" t="s">
        <v>73</v>
      </c>
      <c r="AY159" s="207" t="s">
        <v>146</v>
      </c>
    </row>
    <row r="160" spans="2:65" s="10" customFormat="1" x14ac:dyDescent="0.3">
      <c r="B160" s="197"/>
      <c r="C160" s="198"/>
      <c r="D160" s="194" t="s">
        <v>160</v>
      </c>
      <c r="E160" s="199" t="s">
        <v>23</v>
      </c>
      <c r="F160" s="200" t="s">
        <v>224</v>
      </c>
      <c r="G160" s="198"/>
      <c r="H160" s="201">
        <v>14.24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160</v>
      </c>
      <c r="AU160" s="207" t="s">
        <v>81</v>
      </c>
      <c r="AV160" s="10" t="s">
        <v>83</v>
      </c>
      <c r="AW160" s="10" t="s">
        <v>36</v>
      </c>
      <c r="AX160" s="10" t="s">
        <v>73</v>
      </c>
      <c r="AY160" s="207" t="s">
        <v>146</v>
      </c>
    </row>
    <row r="161" spans="2:65" s="10" customFormat="1" x14ac:dyDescent="0.3">
      <c r="B161" s="197"/>
      <c r="C161" s="198"/>
      <c r="D161" s="194" t="s">
        <v>160</v>
      </c>
      <c r="E161" s="199" t="s">
        <v>23</v>
      </c>
      <c r="F161" s="200" t="s">
        <v>225</v>
      </c>
      <c r="G161" s="198"/>
      <c r="H161" s="201">
        <v>1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160</v>
      </c>
      <c r="AU161" s="207" t="s">
        <v>81</v>
      </c>
      <c r="AV161" s="10" t="s">
        <v>83</v>
      </c>
      <c r="AW161" s="10" t="s">
        <v>36</v>
      </c>
      <c r="AX161" s="10" t="s">
        <v>73</v>
      </c>
      <c r="AY161" s="207" t="s">
        <v>146</v>
      </c>
    </row>
    <row r="162" spans="2:65" s="10" customFormat="1" x14ac:dyDescent="0.3">
      <c r="B162" s="197"/>
      <c r="C162" s="198"/>
      <c r="D162" s="194" t="s">
        <v>160</v>
      </c>
      <c r="E162" s="199" t="s">
        <v>23</v>
      </c>
      <c r="F162" s="200" t="s">
        <v>226</v>
      </c>
      <c r="G162" s="198"/>
      <c r="H162" s="201">
        <v>1.78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160</v>
      </c>
      <c r="AU162" s="207" t="s">
        <v>81</v>
      </c>
      <c r="AV162" s="10" t="s">
        <v>83</v>
      </c>
      <c r="AW162" s="10" t="s">
        <v>36</v>
      </c>
      <c r="AX162" s="10" t="s">
        <v>73</v>
      </c>
      <c r="AY162" s="207" t="s">
        <v>146</v>
      </c>
    </row>
    <row r="163" spans="2:65" s="11" customFormat="1" x14ac:dyDescent="0.3">
      <c r="B163" s="208"/>
      <c r="C163" s="209"/>
      <c r="D163" s="194" t="s">
        <v>160</v>
      </c>
      <c r="E163" s="210" t="s">
        <v>23</v>
      </c>
      <c r="F163" s="211" t="s">
        <v>162</v>
      </c>
      <c r="G163" s="209"/>
      <c r="H163" s="212">
        <v>32.86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160</v>
      </c>
      <c r="AU163" s="218" t="s">
        <v>81</v>
      </c>
      <c r="AV163" s="11" t="s">
        <v>151</v>
      </c>
      <c r="AW163" s="11" t="s">
        <v>36</v>
      </c>
      <c r="AX163" s="11" t="s">
        <v>81</v>
      </c>
      <c r="AY163" s="218" t="s">
        <v>146</v>
      </c>
    </row>
    <row r="164" spans="2:65" s="1" customFormat="1" ht="16.5" customHeight="1" x14ac:dyDescent="0.3">
      <c r="B164" s="40"/>
      <c r="C164" s="182" t="s">
        <v>183</v>
      </c>
      <c r="D164" s="182" t="s">
        <v>147</v>
      </c>
      <c r="E164" s="183" t="s">
        <v>227</v>
      </c>
      <c r="F164" s="184" t="s">
        <v>228</v>
      </c>
      <c r="G164" s="185" t="s">
        <v>207</v>
      </c>
      <c r="H164" s="186">
        <v>159.44999999999999</v>
      </c>
      <c r="I164" s="187"/>
      <c r="J164" s="188">
        <f>ROUND(I164*H164,2)</f>
        <v>0</v>
      </c>
      <c r="K164" s="184" t="s">
        <v>182</v>
      </c>
      <c r="L164" s="60"/>
      <c r="M164" s="189" t="s">
        <v>23</v>
      </c>
      <c r="N164" s="190" t="s">
        <v>44</v>
      </c>
      <c r="O164" s="41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AR164" s="23" t="s">
        <v>151</v>
      </c>
      <c r="AT164" s="23" t="s">
        <v>147</v>
      </c>
      <c r="AU164" s="23" t="s">
        <v>81</v>
      </c>
      <c r="AY164" s="23" t="s">
        <v>146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23" t="s">
        <v>81</v>
      </c>
      <c r="BK164" s="193">
        <f>ROUND(I164*H164,2)</f>
        <v>0</v>
      </c>
      <c r="BL164" s="23" t="s">
        <v>151</v>
      </c>
      <c r="BM164" s="23" t="s">
        <v>229</v>
      </c>
    </row>
    <row r="165" spans="2:65" s="1" customFormat="1" x14ac:dyDescent="0.3">
      <c r="B165" s="40"/>
      <c r="C165" s="62"/>
      <c r="D165" s="194" t="s">
        <v>152</v>
      </c>
      <c r="E165" s="62"/>
      <c r="F165" s="195" t="s">
        <v>228</v>
      </c>
      <c r="G165" s="62"/>
      <c r="H165" s="62"/>
      <c r="I165" s="155"/>
      <c r="J165" s="62"/>
      <c r="K165" s="62"/>
      <c r="L165" s="60"/>
      <c r="M165" s="196"/>
      <c r="N165" s="41"/>
      <c r="O165" s="41"/>
      <c r="P165" s="41"/>
      <c r="Q165" s="41"/>
      <c r="R165" s="41"/>
      <c r="S165" s="41"/>
      <c r="T165" s="77"/>
      <c r="AT165" s="23" t="s">
        <v>152</v>
      </c>
      <c r="AU165" s="23" t="s">
        <v>81</v>
      </c>
    </row>
    <row r="166" spans="2:65" s="10" customFormat="1" x14ac:dyDescent="0.3">
      <c r="B166" s="197"/>
      <c r="C166" s="198"/>
      <c r="D166" s="194" t="s">
        <v>160</v>
      </c>
      <c r="E166" s="199" t="s">
        <v>23</v>
      </c>
      <c r="F166" s="200" t="s">
        <v>230</v>
      </c>
      <c r="G166" s="198"/>
      <c r="H166" s="201">
        <v>39.6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160</v>
      </c>
      <c r="AU166" s="207" t="s">
        <v>81</v>
      </c>
      <c r="AV166" s="10" t="s">
        <v>83</v>
      </c>
      <c r="AW166" s="10" t="s">
        <v>36</v>
      </c>
      <c r="AX166" s="10" t="s">
        <v>73</v>
      </c>
      <c r="AY166" s="207" t="s">
        <v>146</v>
      </c>
    </row>
    <row r="167" spans="2:65" s="10" customFormat="1" x14ac:dyDescent="0.3">
      <c r="B167" s="197"/>
      <c r="C167" s="198"/>
      <c r="D167" s="194" t="s">
        <v>160</v>
      </c>
      <c r="E167" s="199" t="s">
        <v>23</v>
      </c>
      <c r="F167" s="200" t="s">
        <v>231</v>
      </c>
      <c r="G167" s="198"/>
      <c r="H167" s="201">
        <v>6.2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160</v>
      </c>
      <c r="AU167" s="207" t="s">
        <v>81</v>
      </c>
      <c r="AV167" s="10" t="s">
        <v>83</v>
      </c>
      <c r="AW167" s="10" t="s">
        <v>36</v>
      </c>
      <c r="AX167" s="10" t="s">
        <v>73</v>
      </c>
      <c r="AY167" s="207" t="s">
        <v>146</v>
      </c>
    </row>
    <row r="168" spans="2:65" s="10" customFormat="1" x14ac:dyDescent="0.3">
      <c r="B168" s="197"/>
      <c r="C168" s="198"/>
      <c r="D168" s="194" t="s">
        <v>160</v>
      </c>
      <c r="E168" s="199" t="s">
        <v>23</v>
      </c>
      <c r="F168" s="200" t="s">
        <v>232</v>
      </c>
      <c r="G168" s="198"/>
      <c r="H168" s="201">
        <v>33.299999999999997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160</v>
      </c>
      <c r="AU168" s="207" t="s">
        <v>81</v>
      </c>
      <c r="AV168" s="10" t="s">
        <v>83</v>
      </c>
      <c r="AW168" s="10" t="s">
        <v>36</v>
      </c>
      <c r="AX168" s="10" t="s">
        <v>73</v>
      </c>
      <c r="AY168" s="207" t="s">
        <v>146</v>
      </c>
    </row>
    <row r="169" spans="2:65" s="10" customFormat="1" x14ac:dyDescent="0.3">
      <c r="B169" s="197"/>
      <c r="C169" s="198"/>
      <c r="D169" s="194" t="s">
        <v>160</v>
      </c>
      <c r="E169" s="199" t="s">
        <v>23</v>
      </c>
      <c r="F169" s="200" t="s">
        <v>233</v>
      </c>
      <c r="G169" s="198"/>
      <c r="H169" s="201">
        <v>4.9000000000000004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160</v>
      </c>
      <c r="AU169" s="207" t="s">
        <v>81</v>
      </c>
      <c r="AV169" s="10" t="s">
        <v>83</v>
      </c>
      <c r="AW169" s="10" t="s">
        <v>36</v>
      </c>
      <c r="AX169" s="10" t="s">
        <v>73</v>
      </c>
      <c r="AY169" s="207" t="s">
        <v>146</v>
      </c>
    </row>
    <row r="170" spans="2:65" s="10" customFormat="1" x14ac:dyDescent="0.3">
      <c r="B170" s="197"/>
      <c r="C170" s="198"/>
      <c r="D170" s="194" t="s">
        <v>160</v>
      </c>
      <c r="E170" s="199" t="s">
        <v>23</v>
      </c>
      <c r="F170" s="200" t="s">
        <v>234</v>
      </c>
      <c r="G170" s="198"/>
      <c r="H170" s="201">
        <v>40.049999999999997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160</v>
      </c>
      <c r="AU170" s="207" t="s">
        <v>81</v>
      </c>
      <c r="AV170" s="10" t="s">
        <v>83</v>
      </c>
      <c r="AW170" s="10" t="s">
        <v>36</v>
      </c>
      <c r="AX170" s="10" t="s">
        <v>73</v>
      </c>
      <c r="AY170" s="207" t="s">
        <v>146</v>
      </c>
    </row>
    <row r="171" spans="2:65" s="10" customFormat="1" x14ac:dyDescent="0.3">
      <c r="B171" s="197"/>
      <c r="C171" s="198"/>
      <c r="D171" s="194" t="s">
        <v>160</v>
      </c>
      <c r="E171" s="199" t="s">
        <v>23</v>
      </c>
      <c r="F171" s="200" t="s">
        <v>235</v>
      </c>
      <c r="G171" s="198"/>
      <c r="H171" s="201">
        <v>33.299999999999997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160</v>
      </c>
      <c r="AU171" s="207" t="s">
        <v>81</v>
      </c>
      <c r="AV171" s="10" t="s">
        <v>83</v>
      </c>
      <c r="AW171" s="10" t="s">
        <v>36</v>
      </c>
      <c r="AX171" s="10" t="s">
        <v>73</v>
      </c>
      <c r="AY171" s="207" t="s">
        <v>146</v>
      </c>
    </row>
    <row r="172" spans="2:65" s="10" customFormat="1" x14ac:dyDescent="0.3">
      <c r="B172" s="197"/>
      <c r="C172" s="198"/>
      <c r="D172" s="194" t="s">
        <v>160</v>
      </c>
      <c r="E172" s="199" t="s">
        <v>23</v>
      </c>
      <c r="F172" s="200" t="s">
        <v>236</v>
      </c>
      <c r="G172" s="198"/>
      <c r="H172" s="201">
        <v>2.1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160</v>
      </c>
      <c r="AU172" s="207" t="s">
        <v>81</v>
      </c>
      <c r="AV172" s="10" t="s">
        <v>83</v>
      </c>
      <c r="AW172" s="10" t="s">
        <v>36</v>
      </c>
      <c r="AX172" s="10" t="s">
        <v>73</v>
      </c>
      <c r="AY172" s="207" t="s">
        <v>146</v>
      </c>
    </row>
    <row r="173" spans="2:65" s="9" customFormat="1" ht="37.35" customHeight="1" x14ac:dyDescent="0.35">
      <c r="B173" s="168"/>
      <c r="C173" s="169"/>
      <c r="D173" s="170" t="s">
        <v>72</v>
      </c>
      <c r="E173" s="171" t="s">
        <v>237</v>
      </c>
      <c r="F173" s="171" t="s">
        <v>238</v>
      </c>
      <c r="G173" s="169"/>
      <c r="H173" s="169"/>
      <c r="I173" s="172"/>
      <c r="J173" s="173">
        <f>BK173</f>
        <v>0</v>
      </c>
      <c r="K173" s="169"/>
      <c r="L173" s="174"/>
      <c r="M173" s="175"/>
      <c r="N173" s="176"/>
      <c r="O173" s="176"/>
      <c r="P173" s="177">
        <f>SUM(P174:P294)</f>
        <v>0</v>
      </c>
      <c r="Q173" s="176"/>
      <c r="R173" s="177">
        <f>SUM(R174:R294)</f>
        <v>3.8193999999999992E-2</v>
      </c>
      <c r="S173" s="176"/>
      <c r="T173" s="178">
        <f>SUM(T174:T294)</f>
        <v>0</v>
      </c>
      <c r="AR173" s="179" t="s">
        <v>81</v>
      </c>
      <c r="AT173" s="180" t="s">
        <v>72</v>
      </c>
      <c r="AU173" s="180" t="s">
        <v>73</v>
      </c>
      <c r="AY173" s="179" t="s">
        <v>146</v>
      </c>
      <c r="BK173" s="181">
        <f>SUM(BK174:BK294)</f>
        <v>0</v>
      </c>
    </row>
    <row r="174" spans="2:65" s="1" customFormat="1" ht="16.5" customHeight="1" x14ac:dyDescent="0.3">
      <c r="B174" s="40"/>
      <c r="C174" s="182" t="s">
        <v>10</v>
      </c>
      <c r="D174" s="182" t="s">
        <v>147</v>
      </c>
      <c r="E174" s="183" t="s">
        <v>239</v>
      </c>
      <c r="F174" s="184" t="s">
        <v>240</v>
      </c>
      <c r="G174" s="185" t="s">
        <v>207</v>
      </c>
      <c r="H174" s="186">
        <v>68.915000000000006</v>
      </c>
      <c r="I174" s="187"/>
      <c r="J174" s="188">
        <f>ROUND(I174*H174,2)</f>
        <v>0</v>
      </c>
      <c r="K174" s="184" t="s">
        <v>23</v>
      </c>
      <c r="L174" s="60"/>
      <c r="M174" s="189" t="s">
        <v>23</v>
      </c>
      <c r="N174" s="190" t="s">
        <v>44</v>
      </c>
      <c r="O174" s="41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AR174" s="23" t="s">
        <v>151</v>
      </c>
      <c r="AT174" s="23" t="s">
        <v>147</v>
      </c>
      <c r="AU174" s="23" t="s">
        <v>81</v>
      </c>
      <c r="AY174" s="23" t="s">
        <v>146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3" t="s">
        <v>81</v>
      </c>
      <c r="BK174" s="193">
        <f>ROUND(I174*H174,2)</f>
        <v>0</v>
      </c>
      <c r="BL174" s="23" t="s">
        <v>151</v>
      </c>
      <c r="BM174" s="23" t="s">
        <v>241</v>
      </c>
    </row>
    <row r="175" spans="2:65" s="1" customFormat="1" ht="24" x14ac:dyDescent="0.3">
      <c r="B175" s="40"/>
      <c r="C175" s="62"/>
      <c r="D175" s="194" t="s">
        <v>152</v>
      </c>
      <c r="E175" s="62"/>
      <c r="F175" s="195" t="s">
        <v>242</v>
      </c>
      <c r="G175" s="62"/>
      <c r="H175" s="62"/>
      <c r="I175" s="155"/>
      <c r="J175" s="62"/>
      <c r="K175" s="62"/>
      <c r="L175" s="60"/>
      <c r="M175" s="196"/>
      <c r="N175" s="41"/>
      <c r="O175" s="41"/>
      <c r="P175" s="41"/>
      <c r="Q175" s="41"/>
      <c r="R175" s="41"/>
      <c r="S175" s="41"/>
      <c r="T175" s="77"/>
      <c r="AT175" s="23" t="s">
        <v>152</v>
      </c>
      <c r="AU175" s="23" t="s">
        <v>81</v>
      </c>
    </row>
    <row r="176" spans="2:65" s="10" customFormat="1" x14ac:dyDescent="0.3">
      <c r="B176" s="197"/>
      <c r="C176" s="198"/>
      <c r="D176" s="194" t="s">
        <v>160</v>
      </c>
      <c r="E176" s="199" t="s">
        <v>23</v>
      </c>
      <c r="F176" s="200" t="s">
        <v>243</v>
      </c>
      <c r="G176" s="198"/>
      <c r="H176" s="201">
        <v>13.94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160</v>
      </c>
      <c r="AU176" s="207" t="s">
        <v>81</v>
      </c>
      <c r="AV176" s="10" t="s">
        <v>83</v>
      </c>
      <c r="AW176" s="10" t="s">
        <v>36</v>
      </c>
      <c r="AX176" s="10" t="s">
        <v>73</v>
      </c>
      <c r="AY176" s="207" t="s">
        <v>146</v>
      </c>
    </row>
    <row r="177" spans="2:65" s="10" customFormat="1" x14ac:dyDescent="0.3">
      <c r="B177" s="197"/>
      <c r="C177" s="198"/>
      <c r="D177" s="194" t="s">
        <v>160</v>
      </c>
      <c r="E177" s="199" t="s">
        <v>23</v>
      </c>
      <c r="F177" s="200" t="s">
        <v>244</v>
      </c>
      <c r="G177" s="198"/>
      <c r="H177" s="201">
        <v>3.1850000000000001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160</v>
      </c>
      <c r="AU177" s="207" t="s">
        <v>81</v>
      </c>
      <c r="AV177" s="10" t="s">
        <v>83</v>
      </c>
      <c r="AW177" s="10" t="s">
        <v>36</v>
      </c>
      <c r="AX177" s="10" t="s">
        <v>73</v>
      </c>
      <c r="AY177" s="207" t="s">
        <v>146</v>
      </c>
    </row>
    <row r="178" spans="2:65" s="10" customFormat="1" x14ac:dyDescent="0.3">
      <c r="B178" s="197"/>
      <c r="C178" s="198"/>
      <c r="D178" s="194" t="s">
        <v>160</v>
      </c>
      <c r="E178" s="199" t="s">
        <v>23</v>
      </c>
      <c r="F178" s="200" t="s">
        <v>245</v>
      </c>
      <c r="G178" s="198"/>
      <c r="H178" s="201">
        <v>17.835000000000001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160</v>
      </c>
      <c r="AU178" s="207" t="s">
        <v>81</v>
      </c>
      <c r="AV178" s="10" t="s">
        <v>83</v>
      </c>
      <c r="AW178" s="10" t="s">
        <v>36</v>
      </c>
      <c r="AX178" s="10" t="s">
        <v>73</v>
      </c>
      <c r="AY178" s="207" t="s">
        <v>146</v>
      </c>
    </row>
    <row r="179" spans="2:65" s="10" customFormat="1" x14ac:dyDescent="0.3">
      <c r="B179" s="197"/>
      <c r="C179" s="198"/>
      <c r="D179" s="194" t="s">
        <v>160</v>
      </c>
      <c r="E179" s="199" t="s">
        <v>23</v>
      </c>
      <c r="F179" s="200" t="s">
        <v>246</v>
      </c>
      <c r="G179" s="198"/>
      <c r="H179" s="201">
        <v>1.8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160</v>
      </c>
      <c r="AU179" s="207" t="s">
        <v>81</v>
      </c>
      <c r="AV179" s="10" t="s">
        <v>83</v>
      </c>
      <c r="AW179" s="10" t="s">
        <v>36</v>
      </c>
      <c r="AX179" s="10" t="s">
        <v>73</v>
      </c>
      <c r="AY179" s="207" t="s">
        <v>146</v>
      </c>
    </row>
    <row r="180" spans="2:65" s="10" customFormat="1" x14ac:dyDescent="0.3">
      <c r="B180" s="197"/>
      <c r="C180" s="198"/>
      <c r="D180" s="194" t="s">
        <v>160</v>
      </c>
      <c r="E180" s="199" t="s">
        <v>23</v>
      </c>
      <c r="F180" s="200" t="s">
        <v>247</v>
      </c>
      <c r="G180" s="198"/>
      <c r="H180" s="201">
        <v>13.77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160</v>
      </c>
      <c r="AU180" s="207" t="s">
        <v>81</v>
      </c>
      <c r="AV180" s="10" t="s">
        <v>83</v>
      </c>
      <c r="AW180" s="10" t="s">
        <v>36</v>
      </c>
      <c r="AX180" s="10" t="s">
        <v>73</v>
      </c>
      <c r="AY180" s="207" t="s">
        <v>146</v>
      </c>
    </row>
    <row r="181" spans="2:65" s="10" customFormat="1" x14ac:dyDescent="0.3">
      <c r="B181" s="197"/>
      <c r="C181" s="198"/>
      <c r="D181" s="194" t="s">
        <v>160</v>
      </c>
      <c r="E181" s="199" t="s">
        <v>23</v>
      </c>
      <c r="F181" s="200" t="s">
        <v>248</v>
      </c>
      <c r="G181" s="198"/>
      <c r="H181" s="201">
        <v>17.835000000000001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160</v>
      </c>
      <c r="AU181" s="207" t="s">
        <v>81</v>
      </c>
      <c r="AV181" s="10" t="s">
        <v>83</v>
      </c>
      <c r="AW181" s="10" t="s">
        <v>36</v>
      </c>
      <c r="AX181" s="10" t="s">
        <v>73</v>
      </c>
      <c r="AY181" s="207" t="s">
        <v>146</v>
      </c>
    </row>
    <row r="182" spans="2:65" s="10" customFormat="1" x14ac:dyDescent="0.3">
      <c r="B182" s="197"/>
      <c r="C182" s="198"/>
      <c r="D182" s="194" t="s">
        <v>160</v>
      </c>
      <c r="E182" s="199" t="s">
        <v>23</v>
      </c>
      <c r="F182" s="200" t="s">
        <v>249</v>
      </c>
      <c r="G182" s="198"/>
      <c r="H182" s="201">
        <v>0.55000000000000004</v>
      </c>
      <c r="I182" s="202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160</v>
      </c>
      <c r="AU182" s="207" t="s">
        <v>81</v>
      </c>
      <c r="AV182" s="10" t="s">
        <v>83</v>
      </c>
      <c r="AW182" s="10" t="s">
        <v>36</v>
      </c>
      <c r="AX182" s="10" t="s">
        <v>73</v>
      </c>
      <c r="AY182" s="207" t="s">
        <v>146</v>
      </c>
    </row>
    <row r="183" spans="2:65" s="1" customFormat="1" ht="16.5" customHeight="1" x14ac:dyDescent="0.3">
      <c r="B183" s="40"/>
      <c r="C183" s="182" t="s">
        <v>192</v>
      </c>
      <c r="D183" s="182" t="s">
        <v>147</v>
      </c>
      <c r="E183" s="183" t="s">
        <v>250</v>
      </c>
      <c r="F183" s="184" t="s">
        <v>251</v>
      </c>
      <c r="G183" s="185" t="s">
        <v>207</v>
      </c>
      <c r="H183" s="186">
        <v>13.94</v>
      </c>
      <c r="I183" s="187"/>
      <c r="J183" s="188">
        <f>ROUND(I183*H183,2)</f>
        <v>0</v>
      </c>
      <c r="K183" s="184" t="s">
        <v>23</v>
      </c>
      <c r="L183" s="60"/>
      <c r="M183" s="189" t="s">
        <v>23</v>
      </c>
      <c r="N183" s="190" t="s">
        <v>44</v>
      </c>
      <c r="O183" s="41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AR183" s="23" t="s">
        <v>151</v>
      </c>
      <c r="AT183" s="23" t="s">
        <v>147</v>
      </c>
      <c r="AU183" s="23" t="s">
        <v>81</v>
      </c>
      <c r="AY183" s="23" t="s">
        <v>146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23" t="s">
        <v>81</v>
      </c>
      <c r="BK183" s="193">
        <f>ROUND(I183*H183,2)</f>
        <v>0</v>
      </c>
      <c r="BL183" s="23" t="s">
        <v>151</v>
      </c>
      <c r="BM183" s="23" t="s">
        <v>252</v>
      </c>
    </row>
    <row r="184" spans="2:65" s="1" customFormat="1" x14ac:dyDescent="0.3">
      <c r="B184" s="40"/>
      <c r="C184" s="62"/>
      <c r="D184" s="194" t="s">
        <v>152</v>
      </c>
      <c r="E184" s="62"/>
      <c r="F184" s="195" t="s">
        <v>251</v>
      </c>
      <c r="G184" s="62"/>
      <c r="H184" s="62"/>
      <c r="I184" s="155"/>
      <c r="J184" s="62"/>
      <c r="K184" s="62"/>
      <c r="L184" s="60"/>
      <c r="M184" s="196"/>
      <c r="N184" s="41"/>
      <c r="O184" s="41"/>
      <c r="P184" s="41"/>
      <c r="Q184" s="41"/>
      <c r="R184" s="41"/>
      <c r="S184" s="41"/>
      <c r="T184" s="77"/>
      <c r="AT184" s="23" t="s">
        <v>152</v>
      </c>
      <c r="AU184" s="23" t="s">
        <v>81</v>
      </c>
    </row>
    <row r="185" spans="2:65" s="1" customFormat="1" ht="16.5" customHeight="1" x14ac:dyDescent="0.3">
      <c r="B185" s="40"/>
      <c r="C185" s="182" t="s">
        <v>253</v>
      </c>
      <c r="D185" s="182" t="s">
        <v>147</v>
      </c>
      <c r="E185" s="183" t="s">
        <v>254</v>
      </c>
      <c r="F185" s="184" t="s">
        <v>255</v>
      </c>
      <c r="G185" s="185" t="s">
        <v>207</v>
      </c>
      <c r="H185" s="186">
        <v>539.21199999999999</v>
      </c>
      <c r="I185" s="187"/>
      <c r="J185" s="188">
        <f>ROUND(I185*H185,2)</f>
        <v>0</v>
      </c>
      <c r="K185" s="184" t="s">
        <v>23</v>
      </c>
      <c r="L185" s="60"/>
      <c r="M185" s="189" t="s">
        <v>23</v>
      </c>
      <c r="N185" s="190" t="s">
        <v>44</v>
      </c>
      <c r="O185" s="41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AR185" s="23" t="s">
        <v>151</v>
      </c>
      <c r="AT185" s="23" t="s">
        <v>147</v>
      </c>
      <c r="AU185" s="23" t="s">
        <v>81</v>
      </c>
      <c r="AY185" s="23" t="s">
        <v>146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23" t="s">
        <v>81</v>
      </c>
      <c r="BK185" s="193">
        <f>ROUND(I185*H185,2)</f>
        <v>0</v>
      </c>
      <c r="BL185" s="23" t="s">
        <v>151</v>
      </c>
      <c r="BM185" s="23" t="s">
        <v>256</v>
      </c>
    </row>
    <row r="186" spans="2:65" s="1" customFormat="1" x14ac:dyDescent="0.3">
      <c r="B186" s="40"/>
      <c r="C186" s="62"/>
      <c r="D186" s="194" t="s">
        <v>152</v>
      </c>
      <c r="E186" s="62"/>
      <c r="F186" s="195" t="s">
        <v>255</v>
      </c>
      <c r="G186" s="62"/>
      <c r="H186" s="62"/>
      <c r="I186" s="155"/>
      <c r="J186" s="62"/>
      <c r="K186" s="62"/>
      <c r="L186" s="60"/>
      <c r="M186" s="196"/>
      <c r="N186" s="41"/>
      <c r="O186" s="41"/>
      <c r="P186" s="41"/>
      <c r="Q186" s="41"/>
      <c r="R186" s="41"/>
      <c r="S186" s="41"/>
      <c r="T186" s="77"/>
      <c r="AT186" s="23" t="s">
        <v>152</v>
      </c>
      <c r="AU186" s="23" t="s">
        <v>81</v>
      </c>
    </row>
    <row r="187" spans="2:65" s="10" customFormat="1" x14ac:dyDescent="0.3">
      <c r="B187" s="197"/>
      <c r="C187" s="198"/>
      <c r="D187" s="194" t="s">
        <v>160</v>
      </c>
      <c r="E187" s="199" t="s">
        <v>23</v>
      </c>
      <c r="F187" s="200" t="s">
        <v>257</v>
      </c>
      <c r="G187" s="198"/>
      <c r="H187" s="201">
        <v>449.8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160</v>
      </c>
      <c r="AU187" s="207" t="s">
        <v>81</v>
      </c>
      <c r="AV187" s="10" t="s">
        <v>83</v>
      </c>
      <c r="AW187" s="10" t="s">
        <v>36</v>
      </c>
      <c r="AX187" s="10" t="s">
        <v>73</v>
      </c>
      <c r="AY187" s="207" t="s">
        <v>146</v>
      </c>
    </row>
    <row r="188" spans="2:65" s="10" customFormat="1" x14ac:dyDescent="0.3">
      <c r="B188" s="197"/>
      <c r="C188" s="198"/>
      <c r="D188" s="194" t="s">
        <v>160</v>
      </c>
      <c r="E188" s="199" t="s">
        <v>23</v>
      </c>
      <c r="F188" s="200" t="s">
        <v>258</v>
      </c>
      <c r="G188" s="198"/>
      <c r="H188" s="201">
        <v>16.100000000000001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160</v>
      </c>
      <c r="AU188" s="207" t="s">
        <v>81</v>
      </c>
      <c r="AV188" s="10" t="s">
        <v>83</v>
      </c>
      <c r="AW188" s="10" t="s">
        <v>36</v>
      </c>
      <c r="AX188" s="10" t="s">
        <v>73</v>
      </c>
      <c r="AY188" s="207" t="s">
        <v>146</v>
      </c>
    </row>
    <row r="189" spans="2:65" s="10" customFormat="1" x14ac:dyDescent="0.3">
      <c r="B189" s="197"/>
      <c r="C189" s="198"/>
      <c r="D189" s="194" t="s">
        <v>160</v>
      </c>
      <c r="E189" s="199" t="s">
        <v>23</v>
      </c>
      <c r="F189" s="200" t="s">
        <v>259</v>
      </c>
      <c r="G189" s="198"/>
      <c r="H189" s="201">
        <v>92.105999999999995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160</v>
      </c>
      <c r="AU189" s="207" t="s">
        <v>81</v>
      </c>
      <c r="AV189" s="10" t="s">
        <v>83</v>
      </c>
      <c r="AW189" s="10" t="s">
        <v>36</v>
      </c>
      <c r="AX189" s="10" t="s">
        <v>73</v>
      </c>
      <c r="AY189" s="207" t="s">
        <v>146</v>
      </c>
    </row>
    <row r="190" spans="2:65" s="10" customFormat="1" x14ac:dyDescent="0.3">
      <c r="B190" s="197"/>
      <c r="C190" s="198"/>
      <c r="D190" s="194" t="s">
        <v>160</v>
      </c>
      <c r="E190" s="199" t="s">
        <v>23</v>
      </c>
      <c r="F190" s="200" t="s">
        <v>260</v>
      </c>
      <c r="G190" s="198"/>
      <c r="H190" s="201">
        <v>45.192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160</v>
      </c>
      <c r="AU190" s="207" t="s">
        <v>81</v>
      </c>
      <c r="AV190" s="10" t="s">
        <v>83</v>
      </c>
      <c r="AW190" s="10" t="s">
        <v>36</v>
      </c>
      <c r="AX190" s="10" t="s">
        <v>73</v>
      </c>
      <c r="AY190" s="207" t="s">
        <v>146</v>
      </c>
    </row>
    <row r="191" spans="2:65" s="10" customFormat="1" x14ac:dyDescent="0.3">
      <c r="B191" s="197"/>
      <c r="C191" s="198"/>
      <c r="D191" s="194" t="s">
        <v>160</v>
      </c>
      <c r="E191" s="199" t="s">
        <v>23</v>
      </c>
      <c r="F191" s="200" t="s">
        <v>261</v>
      </c>
      <c r="G191" s="198"/>
      <c r="H191" s="201">
        <v>-22.385999999999999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160</v>
      </c>
      <c r="AU191" s="207" t="s">
        <v>81</v>
      </c>
      <c r="AV191" s="10" t="s">
        <v>83</v>
      </c>
      <c r="AW191" s="10" t="s">
        <v>36</v>
      </c>
      <c r="AX191" s="10" t="s">
        <v>73</v>
      </c>
      <c r="AY191" s="207" t="s">
        <v>146</v>
      </c>
    </row>
    <row r="192" spans="2:65" s="10" customFormat="1" x14ac:dyDescent="0.3">
      <c r="B192" s="197"/>
      <c r="C192" s="198"/>
      <c r="D192" s="194" t="s">
        <v>160</v>
      </c>
      <c r="E192" s="199" t="s">
        <v>23</v>
      </c>
      <c r="F192" s="200" t="s">
        <v>262</v>
      </c>
      <c r="G192" s="198"/>
      <c r="H192" s="201">
        <v>-32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160</v>
      </c>
      <c r="AU192" s="207" t="s">
        <v>81</v>
      </c>
      <c r="AV192" s="10" t="s">
        <v>83</v>
      </c>
      <c r="AW192" s="10" t="s">
        <v>36</v>
      </c>
      <c r="AX192" s="10" t="s">
        <v>73</v>
      </c>
      <c r="AY192" s="207" t="s">
        <v>146</v>
      </c>
    </row>
    <row r="193" spans="2:65" s="10" customFormat="1" x14ac:dyDescent="0.3">
      <c r="B193" s="197"/>
      <c r="C193" s="198"/>
      <c r="D193" s="194" t="s">
        <v>160</v>
      </c>
      <c r="E193" s="199" t="s">
        <v>23</v>
      </c>
      <c r="F193" s="200" t="s">
        <v>263</v>
      </c>
      <c r="G193" s="198"/>
      <c r="H193" s="201">
        <v>-9.6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160</v>
      </c>
      <c r="AU193" s="207" t="s">
        <v>81</v>
      </c>
      <c r="AV193" s="10" t="s">
        <v>83</v>
      </c>
      <c r="AW193" s="10" t="s">
        <v>36</v>
      </c>
      <c r="AX193" s="10" t="s">
        <v>73</v>
      </c>
      <c r="AY193" s="207" t="s">
        <v>146</v>
      </c>
    </row>
    <row r="194" spans="2:65" s="1" customFormat="1" ht="16.5" customHeight="1" x14ac:dyDescent="0.3">
      <c r="B194" s="40"/>
      <c r="C194" s="182" t="s">
        <v>199</v>
      </c>
      <c r="D194" s="182" t="s">
        <v>147</v>
      </c>
      <c r="E194" s="183" t="s">
        <v>264</v>
      </c>
      <c r="F194" s="184" t="s">
        <v>265</v>
      </c>
      <c r="G194" s="185" t="s">
        <v>198</v>
      </c>
      <c r="H194" s="186">
        <v>56.5</v>
      </c>
      <c r="I194" s="187"/>
      <c r="J194" s="188">
        <f>ROUND(I194*H194,2)</f>
        <v>0</v>
      </c>
      <c r="K194" s="184" t="s">
        <v>182</v>
      </c>
      <c r="L194" s="60"/>
      <c r="M194" s="189" t="s">
        <v>23</v>
      </c>
      <c r="N194" s="190" t="s">
        <v>44</v>
      </c>
      <c r="O194" s="41"/>
      <c r="P194" s="191">
        <f>O194*H194</f>
        <v>0</v>
      </c>
      <c r="Q194" s="191">
        <v>6.0000000000000002E-5</v>
      </c>
      <c r="R194" s="191">
        <f>Q194*H194</f>
        <v>3.3900000000000002E-3</v>
      </c>
      <c r="S194" s="191">
        <v>0</v>
      </c>
      <c r="T194" s="192">
        <f>S194*H194</f>
        <v>0</v>
      </c>
      <c r="AR194" s="23" t="s">
        <v>151</v>
      </c>
      <c r="AT194" s="23" t="s">
        <v>147</v>
      </c>
      <c r="AU194" s="23" t="s">
        <v>81</v>
      </c>
      <c r="AY194" s="23" t="s">
        <v>146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23" t="s">
        <v>81</v>
      </c>
      <c r="BK194" s="193">
        <f>ROUND(I194*H194,2)</f>
        <v>0</v>
      </c>
      <c r="BL194" s="23" t="s">
        <v>151</v>
      </c>
      <c r="BM194" s="23" t="s">
        <v>266</v>
      </c>
    </row>
    <row r="195" spans="2:65" s="1" customFormat="1" x14ac:dyDescent="0.3">
      <c r="B195" s="40"/>
      <c r="C195" s="62"/>
      <c r="D195" s="194" t="s">
        <v>152</v>
      </c>
      <c r="E195" s="62"/>
      <c r="F195" s="195" t="s">
        <v>267</v>
      </c>
      <c r="G195" s="62"/>
      <c r="H195" s="62"/>
      <c r="I195" s="155"/>
      <c r="J195" s="62"/>
      <c r="K195" s="62"/>
      <c r="L195" s="60"/>
      <c r="M195" s="196"/>
      <c r="N195" s="41"/>
      <c r="O195" s="41"/>
      <c r="P195" s="41"/>
      <c r="Q195" s="41"/>
      <c r="R195" s="41"/>
      <c r="S195" s="41"/>
      <c r="T195" s="77"/>
      <c r="AT195" s="23" t="s">
        <v>152</v>
      </c>
      <c r="AU195" s="23" t="s">
        <v>81</v>
      </c>
    </row>
    <row r="196" spans="2:65" s="10" customFormat="1" x14ac:dyDescent="0.3">
      <c r="B196" s="197"/>
      <c r="C196" s="198"/>
      <c r="D196" s="194" t="s">
        <v>160</v>
      </c>
      <c r="E196" s="199" t="s">
        <v>23</v>
      </c>
      <c r="F196" s="200" t="s">
        <v>268</v>
      </c>
      <c r="G196" s="198"/>
      <c r="H196" s="201">
        <v>52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160</v>
      </c>
      <c r="AU196" s="207" t="s">
        <v>81</v>
      </c>
      <c r="AV196" s="10" t="s">
        <v>83</v>
      </c>
      <c r="AW196" s="10" t="s">
        <v>36</v>
      </c>
      <c r="AX196" s="10" t="s">
        <v>73</v>
      </c>
      <c r="AY196" s="207" t="s">
        <v>146</v>
      </c>
    </row>
    <row r="197" spans="2:65" s="10" customFormat="1" x14ac:dyDescent="0.3">
      <c r="B197" s="197"/>
      <c r="C197" s="198"/>
      <c r="D197" s="194" t="s">
        <v>160</v>
      </c>
      <c r="E197" s="199" t="s">
        <v>23</v>
      </c>
      <c r="F197" s="200" t="s">
        <v>269</v>
      </c>
      <c r="G197" s="198"/>
      <c r="H197" s="201">
        <v>4.5</v>
      </c>
      <c r="I197" s="202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160</v>
      </c>
      <c r="AU197" s="207" t="s">
        <v>81</v>
      </c>
      <c r="AV197" s="10" t="s">
        <v>83</v>
      </c>
      <c r="AW197" s="10" t="s">
        <v>36</v>
      </c>
      <c r="AX197" s="10" t="s">
        <v>73</v>
      </c>
      <c r="AY197" s="207" t="s">
        <v>146</v>
      </c>
    </row>
    <row r="198" spans="2:65" s="1" customFormat="1" ht="16.5" customHeight="1" x14ac:dyDescent="0.3">
      <c r="B198" s="40"/>
      <c r="C198" s="182" t="s">
        <v>270</v>
      </c>
      <c r="D198" s="182" t="s">
        <v>147</v>
      </c>
      <c r="E198" s="183" t="s">
        <v>271</v>
      </c>
      <c r="F198" s="184" t="s">
        <v>272</v>
      </c>
      <c r="G198" s="185" t="s">
        <v>198</v>
      </c>
      <c r="H198" s="186">
        <v>16.7</v>
      </c>
      <c r="I198" s="187"/>
      <c r="J198" s="188">
        <f>ROUND(I198*H198,2)</f>
        <v>0</v>
      </c>
      <c r="K198" s="184" t="s">
        <v>23</v>
      </c>
      <c r="L198" s="60"/>
      <c r="M198" s="189" t="s">
        <v>23</v>
      </c>
      <c r="N198" s="190" t="s">
        <v>44</v>
      </c>
      <c r="O198" s="41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23" t="s">
        <v>151</v>
      </c>
      <c r="AT198" s="23" t="s">
        <v>147</v>
      </c>
      <c r="AU198" s="23" t="s">
        <v>81</v>
      </c>
      <c r="AY198" s="23" t="s">
        <v>146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23" t="s">
        <v>81</v>
      </c>
      <c r="BK198" s="193">
        <f>ROUND(I198*H198,2)</f>
        <v>0</v>
      </c>
      <c r="BL198" s="23" t="s">
        <v>151</v>
      </c>
      <c r="BM198" s="23" t="s">
        <v>273</v>
      </c>
    </row>
    <row r="199" spans="2:65" s="1" customFormat="1" x14ac:dyDescent="0.3">
      <c r="B199" s="40"/>
      <c r="C199" s="62"/>
      <c r="D199" s="194" t="s">
        <v>152</v>
      </c>
      <c r="E199" s="62"/>
      <c r="F199" s="195" t="s">
        <v>274</v>
      </c>
      <c r="G199" s="62"/>
      <c r="H199" s="62"/>
      <c r="I199" s="155"/>
      <c r="J199" s="62"/>
      <c r="K199" s="62"/>
      <c r="L199" s="60"/>
      <c r="M199" s="196"/>
      <c r="N199" s="41"/>
      <c r="O199" s="41"/>
      <c r="P199" s="41"/>
      <c r="Q199" s="41"/>
      <c r="R199" s="41"/>
      <c r="S199" s="41"/>
      <c r="T199" s="77"/>
      <c r="AT199" s="23" t="s">
        <v>152</v>
      </c>
      <c r="AU199" s="23" t="s">
        <v>81</v>
      </c>
    </row>
    <row r="200" spans="2:65" s="10" customFormat="1" x14ac:dyDescent="0.3">
      <c r="B200" s="197"/>
      <c r="C200" s="198"/>
      <c r="D200" s="194" t="s">
        <v>160</v>
      </c>
      <c r="E200" s="199" t="s">
        <v>23</v>
      </c>
      <c r="F200" s="200" t="s">
        <v>275</v>
      </c>
      <c r="G200" s="198"/>
      <c r="H200" s="201">
        <v>16.7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160</v>
      </c>
      <c r="AU200" s="207" t="s">
        <v>81</v>
      </c>
      <c r="AV200" s="10" t="s">
        <v>83</v>
      </c>
      <c r="AW200" s="10" t="s">
        <v>36</v>
      </c>
      <c r="AX200" s="10" t="s">
        <v>73</v>
      </c>
      <c r="AY200" s="207" t="s">
        <v>146</v>
      </c>
    </row>
    <row r="201" spans="2:65" s="11" customFormat="1" x14ac:dyDescent="0.3">
      <c r="B201" s="208"/>
      <c r="C201" s="209"/>
      <c r="D201" s="194" t="s">
        <v>160</v>
      </c>
      <c r="E201" s="210" t="s">
        <v>23</v>
      </c>
      <c r="F201" s="211" t="s">
        <v>162</v>
      </c>
      <c r="G201" s="209"/>
      <c r="H201" s="212">
        <v>16.7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160</v>
      </c>
      <c r="AU201" s="218" t="s">
        <v>81</v>
      </c>
      <c r="AV201" s="11" t="s">
        <v>151</v>
      </c>
      <c r="AW201" s="11" t="s">
        <v>36</v>
      </c>
      <c r="AX201" s="11" t="s">
        <v>81</v>
      </c>
      <c r="AY201" s="218" t="s">
        <v>146</v>
      </c>
    </row>
    <row r="202" spans="2:65" s="1" customFormat="1" ht="25.5" customHeight="1" x14ac:dyDescent="0.3">
      <c r="B202" s="40"/>
      <c r="C202" s="182" t="s">
        <v>203</v>
      </c>
      <c r="D202" s="182" t="s">
        <v>147</v>
      </c>
      <c r="E202" s="183" t="s">
        <v>276</v>
      </c>
      <c r="F202" s="184" t="s">
        <v>277</v>
      </c>
      <c r="G202" s="185" t="s">
        <v>207</v>
      </c>
      <c r="H202" s="186">
        <v>378.78500000000003</v>
      </c>
      <c r="I202" s="187"/>
      <c r="J202" s="188">
        <f>ROUND(I202*H202,2)</f>
        <v>0</v>
      </c>
      <c r="K202" s="184" t="s">
        <v>23</v>
      </c>
      <c r="L202" s="60"/>
      <c r="M202" s="189" t="s">
        <v>23</v>
      </c>
      <c r="N202" s="190" t="s">
        <v>44</v>
      </c>
      <c r="O202" s="41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AR202" s="23" t="s">
        <v>151</v>
      </c>
      <c r="AT202" s="23" t="s">
        <v>147</v>
      </c>
      <c r="AU202" s="23" t="s">
        <v>81</v>
      </c>
      <c r="AY202" s="23" t="s">
        <v>146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3" t="s">
        <v>81</v>
      </c>
      <c r="BK202" s="193">
        <f>ROUND(I202*H202,2)</f>
        <v>0</v>
      </c>
      <c r="BL202" s="23" t="s">
        <v>151</v>
      </c>
      <c r="BM202" s="23" t="s">
        <v>278</v>
      </c>
    </row>
    <row r="203" spans="2:65" s="1" customFormat="1" ht="24" x14ac:dyDescent="0.3">
      <c r="B203" s="40"/>
      <c r="C203" s="62"/>
      <c r="D203" s="194" t="s">
        <v>152</v>
      </c>
      <c r="E203" s="62"/>
      <c r="F203" s="195" t="s">
        <v>279</v>
      </c>
      <c r="G203" s="62"/>
      <c r="H203" s="62"/>
      <c r="I203" s="155"/>
      <c r="J203" s="62"/>
      <c r="K203" s="62"/>
      <c r="L203" s="60"/>
      <c r="M203" s="196"/>
      <c r="N203" s="41"/>
      <c r="O203" s="41"/>
      <c r="P203" s="41"/>
      <c r="Q203" s="41"/>
      <c r="R203" s="41"/>
      <c r="S203" s="41"/>
      <c r="T203" s="77"/>
      <c r="AT203" s="23" t="s">
        <v>152</v>
      </c>
      <c r="AU203" s="23" t="s">
        <v>81</v>
      </c>
    </row>
    <row r="204" spans="2:65" s="10" customFormat="1" x14ac:dyDescent="0.3">
      <c r="B204" s="197"/>
      <c r="C204" s="198"/>
      <c r="D204" s="194" t="s">
        <v>160</v>
      </c>
      <c r="E204" s="199" t="s">
        <v>23</v>
      </c>
      <c r="F204" s="200" t="s">
        <v>280</v>
      </c>
      <c r="G204" s="198"/>
      <c r="H204" s="201">
        <v>434.2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160</v>
      </c>
      <c r="AU204" s="207" t="s">
        <v>81</v>
      </c>
      <c r="AV204" s="10" t="s">
        <v>83</v>
      </c>
      <c r="AW204" s="10" t="s">
        <v>36</v>
      </c>
      <c r="AX204" s="10" t="s">
        <v>73</v>
      </c>
      <c r="AY204" s="207" t="s">
        <v>146</v>
      </c>
    </row>
    <row r="205" spans="2:65" s="10" customFormat="1" x14ac:dyDescent="0.3">
      <c r="B205" s="197"/>
      <c r="C205" s="198"/>
      <c r="D205" s="194" t="s">
        <v>160</v>
      </c>
      <c r="E205" s="199" t="s">
        <v>23</v>
      </c>
      <c r="F205" s="200" t="s">
        <v>281</v>
      </c>
      <c r="G205" s="198"/>
      <c r="H205" s="201">
        <v>13.5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160</v>
      </c>
      <c r="AU205" s="207" t="s">
        <v>81</v>
      </c>
      <c r="AV205" s="10" t="s">
        <v>83</v>
      </c>
      <c r="AW205" s="10" t="s">
        <v>36</v>
      </c>
      <c r="AX205" s="10" t="s">
        <v>73</v>
      </c>
      <c r="AY205" s="207" t="s">
        <v>146</v>
      </c>
    </row>
    <row r="206" spans="2:65" s="10" customFormat="1" x14ac:dyDescent="0.3">
      <c r="B206" s="197"/>
      <c r="C206" s="198"/>
      <c r="D206" s="194" t="s">
        <v>160</v>
      </c>
      <c r="E206" s="199" t="s">
        <v>23</v>
      </c>
      <c r="F206" s="200" t="s">
        <v>282</v>
      </c>
      <c r="G206" s="198"/>
      <c r="H206" s="201">
        <v>-68.915000000000006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160</v>
      </c>
      <c r="AU206" s="207" t="s">
        <v>81</v>
      </c>
      <c r="AV206" s="10" t="s">
        <v>83</v>
      </c>
      <c r="AW206" s="10" t="s">
        <v>36</v>
      </c>
      <c r="AX206" s="10" t="s">
        <v>73</v>
      </c>
      <c r="AY206" s="207" t="s">
        <v>146</v>
      </c>
    </row>
    <row r="207" spans="2:65" s="1" customFormat="1" ht="38.25" customHeight="1" x14ac:dyDescent="0.3">
      <c r="B207" s="40"/>
      <c r="C207" s="182" t="s">
        <v>9</v>
      </c>
      <c r="D207" s="182" t="s">
        <v>147</v>
      </c>
      <c r="E207" s="183" t="s">
        <v>283</v>
      </c>
      <c r="F207" s="184" t="s">
        <v>284</v>
      </c>
      <c r="G207" s="185" t="s">
        <v>207</v>
      </c>
      <c r="H207" s="186">
        <v>31.89</v>
      </c>
      <c r="I207" s="187"/>
      <c r="J207" s="188">
        <f>ROUND(I207*H207,2)</f>
        <v>0</v>
      </c>
      <c r="K207" s="184" t="s">
        <v>23</v>
      </c>
      <c r="L207" s="60"/>
      <c r="M207" s="189" t="s">
        <v>23</v>
      </c>
      <c r="N207" s="190" t="s">
        <v>44</v>
      </c>
      <c r="O207" s="41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AR207" s="23" t="s">
        <v>151</v>
      </c>
      <c r="AT207" s="23" t="s">
        <v>147</v>
      </c>
      <c r="AU207" s="23" t="s">
        <v>81</v>
      </c>
      <c r="AY207" s="23" t="s">
        <v>146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23" t="s">
        <v>81</v>
      </c>
      <c r="BK207" s="193">
        <f>ROUND(I207*H207,2)</f>
        <v>0</v>
      </c>
      <c r="BL207" s="23" t="s">
        <v>151</v>
      </c>
      <c r="BM207" s="23" t="s">
        <v>285</v>
      </c>
    </row>
    <row r="208" spans="2:65" s="1" customFormat="1" ht="24" x14ac:dyDescent="0.3">
      <c r="B208" s="40"/>
      <c r="C208" s="62"/>
      <c r="D208" s="194" t="s">
        <v>152</v>
      </c>
      <c r="E208" s="62"/>
      <c r="F208" s="195" t="s">
        <v>286</v>
      </c>
      <c r="G208" s="62"/>
      <c r="H208" s="62"/>
      <c r="I208" s="155"/>
      <c r="J208" s="62"/>
      <c r="K208" s="62"/>
      <c r="L208" s="60"/>
      <c r="M208" s="196"/>
      <c r="N208" s="41"/>
      <c r="O208" s="41"/>
      <c r="P208" s="41"/>
      <c r="Q208" s="41"/>
      <c r="R208" s="41"/>
      <c r="S208" s="41"/>
      <c r="T208" s="77"/>
      <c r="AT208" s="23" t="s">
        <v>152</v>
      </c>
      <c r="AU208" s="23" t="s">
        <v>81</v>
      </c>
    </row>
    <row r="209" spans="2:65" s="10" customFormat="1" x14ac:dyDescent="0.3">
      <c r="B209" s="197"/>
      <c r="C209" s="198"/>
      <c r="D209" s="194" t="s">
        <v>160</v>
      </c>
      <c r="E209" s="199" t="s">
        <v>23</v>
      </c>
      <c r="F209" s="200" t="s">
        <v>287</v>
      </c>
      <c r="G209" s="198"/>
      <c r="H209" s="201">
        <v>7.92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160</v>
      </c>
      <c r="AU209" s="207" t="s">
        <v>81</v>
      </c>
      <c r="AV209" s="10" t="s">
        <v>83</v>
      </c>
      <c r="AW209" s="10" t="s">
        <v>36</v>
      </c>
      <c r="AX209" s="10" t="s">
        <v>73</v>
      </c>
      <c r="AY209" s="207" t="s">
        <v>146</v>
      </c>
    </row>
    <row r="210" spans="2:65" s="10" customFormat="1" x14ac:dyDescent="0.3">
      <c r="B210" s="197"/>
      <c r="C210" s="198"/>
      <c r="D210" s="194" t="s">
        <v>160</v>
      </c>
      <c r="E210" s="199" t="s">
        <v>23</v>
      </c>
      <c r="F210" s="200" t="s">
        <v>288</v>
      </c>
      <c r="G210" s="198"/>
      <c r="H210" s="201">
        <v>1.24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160</v>
      </c>
      <c r="AU210" s="207" t="s">
        <v>81</v>
      </c>
      <c r="AV210" s="10" t="s">
        <v>83</v>
      </c>
      <c r="AW210" s="10" t="s">
        <v>36</v>
      </c>
      <c r="AX210" s="10" t="s">
        <v>73</v>
      </c>
      <c r="AY210" s="207" t="s">
        <v>146</v>
      </c>
    </row>
    <row r="211" spans="2:65" s="10" customFormat="1" x14ac:dyDescent="0.3">
      <c r="B211" s="197"/>
      <c r="C211" s="198"/>
      <c r="D211" s="194" t="s">
        <v>160</v>
      </c>
      <c r="E211" s="199" t="s">
        <v>23</v>
      </c>
      <c r="F211" s="200" t="s">
        <v>289</v>
      </c>
      <c r="G211" s="198"/>
      <c r="H211" s="201">
        <v>6.66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160</v>
      </c>
      <c r="AU211" s="207" t="s">
        <v>81</v>
      </c>
      <c r="AV211" s="10" t="s">
        <v>83</v>
      </c>
      <c r="AW211" s="10" t="s">
        <v>36</v>
      </c>
      <c r="AX211" s="10" t="s">
        <v>73</v>
      </c>
      <c r="AY211" s="207" t="s">
        <v>146</v>
      </c>
    </row>
    <row r="212" spans="2:65" s="10" customFormat="1" x14ac:dyDescent="0.3">
      <c r="B212" s="197"/>
      <c r="C212" s="198"/>
      <c r="D212" s="194" t="s">
        <v>160</v>
      </c>
      <c r="E212" s="199" t="s">
        <v>23</v>
      </c>
      <c r="F212" s="200" t="s">
        <v>290</v>
      </c>
      <c r="G212" s="198"/>
      <c r="H212" s="201">
        <v>0.98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160</v>
      </c>
      <c r="AU212" s="207" t="s">
        <v>81</v>
      </c>
      <c r="AV212" s="10" t="s">
        <v>83</v>
      </c>
      <c r="AW212" s="10" t="s">
        <v>36</v>
      </c>
      <c r="AX212" s="10" t="s">
        <v>73</v>
      </c>
      <c r="AY212" s="207" t="s">
        <v>146</v>
      </c>
    </row>
    <row r="213" spans="2:65" s="10" customFormat="1" x14ac:dyDescent="0.3">
      <c r="B213" s="197"/>
      <c r="C213" s="198"/>
      <c r="D213" s="194" t="s">
        <v>160</v>
      </c>
      <c r="E213" s="199" t="s">
        <v>23</v>
      </c>
      <c r="F213" s="200" t="s">
        <v>291</v>
      </c>
      <c r="G213" s="198"/>
      <c r="H213" s="201">
        <v>8.01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160</v>
      </c>
      <c r="AU213" s="207" t="s">
        <v>81</v>
      </c>
      <c r="AV213" s="10" t="s">
        <v>83</v>
      </c>
      <c r="AW213" s="10" t="s">
        <v>36</v>
      </c>
      <c r="AX213" s="10" t="s">
        <v>73</v>
      </c>
      <c r="AY213" s="207" t="s">
        <v>146</v>
      </c>
    </row>
    <row r="214" spans="2:65" s="10" customFormat="1" x14ac:dyDescent="0.3">
      <c r="B214" s="197"/>
      <c r="C214" s="198"/>
      <c r="D214" s="194" t="s">
        <v>160</v>
      </c>
      <c r="E214" s="199" t="s">
        <v>23</v>
      </c>
      <c r="F214" s="200" t="s">
        <v>292</v>
      </c>
      <c r="G214" s="198"/>
      <c r="H214" s="201">
        <v>6.66</v>
      </c>
      <c r="I214" s="202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160</v>
      </c>
      <c r="AU214" s="207" t="s">
        <v>81</v>
      </c>
      <c r="AV214" s="10" t="s">
        <v>83</v>
      </c>
      <c r="AW214" s="10" t="s">
        <v>36</v>
      </c>
      <c r="AX214" s="10" t="s">
        <v>73</v>
      </c>
      <c r="AY214" s="207" t="s">
        <v>146</v>
      </c>
    </row>
    <row r="215" spans="2:65" s="10" customFormat="1" x14ac:dyDescent="0.3">
      <c r="B215" s="197"/>
      <c r="C215" s="198"/>
      <c r="D215" s="194" t="s">
        <v>160</v>
      </c>
      <c r="E215" s="199" t="s">
        <v>23</v>
      </c>
      <c r="F215" s="200" t="s">
        <v>293</v>
      </c>
      <c r="G215" s="198"/>
      <c r="H215" s="201">
        <v>0.42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160</v>
      </c>
      <c r="AU215" s="207" t="s">
        <v>81</v>
      </c>
      <c r="AV215" s="10" t="s">
        <v>83</v>
      </c>
      <c r="AW215" s="10" t="s">
        <v>36</v>
      </c>
      <c r="AX215" s="10" t="s">
        <v>73</v>
      </c>
      <c r="AY215" s="207" t="s">
        <v>146</v>
      </c>
    </row>
    <row r="216" spans="2:65" s="1" customFormat="1" ht="16.5" customHeight="1" x14ac:dyDescent="0.3">
      <c r="B216" s="40"/>
      <c r="C216" s="182" t="s">
        <v>208</v>
      </c>
      <c r="D216" s="182" t="s">
        <v>147</v>
      </c>
      <c r="E216" s="183" t="s">
        <v>294</v>
      </c>
      <c r="F216" s="184" t="s">
        <v>295</v>
      </c>
      <c r="G216" s="185" t="s">
        <v>207</v>
      </c>
      <c r="H216" s="186">
        <v>7.03</v>
      </c>
      <c r="I216" s="187"/>
      <c r="J216" s="188">
        <f>ROUND(I216*H216,2)</f>
        <v>0</v>
      </c>
      <c r="K216" s="184" t="s">
        <v>23</v>
      </c>
      <c r="L216" s="60"/>
      <c r="M216" s="189" t="s">
        <v>23</v>
      </c>
      <c r="N216" s="190" t="s">
        <v>44</v>
      </c>
      <c r="O216" s="41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AR216" s="23" t="s">
        <v>151</v>
      </c>
      <c r="AT216" s="23" t="s">
        <v>147</v>
      </c>
      <c r="AU216" s="23" t="s">
        <v>81</v>
      </c>
      <c r="AY216" s="23" t="s">
        <v>146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23" t="s">
        <v>81</v>
      </c>
      <c r="BK216" s="193">
        <f>ROUND(I216*H216,2)</f>
        <v>0</v>
      </c>
      <c r="BL216" s="23" t="s">
        <v>151</v>
      </c>
      <c r="BM216" s="23" t="s">
        <v>296</v>
      </c>
    </row>
    <row r="217" spans="2:65" s="1" customFormat="1" x14ac:dyDescent="0.3">
      <c r="B217" s="40"/>
      <c r="C217" s="62"/>
      <c r="D217" s="194" t="s">
        <v>152</v>
      </c>
      <c r="E217" s="62"/>
      <c r="F217" s="195" t="s">
        <v>297</v>
      </c>
      <c r="G217" s="62"/>
      <c r="H217" s="62"/>
      <c r="I217" s="155"/>
      <c r="J217" s="62"/>
      <c r="K217" s="62"/>
      <c r="L217" s="60"/>
      <c r="M217" s="196"/>
      <c r="N217" s="41"/>
      <c r="O217" s="41"/>
      <c r="P217" s="41"/>
      <c r="Q217" s="41"/>
      <c r="R217" s="41"/>
      <c r="S217" s="41"/>
      <c r="T217" s="77"/>
      <c r="AT217" s="23" t="s">
        <v>152</v>
      </c>
      <c r="AU217" s="23" t="s">
        <v>81</v>
      </c>
    </row>
    <row r="218" spans="2:65" s="10" customFormat="1" x14ac:dyDescent="0.3">
      <c r="B218" s="197"/>
      <c r="C218" s="198"/>
      <c r="D218" s="194" t="s">
        <v>160</v>
      </c>
      <c r="E218" s="199" t="s">
        <v>23</v>
      </c>
      <c r="F218" s="200" t="s">
        <v>298</v>
      </c>
      <c r="G218" s="198"/>
      <c r="H218" s="201">
        <v>1.36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160</v>
      </c>
      <c r="AU218" s="207" t="s">
        <v>81</v>
      </c>
      <c r="AV218" s="10" t="s">
        <v>83</v>
      </c>
      <c r="AW218" s="10" t="s">
        <v>36</v>
      </c>
      <c r="AX218" s="10" t="s">
        <v>73</v>
      </c>
      <c r="AY218" s="207" t="s">
        <v>146</v>
      </c>
    </row>
    <row r="219" spans="2:65" s="10" customFormat="1" x14ac:dyDescent="0.3">
      <c r="B219" s="197"/>
      <c r="C219" s="198"/>
      <c r="D219" s="194" t="s">
        <v>160</v>
      </c>
      <c r="E219" s="199" t="s">
        <v>23</v>
      </c>
      <c r="F219" s="200" t="s">
        <v>299</v>
      </c>
      <c r="G219" s="198"/>
      <c r="H219" s="201">
        <v>0.26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160</v>
      </c>
      <c r="AU219" s="207" t="s">
        <v>81</v>
      </c>
      <c r="AV219" s="10" t="s">
        <v>83</v>
      </c>
      <c r="AW219" s="10" t="s">
        <v>36</v>
      </c>
      <c r="AX219" s="10" t="s">
        <v>73</v>
      </c>
      <c r="AY219" s="207" t="s">
        <v>146</v>
      </c>
    </row>
    <row r="220" spans="2:65" s="10" customFormat="1" x14ac:dyDescent="0.3">
      <c r="B220" s="197"/>
      <c r="C220" s="198"/>
      <c r="D220" s="194" t="s">
        <v>160</v>
      </c>
      <c r="E220" s="199" t="s">
        <v>23</v>
      </c>
      <c r="F220" s="200" t="s">
        <v>300</v>
      </c>
      <c r="G220" s="198"/>
      <c r="H220" s="201">
        <v>1.74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160</v>
      </c>
      <c r="AU220" s="207" t="s">
        <v>81</v>
      </c>
      <c r="AV220" s="10" t="s">
        <v>83</v>
      </c>
      <c r="AW220" s="10" t="s">
        <v>36</v>
      </c>
      <c r="AX220" s="10" t="s">
        <v>73</v>
      </c>
      <c r="AY220" s="207" t="s">
        <v>146</v>
      </c>
    </row>
    <row r="221" spans="2:65" s="10" customFormat="1" x14ac:dyDescent="0.3">
      <c r="B221" s="197"/>
      <c r="C221" s="198"/>
      <c r="D221" s="194" t="s">
        <v>160</v>
      </c>
      <c r="E221" s="199" t="s">
        <v>23</v>
      </c>
      <c r="F221" s="200" t="s">
        <v>301</v>
      </c>
      <c r="G221" s="198"/>
      <c r="H221" s="201">
        <v>0.18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160</v>
      </c>
      <c r="AU221" s="207" t="s">
        <v>81</v>
      </c>
      <c r="AV221" s="10" t="s">
        <v>83</v>
      </c>
      <c r="AW221" s="10" t="s">
        <v>36</v>
      </c>
      <c r="AX221" s="10" t="s">
        <v>73</v>
      </c>
      <c r="AY221" s="207" t="s">
        <v>146</v>
      </c>
    </row>
    <row r="222" spans="2:65" s="10" customFormat="1" x14ac:dyDescent="0.3">
      <c r="B222" s="197"/>
      <c r="C222" s="198"/>
      <c r="D222" s="194" t="s">
        <v>160</v>
      </c>
      <c r="E222" s="199" t="s">
        <v>23</v>
      </c>
      <c r="F222" s="200" t="s">
        <v>302</v>
      </c>
      <c r="G222" s="198"/>
      <c r="H222" s="201">
        <v>1.53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160</v>
      </c>
      <c r="AU222" s="207" t="s">
        <v>81</v>
      </c>
      <c r="AV222" s="10" t="s">
        <v>83</v>
      </c>
      <c r="AW222" s="10" t="s">
        <v>36</v>
      </c>
      <c r="AX222" s="10" t="s">
        <v>73</v>
      </c>
      <c r="AY222" s="207" t="s">
        <v>146</v>
      </c>
    </row>
    <row r="223" spans="2:65" s="10" customFormat="1" x14ac:dyDescent="0.3">
      <c r="B223" s="197"/>
      <c r="C223" s="198"/>
      <c r="D223" s="194" t="s">
        <v>160</v>
      </c>
      <c r="E223" s="199" t="s">
        <v>23</v>
      </c>
      <c r="F223" s="200" t="s">
        <v>303</v>
      </c>
      <c r="G223" s="198"/>
      <c r="H223" s="201">
        <v>1.74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160</v>
      </c>
      <c r="AU223" s="207" t="s">
        <v>81</v>
      </c>
      <c r="AV223" s="10" t="s">
        <v>83</v>
      </c>
      <c r="AW223" s="10" t="s">
        <v>36</v>
      </c>
      <c r="AX223" s="10" t="s">
        <v>73</v>
      </c>
      <c r="AY223" s="207" t="s">
        <v>146</v>
      </c>
    </row>
    <row r="224" spans="2:65" s="10" customFormat="1" x14ac:dyDescent="0.3">
      <c r="B224" s="197"/>
      <c r="C224" s="198"/>
      <c r="D224" s="194" t="s">
        <v>160</v>
      </c>
      <c r="E224" s="199" t="s">
        <v>23</v>
      </c>
      <c r="F224" s="200" t="s">
        <v>304</v>
      </c>
      <c r="G224" s="198"/>
      <c r="H224" s="201">
        <v>0.22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160</v>
      </c>
      <c r="AU224" s="207" t="s">
        <v>81</v>
      </c>
      <c r="AV224" s="10" t="s">
        <v>83</v>
      </c>
      <c r="AW224" s="10" t="s">
        <v>36</v>
      </c>
      <c r="AX224" s="10" t="s">
        <v>73</v>
      </c>
      <c r="AY224" s="207" t="s">
        <v>146</v>
      </c>
    </row>
    <row r="225" spans="2:65" s="1" customFormat="1" ht="38.25" customHeight="1" x14ac:dyDescent="0.3">
      <c r="B225" s="40"/>
      <c r="C225" s="182" t="s">
        <v>305</v>
      </c>
      <c r="D225" s="182" t="s">
        <v>147</v>
      </c>
      <c r="E225" s="183" t="s">
        <v>306</v>
      </c>
      <c r="F225" s="184" t="s">
        <v>307</v>
      </c>
      <c r="G225" s="185" t="s">
        <v>207</v>
      </c>
      <c r="H225" s="186">
        <v>16.47</v>
      </c>
      <c r="I225" s="187"/>
      <c r="J225" s="188">
        <f>ROUND(I225*H225,2)</f>
        <v>0</v>
      </c>
      <c r="K225" s="184" t="s">
        <v>23</v>
      </c>
      <c r="L225" s="60"/>
      <c r="M225" s="189" t="s">
        <v>23</v>
      </c>
      <c r="N225" s="190" t="s">
        <v>44</v>
      </c>
      <c r="O225" s="41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AR225" s="23" t="s">
        <v>151</v>
      </c>
      <c r="AT225" s="23" t="s">
        <v>147</v>
      </c>
      <c r="AU225" s="23" t="s">
        <v>81</v>
      </c>
      <c r="AY225" s="23" t="s">
        <v>146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3" t="s">
        <v>81</v>
      </c>
      <c r="BK225" s="193">
        <f>ROUND(I225*H225,2)</f>
        <v>0</v>
      </c>
      <c r="BL225" s="23" t="s">
        <v>151</v>
      </c>
      <c r="BM225" s="23" t="s">
        <v>308</v>
      </c>
    </row>
    <row r="226" spans="2:65" s="1" customFormat="1" ht="24" x14ac:dyDescent="0.3">
      <c r="B226" s="40"/>
      <c r="C226" s="62"/>
      <c r="D226" s="194" t="s">
        <v>152</v>
      </c>
      <c r="E226" s="62"/>
      <c r="F226" s="195" t="s">
        <v>309</v>
      </c>
      <c r="G226" s="62"/>
      <c r="H226" s="62"/>
      <c r="I226" s="155"/>
      <c r="J226" s="62"/>
      <c r="K226" s="62"/>
      <c r="L226" s="60"/>
      <c r="M226" s="196"/>
      <c r="N226" s="41"/>
      <c r="O226" s="41"/>
      <c r="P226" s="41"/>
      <c r="Q226" s="41"/>
      <c r="R226" s="41"/>
      <c r="S226" s="41"/>
      <c r="T226" s="77"/>
      <c r="AT226" s="23" t="s">
        <v>152</v>
      </c>
      <c r="AU226" s="23" t="s">
        <v>81</v>
      </c>
    </row>
    <row r="227" spans="2:65" s="10" customFormat="1" x14ac:dyDescent="0.3">
      <c r="B227" s="197"/>
      <c r="C227" s="198"/>
      <c r="D227" s="194" t="s">
        <v>160</v>
      </c>
      <c r="E227" s="199" t="s">
        <v>23</v>
      </c>
      <c r="F227" s="200" t="s">
        <v>310</v>
      </c>
      <c r="G227" s="198"/>
      <c r="H227" s="201">
        <v>16.47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160</v>
      </c>
      <c r="AU227" s="207" t="s">
        <v>81</v>
      </c>
      <c r="AV227" s="10" t="s">
        <v>83</v>
      </c>
      <c r="AW227" s="10" t="s">
        <v>36</v>
      </c>
      <c r="AX227" s="10" t="s">
        <v>73</v>
      </c>
      <c r="AY227" s="207" t="s">
        <v>146</v>
      </c>
    </row>
    <row r="228" spans="2:65" s="11" customFormat="1" x14ac:dyDescent="0.3">
      <c r="B228" s="208"/>
      <c r="C228" s="209"/>
      <c r="D228" s="194" t="s">
        <v>160</v>
      </c>
      <c r="E228" s="210" t="s">
        <v>23</v>
      </c>
      <c r="F228" s="211" t="s">
        <v>162</v>
      </c>
      <c r="G228" s="209"/>
      <c r="H228" s="212">
        <v>16.47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160</v>
      </c>
      <c r="AU228" s="218" t="s">
        <v>81</v>
      </c>
      <c r="AV228" s="11" t="s">
        <v>151</v>
      </c>
      <c r="AW228" s="11" t="s">
        <v>36</v>
      </c>
      <c r="AX228" s="11" t="s">
        <v>81</v>
      </c>
      <c r="AY228" s="218" t="s">
        <v>146</v>
      </c>
    </row>
    <row r="229" spans="2:65" s="1" customFormat="1" ht="38.25" customHeight="1" x14ac:dyDescent="0.3">
      <c r="B229" s="40"/>
      <c r="C229" s="182" t="s">
        <v>212</v>
      </c>
      <c r="D229" s="182" t="s">
        <v>147</v>
      </c>
      <c r="E229" s="183" t="s">
        <v>311</v>
      </c>
      <c r="F229" s="184" t="s">
        <v>312</v>
      </c>
      <c r="G229" s="185" t="s">
        <v>207</v>
      </c>
      <c r="H229" s="186">
        <v>104.44199999999999</v>
      </c>
      <c r="I229" s="187"/>
      <c r="J229" s="188">
        <f>ROUND(I229*H229,2)</f>
        <v>0</v>
      </c>
      <c r="K229" s="184" t="s">
        <v>23</v>
      </c>
      <c r="L229" s="60"/>
      <c r="M229" s="189" t="s">
        <v>23</v>
      </c>
      <c r="N229" s="190" t="s">
        <v>44</v>
      </c>
      <c r="O229" s="41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AR229" s="23" t="s">
        <v>151</v>
      </c>
      <c r="AT229" s="23" t="s">
        <v>147</v>
      </c>
      <c r="AU229" s="23" t="s">
        <v>81</v>
      </c>
      <c r="AY229" s="23" t="s">
        <v>146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23" t="s">
        <v>81</v>
      </c>
      <c r="BK229" s="193">
        <f>ROUND(I229*H229,2)</f>
        <v>0</v>
      </c>
      <c r="BL229" s="23" t="s">
        <v>151</v>
      </c>
      <c r="BM229" s="23" t="s">
        <v>313</v>
      </c>
    </row>
    <row r="230" spans="2:65" s="1" customFormat="1" ht="36" x14ac:dyDescent="0.3">
      <c r="B230" s="40"/>
      <c r="C230" s="62"/>
      <c r="D230" s="194" t="s">
        <v>152</v>
      </c>
      <c r="E230" s="62"/>
      <c r="F230" s="195" t="s">
        <v>314</v>
      </c>
      <c r="G230" s="62"/>
      <c r="H230" s="62"/>
      <c r="I230" s="155"/>
      <c r="J230" s="62"/>
      <c r="K230" s="62"/>
      <c r="L230" s="60"/>
      <c r="M230" s="196"/>
      <c r="N230" s="41"/>
      <c r="O230" s="41"/>
      <c r="P230" s="41"/>
      <c r="Q230" s="41"/>
      <c r="R230" s="41"/>
      <c r="S230" s="41"/>
      <c r="T230" s="77"/>
      <c r="AT230" s="23" t="s">
        <v>152</v>
      </c>
      <c r="AU230" s="23" t="s">
        <v>81</v>
      </c>
    </row>
    <row r="231" spans="2:65" s="10" customFormat="1" x14ac:dyDescent="0.3">
      <c r="B231" s="197"/>
      <c r="C231" s="198"/>
      <c r="D231" s="194" t="s">
        <v>160</v>
      </c>
      <c r="E231" s="199" t="s">
        <v>23</v>
      </c>
      <c r="F231" s="200" t="s">
        <v>315</v>
      </c>
      <c r="G231" s="198"/>
      <c r="H231" s="201">
        <v>15.03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160</v>
      </c>
      <c r="AU231" s="207" t="s">
        <v>81</v>
      </c>
      <c r="AV231" s="10" t="s">
        <v>83</v>
      </c>
      <c r="AW231" s="10" t="s">
        <v>36</v>
      </c>
      <c r="AX231" s="10" t="s">
        <v>73</v>
      </c>
      <c r="AY231" s="207" t="s">
        <v>146</v>
      </c>
    </row>
    <row r="232" spans="2:65" s="10" customFormat="1" x14ac:dyDescent="0.3">
      <c r="B232" s="197"/>
      <c r="C232" s="198"/>
      <c r="D232" s="194" t="s">
        <v>160</v>
      </c>
      <c r="E232" s="199" t="s">
        <v>23</v>
      </c>
      <c r="F232" s="200" t="s">
        <v>258</v>
      </c>
      <c r="G232" s="198"/>
      <c r="H232" s="201">
        <v>16.100000000000001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160</v>
      </c>
      <c r="AU232" s="207" t="s">
        <v>81</v>
      </c>
      <c r="AV232" s="10" t="s">
        <v>83</v>
      </c>
      <c r="AW232" s="10" t="s">
        <v>36</v>
      </c>
      <c r="AX232" s="10" t="s">
        <v>73</v>
      </c>
      <c r="AY232" s="207" t="s">
        <v>146</v>
      </c>
    </row>
    <row r="233" spans="2:65" s="10" customFormat="1" x14ac:dyDescent="0.3">
      <c r="B233" s="197"/>
      <c r="C233" s="198"/>
      <c r="D233" s="194" t="s">
        <v>160</v>
      </c>
      <c r="E233" s="199" t="s">
        <v>23</v>
      </c>
      <c r="F233" s="200" t="s">
        <v>259</v>
      </c>
      <c r="G233" s="198"/>
      <c r="H233" s="201">
        <v>92.105999999999995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160</v>
      </c>
      <c r="AU233" s="207" t="s">
        <v>81</v>
      </c>
      <c r="AV233" s="10" t="s">
        <v>83</v>
      </c>
      <c r="AW233" s="10" t="s">
        <v>36</v>
      </c>
      <c r="AX233" s="10" t="s">
        <v>73</v>
      </c>
      <c r="AY233" s="207" t="s">
        <v>146</v>
      </c>
    </row>
    <row r="234" spans="2:65" s="10" customFormat="1" x14ac:dyDescent="0.3">
      <c r="B234" s="197"/>
      <c r="C234" s="198"/>
      <c r="D234" s="194" t="s">
        <v>160</v>
      </c>
      <c r="E234" s="199" t="s">
        <v>23</v>
      </c>
      <c r="F234" s="200" t="s">
        <v>260</v>
      </c>
      <c r="G234" s="198"/>
      <c r="H234" s="201">
        <v>45.192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160</v>
      </c>
      <c r="AU234" s="207" t="s">
        <v>81</v>
      </c>
      <c r="AV234" s="10" t="s">
        <v>83</v>
      </c>
      <c r="AW234" s="10" t="s">
        <v>36</v>
      </c>
      <c r="AX234" s="10" t="s">
        <v>73</v>
      </c>
      <c r="AY234" s="207" t="s">
        <v>146</v>
      </c>
    </row>
    <row r="235" spans="2:65" s="10" customFormat="1" x14ac:dyDescent="0.3">
      <c r="B235" s="197"/>
      <c r="C235" s="198"/>
      <c r="D235" s="194" t="s">
        <v>160</v>
      </c>
      <c r="E235" s="199" t="s">
        <v>23</v>
      </c>
      <c r="F235" s="200" t="s">
        <v>261</v>
      </c>
      <c r="G235" s="198"/>
      <c r="H235" s="201">
        <v>-22.385999999999999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160</v>
      </c>
      <c r="AU235" s="207" t="s">
        <v>81</v>
      </c>
      <c r="AV235" s="10" t="s">
        <v>83</v>
      </c>
      <c r="AW235" s="10" t="s">
        <v>36</v>
      </c>
      <c r="AX235" s="10" t="s">
        <v>73</v>
      </c>
      <c r="AY235" s="207" t="s">
        <v>146</v>
      </c>
    </row>
    <row r="236" spans="2:65" s="10" customFormat="1" x14ac:dyDescent="0.3">
      <c r="B236" s="197"/>
      <c r="C236" s="198"/>
      <c r="D236" s="194" t="s">
        <v>160</v>
      </c>
      <c r="E236" s="199" t="s">
        <v>23</v>
      </c>
      <c r="F236" s="200" t="s">
        <v>262</v>
      </c>
      <c r="G236" s="198"/>
      <c r="H236" s="201">
        <v>-32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160</v>
      </c>
      <c r="AU236" s="207" t="s">
        <v>81</v>
      </c>
      <c r="AV236" s="10" t="s">
        <v>83</v>
      </c>
      <c r="AW236" s="10" t="s">
        <v>36</v>
      </c>
      <c r="AX236" s="10" t="s">
        <v>73</v>
      </c>
      <c r="AY236" s="207" t="s">
        <v>146</v>
      </c>
    </row>
    <row r="237" spans="2:65" s="10" customFormat="1" x14ac:dyDescent="0.3">
      <c r="B237" s="197"/>
      <c r="C237" s="198"/>
      <c r="D237" s="194" t="s">
        <v>160</v>
      </c>
      <c r="E237" s="199" t="s">
        <v>23</v>
      </c>
      <c r="F237" s="200" t="s">
        <v>263</v>
      </c>
      <c r="G237" s="198"/>
      <c r="H237" s="201">
        <v>-9.6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160</v>
      </c>
      <c r="AU237" s="207" t="s">
        <v>81</v>
      </c>
      <c r="AV237" s="10" t="s">
        <v>83</v>
      </c>
      <c r="AW237" s="10" t="s">
        <v>36</v>
      </c>
      <c r="AX237" s="10" t="s">
        <v>73</v>
      </c>
      <c r="AY237" s="207" t="s">
        <v>146</v>
      </c>
    </row>
    <row r="238" spans="2:65" s="11" customFormat="1" x14ac:dyDescent="0.3">
      <c r="B238" s="208"/>
      <c r="C238" s="209"/>
      <c r="D238" s="194" t="s">
        <v>160</v>
      </c>
      <c r="E238" s="210" t="s">
        <v>23</v>
      </c>
      <c r="F238" s="211" t="s">
        <v>162</v>
      </c>
      <c r="G238" s="209"/>
      <c r="H238" s="212">
        <v>104.44199999999999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160</v>
      </c>
      <c r="AU238" s="218" t="s">
        <v>81</v>
      </c>
      <c r="AV238" s="11" t="s">
        <v>151</v>
      </c>
      <c r="AW238" s="11" t="s">
        <v>36</v>
      </c>
      <c r="AX238" s="11" t="s">
        <v>81</v>
      </c>
      <c r="AY238" s="218" t="s">
        <v>146</v>
      </c>
    </row>
    <row r="239" spans="2:65" s="1" customFormat="1" ht="25.5" customHeight="1" x14ac:dyDescent="0.3">
      <c r="B239" s="40"/>
      <c r="C239" s="182" t="s">
        <v>316</v>
      </c>
      <c r="D239" s="182" t="s">
        <v>147</v>
      </c>
      <c r="E239" s="183" t="s">
        <v>317</v>
      </c>
      <c r="F239" s="184" t="s">
        <v>318</v>
      </c>
      <c r="G239" s="185" t="s">
        <v>207</v>
      </c>
      <c r="H239" s="186">
        <v>356.52499999999998</v>
      </c>
      <c r="I239" s="187"/>
      <c r="J239" s="188">
        <f>ROUND(I239*H239,2)</f>
        <v>0</v>
      </c>
      <c r="K239" s="184" t="s">
        <v>23</v>
      </c>
      <c r="L239" s="60"/>
      <c r="M239" s="189" t="s">
        <v>23</v>
      </c>
      <c r="N239" s="190" t="s">
        <v>44</v>
      </c>
      <c r="O239" s="41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AR239" s="23" t="s">
        <v>151</v>
      </c>
      <c r="AT239" s="23" t="s">
        <v>147</v>
      </c>
      <c r="AU239" s="23" t="s">
        <v>81</v>
      </c>
      <c r="AY239" s="23" t="s">
        <v>146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23" t="s">
        <v>81</v>
      </c>
      <c r="BK239" s="193">
        <f>ROUND(I239*H239,2)</f>
        <v>0</v>
      </c>
      <c r="BL239" s="23" t="s">
        <v>151</v>
      </c>
      <c r="BM239" s="23" t="s">
        <v>319</v>
      </c>
    </row>
    <row r="240" spans="2:65" s="1" customFormat="1" ht="24" x14ac:dyDescent="0.3">
      <c r="B240" s="40"/>
      <c r="C240" s="62"/>
      <c r="D240" s="194" t="s">
        <v>152</v>
      </c>
      <c r="E240" s="62"/>
      <c r="F240" s="195" t="s">
        <v>318</v>
      </c>
      <c r="G240" s="62"/>
      <c r="H240" s="62"/>
      <c r="I240" s="155"/>
      <c r="J240" s="62"/>
      <c r="K240" s="62"/>
      <c r="L240" s="60"/>
      <c r="M240" s="196"/>
      <c r="N240" s="41"/>
      <c r="O240" s="41"/>
      <c r="P240" s="41"/>
      <c r="Q240" s="41"/>
      <c r="R240" s="41"/>
      <c r="S240" s="41"/>
      <c r="T240" s="77"/>
      <c r="AT240" s="23" t="s">
        <v>152</v>
      </c>
      <c r="AU240" s="23" t="s">
        <v>81</v>
      </c>
    </row>
    <row r="241" spans="2:65" s="12" customFormat="1" x14ac:dyDescent="0.3">
      <c r="B241" s="219"/>
      <c r="C241" s="220"/>
      <c r="D241" s="194" t="s">
        <v>160</v>
      </c>
      <c r="E241" s="221" t="s">
        <v>23</v>
      </c>
      <c r="F241" s="222" t="s">
        <v>320</v>
      </c>
      <c r="G241" s="220"/>
      <c r="H241" s="221" t="s">
        <v>23</v>
      </c>
      <c r="I241" s="223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160</v>
      </c>
      <c r="AU241" s="228" t="s">
        <v>81</v>
      </c>
      <c r="AV241" s="12" t="s">
        <v>81</v>
      </c>
      <c r="AW241" s="12" t="s">
        <v>36</v>
      </c>
      <c r="AX241" s="12" t="s">
        <v>73</v>
      </c>
      <c r="AY241" s="228" t="s">
        <v>146</v>
      </c>
    </row>
    <row r="242" spans="2:65" s="12" customFormat="1" x14ac:dyDescent="0.3">
      <c r="B242" s="219"/>
      <c r="C242" s="220"/>
      <c r="D242" s="194" t="s">
        <v>160</v>
      </c>
      <c r="E242" s="221" t="s">
        <v>23</v>
      </c>
      <c r="F242" s="222" t="s">
        <v>321</v>
      </c>
      <c r="G242" s="220"/>
      <c r="H242" s="221" t="s">
        <v>23</v>
      </c>
      <c r="I242" s="223"/>
      <c r="J242" s="220"/>
      <c r="K242" s="220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160</v>
      </c>
      <c r="AU242" s="228" t="s">
        <v>81</v>
      </c>
      <c r="AV242" s="12" t="s">
        <v>81</v>
      </c>
      <c r="AW242" s="12" t="s">
        <v>36</v>
      </c>
      <c r="AX242" s="12" t="s">
        <v>73</v>
      </c>
      <c r="AY242" s="228" t="s">
        <v>146</v>
      </c>
    </row>
    <row r="243" spans="2:65" s="10" customFormat="1" x14ac:dyDescent="0.3">
      <c r="B243" s="197"/>
      <c r="C243" s="198"/>
      <c r="D243" s="194" t="s">
        <v>160</v>
      </c>
      <c r="E243" s="199" t="s">
        <v>23</v>
      </c>
      <c r="F243" s="200" t="s">
        <v>322</v>
      </c>
      <c r="G243" s="198"/>
      <c r="H243" s="201">
        <v>80.400000000000006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160</v>
      </c>
      <c r="AU243" s="207" t="s">
        <v>81</v>
      </c>
      <c r="AV243" s="10" t="s">
        <v>83</v>
      </c>
      <c r="AW243" s="10" t="s">
        <v>36</v>
      </c>
      <c r="AX243" s="10" t="s">
        <v>73</v>
      </c>
      <c r="AY243" s="207" t="s">
        <v>146</v>
      </c>
    </row>
    <row r="244" spans="2:65" s="10" customFormat="1" x14ac:dyDescent="0.3">
      <c r="B244" s="197"/>
      <c r="C244" s="198"/>
      <c r="D244" s="194" t="s">
        <v>160</v>
      </c>
      <c r="E244" s="199" t="s">
        <v>23</v>
      </c>
      <c r="F244" s="200" t="s">
        <v>323</v>
      </c>
      <c r="G244" s="198"/>
      <c r="H244" s="201">
        <v>86.48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160</v>
      </c>
      <c r="AU244" s="207" t="s">
        <v>81</v>
      </c>
      <c r="AV244" s="10" t="s">
        <v>83</v>
      </c>
      <c r="AW244" s="10" t="s">
        <v>36</v>
      </c>
      <c r="AX244" s="10" t="s">
        <v>73</v>
      </c>
      <c r="AY244" s="207" t="s">
        <v>146</v>
      </c>
    </row>
    <row r="245" spans="2:65" s="10" customFormat="1" x14ac:dyDescent="0.3">
      <c r="B245" s="197"/>
      <c r="C245" s="198"/>
      <c r="D245" s="194" t="s">
        <v>160</v>
      </c>
      <c r="E245" s="199" t="s">
        <v>23</v>
      </c>
      <c r="F245" s="200" t="s">
        <v>324</v>
      </c>
      <c r="G245" s="198"/>
      <c r="H245" s="201">
        <v>39.950000000000003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160</v>
      </c>
      <c r="AU245" s="207" t="s">
        <v>81</v>
      </c>
      <c r="AV245" s="10" t="s">
        <v>83</v>
      </c>
      <c r="AW245" s="10" t="s">
        <v>36</v>
      </c>
      <c r="AX245" s="10" t="s">
        <v>73</v>
      </c>
      <c r="AY245" s="207" t="s">
        <v>146</v>
      </c>
    </row>
    <row r="246" spans="2:65" s="10" customFormat="1" x14ac:dyDescent="0.3">
      <c r="B246" s="197"/>
      <c r="C246" s="198"/>
      <c r="D246" s="194" t="s">
        <v>160</v>
      </c>
      <c r="E246" s="199" t="s">
        <v>23</v>
      </c>
      <c r="F246" s="200" t="s">
        <v>325</v>
      </c>
      <c r="G246" s="198"/>
      <c r="H246" s="201">
        <v>33.369999999999997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160</v>
      </c>
      <c r="AU246" s="207" t="s">
        <v>81</v>
      </c>
      <c r="AV246" s="10" t="s">
        <v>83</v>
      </c>
      <c r="AW246" s="10" t="s">
        <v>36</v>
      </c>
      <c r="AX246" s="10" t="s">
        <v>73</v>
      </c>
      <c r="AY246" s="207" t="s">
        <v>146</v>
      </c>
    </row>
    <row r="247" spans="2:65" s="10" customFormat="1" x14ac:dyDescent="0.3">
      <c r="B247" s="197"/>
      <c r="C247" s="198"/>
      <c r="D247" s="194" t="s">
        <v>160</v>
      </c>
      <c r="E247" s="199" t="s">
        <v>23</v>
      </c>
      <c r="F247" s="200" t="s">
        <v>326</v>
      </c>
      <c r="G247" s="198"/>
      <c r="H247" s="201">
        <v>32.9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160</v>
      </c>
      <c r="AU247" s="207" t="s">
        <v>81</v>
      </c>
      <c r="AV247" s="10" t="s">
        <v>83</v>
      </c>
      <c r="AW247" s="10" t="s">
        <v>36</v>
      </c>
      <c r="AX247" s="10" t="s">
        <v>73</v>
      </c>
      <c r="AY247" s="207" t="s">
        <v>146</v>
      </c>
    </row>
    <row r="248" spans="2:65" s="10" customFormat="1" x14ac:dyDescent="0.3">
      <c r="B248" s="197"/>
      <c r="C248" s="198"/>
      <c r="D248" s="194" t="s">
        <v>160</v>
      </c>
      <c r="E248" s="199" t="s">
        <v>23</v>
      </c>
      <c r="F248" s="200" t="s">
        <v>327</v>
      </c>
      <c r="G248" s="198"/>
      <c r="H248" s="201">
        <v>40.42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160</v>
      </c>
      <c r="AU248" s="207" t="s">
        <v>81</v>
      </c>
      <c r="AV248" s="10" t="s">
        <v>83</v>
      </c>
      <c r="AW248" s="10" t="s">
        <v>36</v>
      </c>
      <c r="AX248" s="10" t="s">
        <v>73</v>
      </c>
      <c r="AY248" s="207" t="s">
        <v>146</v>
      </c>
    </row>
    <row r="249" spans="2:65" s="10" customFormat="1" x14ac:dyDescent="0.3">
      <c r="B249" s="197"/>
      <c r="C249" s="198"/>
      <c r="D249" s="194" t="s">
        <v>160</v>
      </c>
      <c r="E249" s="199" t="s">
        <v>23</v>
      </c>
      <c r="F249" s="200" t="s">
        <v>328</v>
      </c>
      <c r="G249" s="198"/>
      <c r="H249" s="201">
        <v>30.55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160</v>
      </c>
      <c r="AU249" s="207" t="s">
        <v>81</v>
      </c>
      <c r="AV249" s="10" t="s">
        <v>83</v>
      </c>
      <c r="AW249" s="10" t="s">
        <v>36</v>
      </c>
      <c r="AX249" s="10" t="s">
        <v>73</v>
      </c>
      <c r="AY249" s="207" t="s">
        <v>146</v>
      </c>
    </row>
    <row r="250" spans="2:65" s="10" customFormat="1" x14ac:dyDescent="0.3">
      <c r="B250" s="197"/>
      <c r="C250" s="198"/>
      <c r="D250" s="194" t="s">
        <v>160</v>
      </c>
      <c r="E250" s="199" t="s">
        <v>23</v>
      </c>
      <c r="F250" s="200" t="s">
        <v>329</v>
      </c>
      <c r="G250" s="198"/>
      <c r="H250" s="201">
        <v>4.7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160</v>
      </c>
      <c r="AU250" s="207" t="s">
        <v>81</v>
      </c>
      <c r="AV250" s="10" t="s">
        <v>83</v>
      </c>
      <c r="AW250" s="10" t="s">
        <v>36</v>
      </c>
      <c r="AX250" s="10" t="s">
        <v>73</v>
      </c>
      <c r="AY250" s="207" t="s">
        <v>146</v>
      </c>
    </row>
    <row r="251" spans="2:65" s="10" customFormat="1" x14ac:dyDescent="0.3">
      <c r="B251" s="197"/>
      <c r="C251" s="198"/>
      <c r="D251" s="194" t="s">
        <v>160</v>
      </c>
      <c r="E251" s="199" t="s">
        <v>23</v>
      </c>
      <c r="F251" s="200" t="s">
        <v>330</v>
      </c>
      <c r="G251" s="198"/>
      <c r="H251" s="201">
        <v>7.7549999999999999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160</v>
      </c>
      <c r="AU251" s="207" t="s">
        <v>81</v>
      </c>
      <c r="AV251" s="10" t="s">
        <v>83</v>
      </c>
      <c r="AW251" s="10" t="s">
        <v>36</v>
      </c>
      <c r="AX251" s="10" t="s">
        <v>73</v>
      </c>
      <c r="AY251" s="207" t="s">
        <v>146</v>
      </c>
    </row>
    <row r="252" spans="2:65" s="1" customFormat="1" ht="16.5" customHeight="1" x14ac:dyDescent="0.3">
      <c r="B252" s="40"/>
      <c r="C252" s="182" t="s">
        <v>222</v>
      </c>
      <c r="D252" s="182" t="s">
        <v>147</v>
      </c>
      <c r="E252" s="183" t="s">
        <v>331</v>
      </c>
      <c r="F252" s="184" t="s">
        <v>332</v>
      </c>
      <c r="G252" s="185" t="s">
        <v>207</v>
      </c>
      <c r="H252" s="186">
        <v>41.68</v>
      </c>
      <c r="I252" s="187"/>
      <c r="J252" s="188">
        <f>ROUND(I252*H252,2)</f>
        <v>0</v>
      </c>
      <c r="K252" s="184" t="s">
        <v>23</v>
      </c>
      <c r="L252" s="60"/>
      <c r="M252" s="189" t="s">
        <v>23</v>
      </c>
      <c r="N252" s="190" t="s">
        <v>44</v>
      </c>
      <c r="O252" s="41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AR252" s="23" t="s">
        <v>151</v>
      </c>
      <c r="AT252" s="23" t="s">
        <v>147</v>
      </c>
      <c r="AU252" s="23" t="s">
        <v>81</v>
      </c>
      <c r="AY252" s="23" t="s">
        <v>146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3" t="s">
        <v>81</v>
      </c>
      <c r="BK252" s="193">
        <f>ROUND(I252*H252,2)</f>
        <v>0</v>
      </c>
      <c r="BL252" s="23" t="s">
        <v>151</v>
      </c>
      <c r="BM252" s="23" t="s">
        <v>333</v>
      </c>
    </row>
    <row r="253" spans="2:65" s="1" customFormat="1" x14ac:dyDescent="0.3">
      <c r="B253" s="40"/>
      <c r="C253" s="62"/>
      <c r="D253" s="194" t="s">
        <v>152</v>
      </c>
      <c r="E253" s="62"/>
      <c r="F253" s="195" t="s">
        <v>332</v>
      </c>
      <c r="G253" s="62"/>
      <c r="H253" s="62"/>
      <c r="I253" s="155"/>
      <c r="J253" s="62"/>
      <c r="K253" s="62"/>
      <c r="L253" s="60"/>
      <c r="M253" s="196"/>
      <c r="N253" s="41"/>
      <c r="O253" s="41"/>
      <c r="P253" s="41"/>
      <c r="Q253" s="41"/>
      <c r="R253" s="41"/>
      <c r="S253" s="41"/>
      <c r="T253" s="77"/>
      <c r="AT253" s="23" t="s">
        <v>152</v>
      </c>
      <c r="AU253" s="23" t="s">
        <v>81</v>
      </c>
    </row>
    <row r="254" spans="2:65" s="1" customFormat="1" ht="25.5" customHeight="1" x14ac:dyDescent="0.3">
      <c r="B254" s="40"/>
      <c r="C254" s="182" t="s">
        <v>334</v>
      </c>
      <c r="D254" s="182" t="s">
        <v>147</v>
      </c>
      <c r="E254" s="183" t="s">
        <v>335</v>
      </c>
      <c r="F254" s="184" t="s">
        <v>336</v>
      </c>
      <c r="G254" s="185" t="s">
        <v>207</v>
      </c>
      <c r="H254" s="186">
        <v>539.21199999999999</v>
      </c>
      <c r="I254" s="187"/>
      <c r="J254" s="188">
        <f>ROUND(I254*H254,2)</f>
        <v>0</v>
      </c>
      <c r="K254" s="184" t="s">
        <v>23</v>
      </c>
      <c r="L254" s="60"/>
      <c r="M254" s="189" t="s">
        <v>23</v>
      </c>
      <c r="N254" s="190" t="s">
        <v>44</v>
      </c>
      <c r="O254" s="41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AR254" s="23" t="s">
        <v>151</v>
      </c>
      <c r="AT254" s="23" t="s">
        <v>147</v>
      </c>
      <c r="AU254" s="23" t="s">
        <v>81</v>
      </c>
      <c r="AY254" s="23" t="s">
        <v>146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23" t="s">
        <v>81</v>
      </c>
      <c r="BK254" s="193">
        <f>ROUND(I254*H254,2)</f>
        <v>0</v>
      </c>
      <c r="BL254" s="23" t="s">
        <v>151</v>
      </c>
      <c r="BM254" s="23" t="s">
        <v>337</v>
      </c>
    </row>
    <row r="255" spans="2:65" s="1" customFormat="1" x14ac:dyDescent="0.3">
      <c r="B255" s="40"/>
      <c r="C255" s="62"/>
      <c r="D255" s="194" t="s">
        <v>152</v>
      </c>
      <c r="E255" s="62"/>
      <c r="F255" s="195" t="s">
        <v>338</v>
      </c>
      <c r="G255" s="62"/>
      <c r="H255" s="62"/>
      <c r="I255" s="155"/>
      <c r="J255" s="62"/>
      <c r="K255" s="62"/>
      <c r="L255" s="60"/>
      <c r="M255" s="196"/>
      <c r="N255" s="41"/>
      <c r="O255" s="41"/>
      <c r="P255" s="41"/>
      <c r="Q255" s="41"/>
      <c r="R255" s="41"/>
      <c r="S255" s="41"/>
      <c r="T255" s="77"/>
      <c r="AT255" s="23" t="s">
        <v>152</v>
      </c>
      <c r="AU255" s="23" t="s">
        <v>81</v>
      </c>
    </row>
    <row r="256" spans="2:65" s="10" customFormat="1" x14ac:dyDescent="0.3">
      <c r="B256" s="197"/>
      <c r="C256" s="198"/>
      <c r="D256" s="194" t="s">
        <v>160</v>
      </c>
      <c r="E256" s="199" t="s">
        <v>23</v>
      </c>
      <c r="F256" s="200" t="s">
        <v>257</v>
      </c>
      <c r="G256" s="198"/>
      <c r="H256" s="201">
        <v>449.8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160</v>
      </c>
      <c r="AU256" s="207" t="s">
        <v>81</v>
      </c>
      <c r="AV256" s="10" t="s">
        <v>83</v>
      </c>
      <c r="AW256" s="10" t="s">
        <v>36</v>
      </c>
      <c r="AX256" s="10" t="s">
        <v>73</v>
      </c>
      <c r="AY256" s="207" t="s">
        <v>146</v>
      </c>
    </row>
    <row r="257" spans="2:65" s="10" customFormat="1" x14ac:dyDescent="0.3">
      <c r="B257" s="197"/>
      <c r="C257" s="198"/>
      <c r="D257" s="194" t="s">
        <v>160</v>
      </c>
      <c r="E257" s="199" t="s">
        <v>23</v>
      </c>
      <c r="F257" s="200" t="s">
        <v>258</v>
      </c>
      <c r="G257" s="198"/>
      <c r="H257" s="201">
        <v>16.100000000000001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160</v>
      </c>
      <c r="AU257" s="207" t="s">
        <v>81</v>
      </c>
      <c r="AV257" s="10" t="s">
        <v>83</v>
      </c>
      <c r="AW257" s="10" t="s">
        <v>36</v>
      </c>
      <c r="AX257" s="10" t="s">
        <v>73</v>
      </c>
      <c r="AY257" s="207" t="s">
        <v>146</v>
      </c>
    </row>
    <row r="258" spans="2:65" s="10" customFormat="1" x14ac:dyDescent="0.3">
      <c r="B258" s="197"/>
      <c r="C258" s="198"/>
      <c r="D258" s="194" t="s">
        <v>160</v>
      </c>
      <c r="E258" s="199" t="s">
        <v>23</v>
      </c>
      <c r="F258" s="200" t="s">
        <v>259</v>
      </c>
      <c r="G258" s="198"/>
      <c r="H258" s="201">
        <v>92.105999999999995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160</v>
      </c>
      <c r="AU258" s="207" t="s">
        <v>81</v>
      </c>
      <c r="AV258" s="10" t="s">
        <v>83</v>
      </c>
      <c r="AW258" s="10" t="s">
        <v>36</v>
      </c>
      <c r="AX258" s="10" t="s">
        <v>73</v>
      </c>
      <c r="AY258" s="207" t="s">
        <v>146</v>
      </c>
    </row>
    <row r="259" spans="2:65" s="10" customFormat="1" x14ac:dyDescent="0.3">
      <c r="B259" s="197"/>
      <c r="C259" s="198"/>
      <c r="D259" s="194" t="s">
        <v>160</v>
      </c>
      <c r="E259" s="199" t="s">
        <v>23</v>
      </c>
      <c r="F259" s="200" t="s">
        <v>260</v>
      </c>
      <c r="G259" s="198"/>
      <c r="H259" s="201">
        <v>45.192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160</v>
      </c>
      <c r="AU259" s="207" t="s">
        <v>81</v>
      </c>
      <c r="AV259" s="10" t="s">
        <v>83</v>
      </c>
      <c r="AW259" s="10" t="s">
        <v>36</v>
      </c>
      <c r="AX259" s="10" t="s">
        <v>73</v>
      </c>
      <c r="AY259" s="207" t="s">
        <v>146</v>
      </c>
    </row>
    <row r="260" spans="2:65" s="10" customFormat="1" x14ac:dyDescent="0.3">
      <c r="B260" s="197"/>
      <c r="C260" s="198"/>
      <c r="D260" s="194" t="s">
        <v>160</v>
      </c>
      <c r="E260" s="199" t="s">
        <v>23</v>
      </c>
      <c r="F260" s="200" t="s">
        <v>261</v>
      </c>
      <c r="G260" s="198"/>
      <c r="H260" s="201">
        <v>-22.385999999999999</v>
      </c>
      <c r="I260" s="202"/>
      <c r="J260" s="198"/>
      <c r="K260" s="198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160</v>
      </c>
      <c r="AU260" s="207" t="s">
        <v>81</v>
      </c>
      <c r="AV260" s="10" t="s">
        <v>83</v>
      </c>
      <c r="AW260" s="10" t="s">
        <v>36</v>
      </c>
      <c r="AX260" s="10" t="s">
        <v>73</v>
      </c>
      <c r="AY260" s="207" t="s">
        <v>146</v>
      </c>
    </row>
    <row r="261" spans="2:65" s="10" customFormat="1" x14ac:dyDescent="0.3">
      <c r="B261" s="197"/>
      <c r="C261" s="198"/>
      <c r="D261" s="194" t="s">
        <v>160</v>
      </c>
      <c r="E261" s="199" t="s">
        <v>23</v>
      </c>
      <c r="F261" s="200" t="s">
        <v>262</v>
      </c>
      <c r="G261" s="198"/>
      <c r="H261" s="201">
        <v>-32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160</v>
      </c>
      <c r="AU261" s="207" t="s">
        <v>81</v>
      </c>
      <c r="AV261" s="10" t="s">
        <v>83</v>
      </c>
      <c r="AW261" s="10" t="s">
        <v>36</v>
      </c>
      <c r="AX261" s="10" t="s">
        <v>73</v>
      </c>
      <c r="AY261" s="207" t="s">
        <v>146</v>
      </c>
    </row>
    <row r="262" spans="2:65" s="10" customFormat="1" x14ac:dyDescent="0.3">
      <c r="B262" s="197"/>
      <c r="C262" s="198"/>
      <c r="D262" s="194" t="s">
        <v>160</v>
      </c>
      <c r="E262" s="199" t="s">
        <v>23</v>
      </c>
      <c r="F262" s="200" t="s">
        <v>263</v>
      </c>
      <c r="G262" s="198"/>
      <c r="H262" s="201">
        <v>-9.6</v>
      </c>
      <c r="I262" s="202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160</v>
      </c>
      <c r="AU262" s="207" t="s">
        <v>81</v>
      </c>
      <c r="AV262" s="10" t="s">
        <v>83</v>
      </c>
      <c r="AW262" s="10" t="s">
        <v>36</v>
      </c>
      <c r="AX262" s="10" t="s">
        <v>73</v>
      </c>
      <c r="AY262" s="207" t="s">
        <v>146</v>
      </c>
    </row>
    <row r="263" spans="2:65" s="1" customFormat="1" ht="16.5" customHeight="1" x14ac:dyDescent="0.3">
      <c r="B263" s="40"/>
      <c r="C263" s="182" t="s">
        <v>229</v>
      </c>
      <c r="D263" s="182" t="s">
        <v>147</v>
      </c>
      <c r="E263" s="183" t="s">
        <v>339</v>
      </c>
      <c r="F263" s="184" t="s">
        <v>340</v>
      </c>
      <c r="G263" s="185" t="s">
        <v>207</v>
      </c>
      <c r="H263" s="186">
        <v>176.8</v>
      </c>
      <c r="I263" s="187"/>
      <c r="J263" s="188">
        <f>ROUND(I263*H263,2)</f>
        <v>0</v>
      </c>
      <c r="K263" s="184" t="s">
        <v>23</v>
      </c>
      <c r="L263" s="60"/>
      <c r="M263" s="189" t="s">
        <v>23</v>
      </c>
      <c r="N263" s="190" t="s">
        <v>44</v>
      </c>
      <c r="O263" s="41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AR263" s="23" t="s">
        <v>151</v>
      </c>
      <c r="AT263" s="23" t="s">
        <v>147</v>
      </c>
      <c r="AU263" s="23" t="s">
        <v>81</v>
      </c>
      <c r="AY263" s="23" t="s">
        <v>146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23" t="s">
        <v>81</v>
      </c>
      <c r="BK263" s="193">
        <f>ROUND(I263*H263,2)</f>
        <v>0</v>
      </c>
      <c r="BL263" s="23" t="s">
        <v>151</v>
      </c>
      <c r="BM263" s="23" t="s">
        <v>341</v>
      </c>
    </row>
    <row r="264" spans="2:65" s="1" customFormat="1" x14ac:dyDescent="0.3">
      <c r="B264" s="40"/>
      <c r="C264" s="62"/>
      <c r="D264" s="194" t="s">
        <v>152</v>
      </c>
      <c r="E264" s="62"/>
      <c r="F264" s="195" t="s">
        <v>340</v>
      </c>
      <c r="G264" s="62"/>
      <c r="H264" s="62"/>
      <c r="I264" s="155"/>
      <c r="J264" s="62"/>
      <c r="K264" s="62"/>
      <c r="L264" s="60"/>
      <c r="M264" s="196"/>
      <c r="N264" s="41"/>
      <c r="O264" s="41"/>
      <c r="P264" s="41"/>
      <c r="Q264" s="41"/>
      <c r="R264" s="41"/>
      <c r="S264" s="41"/>
      <c r="T264" s="77"/>
      <c r="AT264" s="23" t="s">
        <v>152</v>
      </c>
      <c r="AU264" s="23" t="s">
        <v>81</v>
      </c>
    </row>
    <row r="265" spans="2:65" s="1" customFormat="1" ht="36" x14ac:dyDescent="0.3">
      <c r="B265" s="40"/>
      <c r="C265" s="62"/>
      <c r="D265" s="194" t="s">
        <v>342</v>
      </c>
      <c r="E265" s="62"/>
      <c r="F265" s="229" t="s">
        <v>343</v>
      </c>
      <c r="G265" s="62"/>
      <c r="H265" s="62"/>
      <c r="I265" s="155"/>
      <c r="J265" s="62"/>
      <c r="K265" s="62"/>
      <c r="L265" s="60"/>
      <c r="M265" s="196"/>
      <c r="N265" s="41"/>
      <c r="O265" s="41"/>
      <c r="P265" s="41"/>
      <c r="Q265" s="41"/>
      <c r="R265" s="41"/>
      <c r="S265" s="41"/>
      <c r="T265" s="77"/>
      <c r="AT265" s="23" t="s">
        <v>342</v>
      </c>
      <c r="AU265" s="23" t="s">
        <v>81</v>
      </c>
    </row>
    <row r="266" spans="2:65" s="10" customFormat="1" x14ac:dyDescent="0.3">
      <c r="B266" s="197"/>
      <c r="C266" s="198"/>
      <c r="D266" s="194" t="s">
        <v>160</v>
      </c>
      <c r="E266" s="199" t="s">
        <v>23</v>
      </c>
      <c r="F266" s="200" t="s">
        <v>344</v>
      </c>
      <c r="G266" s="198"/>
      <c r="H266" s="201">
        <v>176.8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160</v>
      </c>
      <c r="AU266" s="207" t="s">
        <v>81</v>
      </c>
      <c r="AV266" s="10" t="s">
        <v>83</v>
      </c>
      <c r="AW266" s="10" t="s">
        <v>36</v>
      </c>
      <c r="AX266" s="10" t="s">
        <v>73</v>
      </c>
      <c r="AY266" s="207" t="s">
        <v>146</v>
      </c>
    </row>
    <row r="267" spans="2:65" s="11" customFormat="1" x14ac:dyDescent="0.3">
      <c r="B267" s="208"/>
      <c r="C267" s="209"/>
      <c r="D267" s="194" t="s">
        <v>160</v>
      </c>
      <c r="E267" s="210" t="s">
        <v>23</v>
      </c>
      <c r="F267" s="211" t="s">
        <v>162</v>
      </c>
      <c r="G267" s="209"/>
      <c r="H267" s="212">
        <v>176.8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160</v>
      </c>
      <c r="AU267" s="218" t="s">
        <v>81</v>
      </c>
      <c r="AV267" s="11" t="s">
        <v>151</v>
      </c>
      <c r="AW267" s="11" t="s">
        <v>36</v>
      </c>
      <c r="AX267" s="11" t="s">
        <v>81</v>
      </c>
      <c r="AY267" s="218" t="s">
        <v>146</v>
      </c>
    </row>
    <row r="268" spans="2:65" s="1" customFormat="1" ht="16.5" customHeight="1" x14ac:dyDescent="0.3">
      <c r="B268" s="40"/>
      <c r="C268" s="182" t="s">
        <v>345</v>
      </c>
      <c r="D268" s="182" t="s">
        <v>147</v>
      </c>
      <c r="E268" s="183" t="s">
        <v>346</v>
      </c>
      <c r="F268" s="184" t="s">
        <v>347</v>
      </c>
      <c r="G268" s="185" t="s">
        <v>207</v>
      </c>
      <c r="H268" s="186">
        <v>176.8</v>
      </c>
      <c r="I268" s="187"/>
      <c r="J268" s="188">
        <f>ROUND(I268*H268,2)</f>
        <v>0</v>
      </c>
      <c r="K268" s="184" t="s">
        <v>23</v>
      </c>
      <c r="L268" s="60"/>
      <c r="M268" s="189" t="s">
        <v>23</v>
      </c>
      <c r="N268" s="190" t="s">
        <v>44</v>
      </c>
      <c r="O268" s="41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AR268" s="23" t="s">
        <v>151</v>
      </c>
      <c r="AT268" s="23" t="s">
        <v>147</v>
      </c>
      <c r="AU268" s="23" t="s">
        <v>81</v>
      </c>
      <c r="AY268" s="23" t="s">
        <v>146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23" t="s">
        <v>81</v>
      </c>
      <c r="BK268" s="193">
        <f>ROUND(I268*H268,2)</f>
        <v>0</v>
      </c>
      <c r="BL268" s="23" t="s">
        <v>151</v>
      </c>
      <c r="BM268" s="23" t="s">
        <v>348</v>
      </c>
    </row>
    <row r="269" spans="2:65" s="1" customFormat="1" x14ac:dyDescent="0.3">
      <c r="B269" s="40"/>
      <c r="C269" s="62"/>
      <c r="D269" s="194" t="s">
        <v>152</v>
      </c>
      <c r="E269" s="62"/>
      <c r="F269" s="195" t="s">
        <v>347</v>
      </c>
      <c r="G269" s="62"/>
      <c r="H269" s="62"/>
      <c r="I269" s="155"/>
      <c r="J269" s="62"/>
      <c r="K269" s="62"/>
      <c r="L269" s="60"/>
      <c r="M269" s="196"/>
      <c r="N269" s="41"/>
      <c r="O269" s="41"/>
      <c r="P269" s="41"/>
      <c r="Q269" s="41"/>
      <c r="R269" s="41"/>
      <c r="S269" s="41"/>
      <c r="T269" s="77"/>
      <c r="AT269" s="23" t="s">
        <v>152</v>
      </c>
      <c r="AU269" s="23" t="s">
        <v>81</v>
      </c>
    </row>
    <row r="270" spans="2:65" s="10" customFormat="1" x14ac:dyDescent="0.3">
      <c r="B270" s="197"/>
      <c r="C270" s="198"/>
      <c r="D270" s="194" t="s">
        <v>160</v>
      </c>
      <c r="E270" s="199" t="s">
        <v>23</v>
      </c>
      <c r="F270" s="200" t="s">
        <v>344</v>
      </c>
      <c r="G270" s="198"/>
      <c r="H270" s="201">
        <v>176.8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160</v>
      </c>
      <c r="AU270" s="207" t="s">
        <v>81</v>
      </c>
      <c r="AV270" s="10" t="s">
        <v>83</v>
      </c>
      <c r="AW270" s="10" t="s">
        <v>36</v>
      </c>
      <c r="AX270" s="10" t="s">
        <v>73</v>
      </c>
      <c r="AY270" s="207" t="s">
        <v>146</v>
      </c>
    </row>
    <row r="271" spans="2:65" s="11" customFormat="1" x14ac:dyDescent="0.3">
      <c r="B271" s="208"/>
      <c r="C271" s="209"/>
      <c r="D271" s="194" t="s">
        <v>160</v>
      </c>
      <c r="E271" s="210" t="s">
        <v>23</v>
      </c>
      <c r="F271" s="211" t="s">
        <v>162</v>
      </c>
      <c r="G271" s="209"/>
      <c r="H271" s="212">
        <v>176.8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160</v>
      </c>
      <c r="AU271" s="218" t="s">
        <v>81</v>
      </c>
      <c r="AV271" s="11" t="s">
        <v>151</v>
      </c>
      <c r="AW271" s="11" t="s">
        <v>36</v>
      </c>
      <c r="AX271" s="11" t="s">
        <v>81</v>
      </c>
      <c r="AY271" s="218" t="s">
        <v>146</v>
      </c>
    </row>
    <row r="272" spans="2:65" s="1" customFormat="1" ht="16.5" customHeight="1" x14ac:dyDescent="0.3">
      <c r="B272" s="40"/>
      <c r="C272" s="182" t="s">
        <v>241</v>
      </c>
      <c r="D272" s="182" t="s">
        <v>147</v>
      </c>
      <c r="E272" s="183" t="s">
        <v>349</v>
      </c>
      <c r="F272" s="184" t="s">
        <v>228</v>
      </c>
      <c r="G272" s="185" t="s">
        <v>198</v>
      </c>
      <c r="H272" s="186">
        <v>159.44999999999999</v>
      </c>
      <c r="I272" s="187"/>
      <c r="J272" s="188">
        <f>ROUND(I272*H272,2)</f>
        <v>0</v>
      </c>
      <c r="K272" s="184" t="s">
        <v>23</v>
      </c>
      <c r="L272" s="60"/>
      <c r="M272" s="189" t="s">
        <v>23</v>
      </c>
      <c r="N272" s="190" t="s">
        <v>44</v>
      </c>
      <c r="O272" s="41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AR272" s="23" t="s">
        <v>151</v>
      </c>
      <c r="AT272" s="23" t="s">
        <v>147</v>
      </c>
      <c r="AU272" s="23" t="s">
        <v>81</v>
      </c>
      <c r="AY272" s="23" t="s">
        <v>146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23" t="s">
        <v>81</v>
      </c>
      <c r="BK272" s="193">
        <f>ROUND(I272*H272,2)</f>
        <v>0</v>
      </c>
      <c r="BL272" s="23" t="s">
        <v>151</v>
      </c>
      <c r="BM272" s="23" t="s">
        <v>350</v>
      </c>
    </row>
    <row r="273" spans="2:65" s="1" customFormat="1" x14ac:dyDescent="0.3">
      <c r="B273" s="40"/>
      <c r="C273" s="62"/>
      <c r="D273" s="194" t="s">
        <v>152</v>
      </c>
      <c r="E273" s="62"/>
      <c r="F273" s="195" t="s">
        <v>228</v>
      </c>
      <c r="G273" s="62"/>
      <c r="H273" s="62"/>
      <c r="I273" s="155"/>
      <c r="J273" s="62"/>
      <c r="K273" s="62"/>
      <c r="L273" s="60"/>
      <c r="M273" s="196"/>
      <c r="N273" s="41"/>
      <c r="O273" s="41"/>
      <c r="P273" s="41"/>
      <c r="Q273" s="41"/>
      <c r="R273" s="41"/>
      <c r="S273" s="41"/>
      <c r="T273" s="77"/>
      <c r="AT273" s="23" t="s">
        <v>152</v>
      </c>
      <c r="AU273" s="23" t="s">
        <v>81</v>
      </c>
    </row>
    <row r="274" spans="2:65" s="10" customFormat="1" x14ac:dyDescent="0.3">
      <c r="B274" s="197"/>
      <c r="C274" s="198"/>
      <c r="D274" s="194" t="s">
        <v>160</v>
      </c>
      <c r="E274" s="199" t="s">
        <v>23</v>
      </c>
      <c r="F274" s="200" t="s">
        <v>230</v>
      </c>
      <c r="G274" s="198"/>
      <c r="H274" s="201">
        <v>39.6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160</v>
      </c>
      <c r="AU274" s="207" t="s">
        <v>81</v>
      </c>
      <c r="AV274" s="10" t="s">
        <v>83</v>
      </c>
      <c r="AW274" s="10" t="s">
        <v>36</v>
      </c>
      <c r="AX274" s="10" t="s">
        <v>73</v>
      </c>
      <c r="AY274" s="207" t="s">
        <v>146</v>
      </c>
    </row>
    <row r="275" spans="2:65" s="10" customFormat="1" x14ac:dyDescent="0.3">
      <c r="B275" s="197"/>
      <c r="C275" s="198"/>
      <c r="D275" s="194" t="s">
        <v>160</v>
      </c>
      <c r="E275" s="199" t="s">
        <v>23</v>
      </c>
      <c r="F275" s="200" t="s">
        <v>231</v>
      </c>
      <c r="G275" s="198"/>
      <c r="H275" s="201">
        <v>6.2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160</v>
      </c>
      <c r="AU275" s="207" t="s">
        <v>81</v>
      </c>
      <c r="AV275" s="10" t="s">
        <v>83</v>
      </c>
      <c r="AW275" s="10" t="s">
        <v>36</v>
      </c>
      <c r="AX275" s="10" t="s">
        <v>73</v>
      </c>
      <c r="AY275" s="207" t="s">
        <v>146</v>
      </c>
    </row>
    <row r="276" spans="2:65" s="10" customFormat="1" x14ac:dyDescent="0.3">
      <c r="B276" s="197"/>
      <c r="C276" s="198"/>
      <c r="D276" s="194" t="s">
        <v>160</v>
      </c>
      <c r="E276" s="199" t="s">
        <v>23</v>
      </c>
      <c r="F276" s="200" t="s">
        <v>232</v>
      </c>
      <c r="G276" s="198"/>
      <c r="H276" s="201">
        <v>33.299999999999997</v>
      </c>
      <c r="I276" s="202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160</v>
      </c>
      <c r="AU276" s="207" t="s">
        <v>81</v>
      </c>
      <c r="AV276" s="10" t="s">
        <v>83</v>
      </c>
      <c r="AW276" s="10" t="s">
        <v>36</v>
      </c>
      <c r="AX276" s="10" t="s">
        <v>73</v>
      </c>
      <c r="AY276" s="207" t="s">
        <v>146</v>
      </c>
    </row>
    <row r="277" spans="2:65" s="10" customFormat="1" x14ac:dyDescent="0.3">
      <c r="B277" s="197"/>
      <c r="C277" s="198"/>
      <c r="D277" s="194" t="s">
        <v>160</v>
      </c>
      <c r="E277" s="199" t="s">
        <v>23</v>
      </c>
      <c r="F277" s="200" t="s">
        <v>233</v>
      </c>
      <c r="G277" s="198"/>
      <c r="H277" s="201">
        <v>4.9000000000000004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160</v>
      </c>
      <c r="AU277" s="207" t="s">
        <v>81</v>
      </c>
      <c r="AV277" s="10" t="s">
        <v>83</v>
      </c>
      <c r="AW277" s="10" t="s">
        <v>36</v>
      </c>
      <c r="AX277" s="10" t="s">
        <v>73</v>
      </c>
      <c r="AY277" s="207" t="s">
        <v>146</v>
      </c>
    </row>
    <row r="278" spans="2:65" s="10" customFormat="1" x14ac:dyDescent="0.3">
      <c r="B278" s="197"/>
      <c r="C278" s="198"/>
      <c r="D278" s="194" t="s">
        <v>160</v>
      </c>
      <c r="E278" s="199" t="s">
        <v>23</v>
      </c>
      <c r="F278" s="200" t="s">
        <v>234</v>
      </c>
      <c r="G278" s="198"/>
      <c r="H278" s="201">
        <v>40.049999999999997</v>
      </c>
      <c r="I278" s="202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160</v>
      </c>
      <c r="AU278" s="207" t="s">
        <v>81</v>
      </c>
      <c r="AV278" s="10" t="s">
        <v>83</v>
      </c>
      <c r="AW278" s="10" t="s">
        <v>36</v>
      </c>
      <c r="AX278" s="10" t="s">
        <v>73</v>
      </c>
      <c r="AY278" s="207" t="s">
        <v>146</v>
      </c>
    </row>
    <row r="279" spans="2:65" s="10" customFormat="1" x14ac:dyDescent="0.3">
      <c r="B279" s="197"/>
      <c r="C279" s="198"/>
      <c r="D279" s="194" t="s">
        <v>160</v>
      </c>
      <c r="E279" s="199" t="s">
        <v>23</v>
      </c>
      <c r="F279" s="200" t="s">
        <v>235</v>
      </c>
      <c r="G279" s="198"/>
      <c r="H279" s="201">
        <v>33.299999999999997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160</v>
      </c>
      <c r="AU279" s="207" t="s">
        <v>81</v>
      </c>
      <c r="AV279" s="10" t="s">
        <v>83</v>
      </c>
      <c r="AW279" s="10" t="s">
        <v>36</v>
      </c>
      <c r="AX279" s="10" t="s">
        <v>73</v>
      </c>
      <c r="AY279" s="207" t="s">
        <v>146</v>
      </c>
    </row>
    <row r="280" spans="2:65" s="10" customFormat="1" x14ac:dyDescent="0.3">
      <c r="B280" s="197"/>
      <c r="C280" s="198"/>
      <c r="D280" s="194" t="s">
        <v>160</v>
      </c>
      <c r="E280" s="199" t="s">
        <v>23</v>
      </c>
      <c r="F280" s="200" t="s">
        <v>236</v>
      </c>
      <c r="G280" s="198"/>
      <c r="H280" s="201">
        <v>2.1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160</v>
      </c>
      <c r="AU280" s="207" t="s">
        <v>81</v>
      </c>
      <c r="AV280" s="10" t="s">
        <v>83</v>
      </c>
      <c r="AW280" s="10" t="s">
        <v>36</v>
      </c>
      <c r="AX280" s="10" t="s">
        <v>73</v>
      </c>
      <c r="AY280" s="207" t="s">
        <v>146</v>
      </c>
    </row>
    <row r="281" spans="2:65" s="1" customFormat="1" ht="16.5" customHeight="1" x14ac:dyDescent="0.3">
      <c r="B281" s="40"/>
      <c r="C281" s="182" t="s">
        <v>351</v>
      </c>
      <c r="D281" s="182" t="s">
        <v>147</v>
      </c>
      <c r="E281" s="183" t="s">
        <v>352</v>
      </c>
      <c r="F281" s="184" t="s">
        <v>353</v>
      </c>
      <c r="G281" s="185" t="s">
        <v>207</v>
      </c>
      <c r="H281" s="186">
        <v>1020.212</v>
      </c>
      <c r="I281" s="187"/>
      <c r="J281" s="188">
        <f>ROUND(I281*H281,2)</f>
        <v>0</v>
      </c>
      <c r="K281" s="184" t="s">
        <v>182</v>
      </c>
      <c r="L281" s="60"/>
      <c r="M281" s="189" t="s">
        <v>23</v>
      </c>
      <c r="N281" s="190" t="s">
        <v>44</v>
      </c>
      <c r="O281" s="41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AR281" s="23" t="s">
        <v>151</v>
      </c>
      <c r="AT281" s="23" t="s">
        <v>147</v>
      </c>
      <c r="AU281" s="23" t="s">
        <v>81</v>
      </c>
      <c r="AY281" s="23" t="s">
        <v>146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23" t="s">
        <v>81</v>
      </c>
      <c r="BK281" s="193">
        <f>ROUND(I281*H281,2)</f>
        <v>0</v>
      </c>
      <c r="BL281" s="23" t="s">
        <v>151</v>
      </c>
      <c r="BM281" s="23" t="s">
        <v>354</v>
      </c>
    </row>
    <row r="282" spans="2:65" s="1" customFormat="1" x14ac:dyDescent="0.3">
      <c r="B282" s="40"/>
      <c r="C282" s="62"/>
      <c r="D282" s="194" t="s">
        <v>152</v>
      </c>
      <c r="E282" s="62"/>
      <c r="F282" s="195" t="s">
        <v>355</v>
      </c>
      <c r="G282" s="62"/>
      <c r="H282" s="62"/>
      <c r="I282" s="155"/>
      <c r="J282" s="62"/>
      <c r="K282" s="62"/>
      <c r="L282" s="60"/>
      <c r="M282" s="196"/>
      <c r="N282" s="41"/>
      <c r="O282" s="41"/>
      <c r="P282" s="41"/>
      <c r="Q282" s="41"/>
      <c r="R282" s="41"/>
      <c r="S282" s="41"/>
      <c r="T282" s="77"/>
      <c r="AT282" s="23" t="s">
        <v>152</v>
      </c>
      <c r="AU282" s="23" t="s">
        <v>81</v>
      </c>
    </row>
    <row r="283" spans="2:65" s="10" customFormat="1" x14ac:dyDescent="0.3">
      <c r="B283" s="197"/>
      <c r="C283" s="198"/>
      <c r="D283" s="194" t="s">
        <v>160</v>
      </c>
      <c r="E283" s="199" t="s">
        <v>23</v>
      </c>
      <c r="F283" s="200" t="s">
        <v>356</v>
      </c>
      <c r="G283" s="198"/>
      <c r="H283" s="201">
        <v>899.6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160</v>
      </c>
      <c r="AU283" s="207" t="s">
        <v>81</v>
      </c>
      <c r="AV283" s="10" t="s">
        <v>83</v>
      </c>
      <c r="AW283" s="10" t="s">
        <v>36</v>
      </c>
      <c r="AX283" s="10" t="s">
        <v>73</v>
      </c>
      <c r="AY283" s="207" t="s">
        <v>146</v>
      </c>
    </row>
    <row r="284" spans="2:65" s="10" customFormat="1" x14ac:dyDescent="0.3">
      <c r="B284" s="197"/>
      <c r="C284" s="198"/>
      <c r="D284" s="194" t="s">
        <v>160</v>
      </c>
      <c r="E284" s="199" t="s">
        <v>23</v>
      </c>
      <c r="F284" s="200" t="s">
        <v>357</v>
      </c>
      <c r="G284" s="198"/>
      <c r="H284" s="201">
        <v>31.2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160</v>
      </c>
      <c r="AU284" s="207" t="s">
        <v>81</v>
      </c>
      <c r="AV284" s="10" t="s">
        <v>83</v>
      </c>
      <c r="AW284" s="10" t="s">
        <v>36</v>
      </c>
      <c r="AX284" s="10" t="s">
        <v>73</v>
      </c>
      <c r="AY284" s="207" t="s">
        <v>146</v>
      </c>
    </row>
    <row r="285" spans="2:65" s="10" customFormat="1" x14ac:dyDescent="0.3">
      <c r="B285" s="197"/>
      <c r="C285" s="198"/>
      <c r="D285" s="194" t="s">
        <v>160</v>
      </c>
      <c r="E285" s="199" t="s">
        <v>23</v>
      </c>
      <c r="F285" s="200" t="s">
        <v>258</v>
      </c>
      <c r="G285" s="198"/>
      <c r="H285" s="201">
        <v>16.100000000000001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160</v>
      </c>
      <c r="AU285" s="207" t="s">
        <v>81</v>
      </c>
      <c r="AV285" s="10" t="s">
        <v>83</v>
      </c>
      <c r="AW285" s="10" t="s">
        <v>36</v>
      </c>
      <c r="AX285" s="10" t="s">
        <v>73</v>
      </c>
      <c r="AY285" s="207" t="s">
        <v>146</v>
      </c>
    </row>
    <row r="286" spans="2:65" s="10" customFormat="1" x14ac:dyDescent="0.3">
      <c r="B286" s="197"/>
      <c r="C286" s="198"/>
      <c r="D286" s="194" t="s">
        <v>160</v>
      </c>
      <c r="E286" s="199" t="s">
        <v>23</v>
      </c>
      <c r="F286" s="200" t="s">
        <v>259</v>
      </c>
      <c r="G286" s="198"/>
      <c r="H286" s="201">
        <v>92.105999999999995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160</v>
      </c>
      <c r="AU286" s="207" t="s">
        <v>81</v>
      </c>
      <c r="AV286" s="10" t="s">
        <v>83</v>
      </c>
      <c r="AW286" s="10" t="s">
        <v>36</v>
      </c>
      <c r="AX286" s="10" t="s">
        <v>73</v>
      </c>
      <c r="AY286" s="207" t="s">
        <v>146</v>
      </c>
    </row>
    <row r="287" spans="2:65" s="10" customFormat="1" x14ac:dyDescent="0.3">
      <c r="B287" s="197"/>
      <c r="C287" s="198"/>
      <c r="D287" s="194" t="s">
        <v>160</v>
      </c>
      <c r="E287" s="199" t="s">
        <v>23</v>
      </c>
      <c r="F287" s="200" t="s">
        <v>260</v>
      </c>
      <c r="G287" s="198"/>
      <c r="H287" s="201">
        <v>45.192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160</v>
      </c>
      <c r="AU287" s="207" t="s">
        <v>81</v>
      </c>
      <c r="AV287" s="10" t="s">
        <v>83</v>
      </c>
      <c r="AW287" s="10" t="s">
        <v>36</v>
      </c>
      <c r="AX287" s="10" t="s">
        <v>73</v>
      </c>
      <c r="AY287" s="207" t="s">
        <v>146</v>
      </c>
    </row>
    <row r="288" spans="2:65" s="10" customFormat="1" x14ac:dyDescent="0.3">
      <c r="B288" s="197"/>
      <c r="C288" s="198"/>
      <c r="D288" s="194" t="s">
        <v>160</v>
      </c>
      <c r="E288" s="199" t="s">
        <v>23</v>
      </c>
      <c r="F288" s="200" t="s">
        <v>261</v>
      </c>
      <c r="G288" s="198"/>
      <c r="H288" s="201">
        <v>-22.385999999999999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160</v>
      </c>
      <c r="AU288" s="207" t="s">
        <v>81</v>
      </c>
      <c r="AV288" s="10" t="s">
        <v>83</v>
      </c>
      <c r="AW288" s="10" t="s">
        <v>36</v>
      </c>
      <c r="AX288" s="10" t="s">
        <v>73</v>
      </c>
      <c r="AY288" s="207" t="s">
        <v>146</v>
      </c>
    </row>
    <row r="289" spans="2:65" s="10" customFormat="1" x14ac:dyDescent="0.3">
      <c r="B289" s="197"/>
      <c r="C289" s="198"/>
      <c r="D289" s="194" t="s">
        <v>160</v>
      </c>
      <c r="E289" s="199" t="s">
        <v>23</v>
      </c>
      <c r="F289" s="200" t="s">
        <v>262</v>
      </c>
      <c r="G289" s="198"/>
      <c r="H289" s="201">
        <v>-32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160</v>
      </c>
      <c r="AU289" s="207" t="s">
        <v>81</v>
      </c>
      <c r="AV289" s="10" t="s">
        <v>83</v>
      </c>
      <c r="AW289" s="10" t="s">
        <v>36</v>
      </c>
      <c r="AX289" s="10" t="s">
        <v>73</v>
      </c>
      <c r="AY289" s="207" t="s">
        <v>146</v>
      </c>
    </row>
    <row r="290" spans="2:65" s="10" customFormat="1" x14ac:dyDescent="0.3">
      <c r="B290" s="197"/>
      <c r="C290" s="198"/>
      <c r="D290" s="194" t="s">
        <v>160</v>
      </c>
      <c r="E290" s="199" t="s">
        <v>23</v>
      </c>
      <c r="F290" s="200" t="s">
        <v>263</v>
      </c>
      <c r="G290" s="198"/>
      <c r="H290" s="201">
        <v>-9.6</v>
      </c>
      <c r="I290" s="202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160</v>
      </c>
      <c r="AU290" s="207" t="s">
        <v>81</v>
      </c>
      <c r="AV290" s="10" t="s">
        <v>83</v>
      </c>
      <c r="AW290" s="10" t="s">
        <v>36</v>
      </c>
      <c r="AX290" s="10" t="s">
        <v>73</v>
      </c>
      <c r="AY290" s="207" t="s">
        <v>146</v>
      </c>
    </row>
    <row r="291" spans="2:65" s="1" customFormat="1" ht="16.5" customHeight="1" x14ac:dyDescent="0.3">
      <c r="B291" s="40"/>
      <c r="C291" s="230" t="s">
        <v>256</v>
      </c>
      <c r="D291" s="230" t="s">
        <v>358</v>
      </c>
      <c r="E291" s="231" t="s">
        <v>359</v>
      </c>
      <c r="F291" s="232" t="s">
        <v>360</v>
      </c>
      <c r="G291" s="233" t="s">
        <v>198</v>
      </c>
      <c r="H291" s="234">
        <v>62.15</v>
      </c>
      <c r="I291" s="235"/>
      <c r="J291" s="236">
        <f>ROUND(I291*H291,2)</f>
        <v>0</v>
      </c>
      <c r="K291" s="232" t="s">
        <v>23</v>
      </c>
      <c r="L291" s="237"/>
      <c r="M291" s="238" t="s">
        <v>23</v>
      </c>
      <c r="N291" s="239" t="s">
        <v>44</v>
      </c>
      <c r="O291" s="41"/>
      <c r="P291" s="191">
        <f>O291*H291</f>
        <v>0</v>
      </c>
      <c r="Q291" s="191">
        <v>5.5999999999999995E-4</v>
      </c>
      <c r="R291" s="191">
        <f>Q291*H291</f>
        <v>3.4803999999999995E-2</v>
      </c>
      <c r="S291" s="191">
        <v>0</v>
      </c>
      <c r="T291" s="192">
        <f>S291*H291</f>
        <v>0</v>
      </c>
      <c r="AR291" s="23" t="s">
        <v>165</v>
      </c>
      <c r="AT291" s="23" t="s">
        <v>358</v>
      </c>
      <c r="AU291" s="23" t="s">
        <v>81</v>
      </c>
      <c r="AY291" s="23" t="s">
        <v>146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23" t="s">
        <v>81</v>
      </c>
      <c r="BK291" s="193">
        <f>ROUND(I291*H291,2)</f>
        <v>0</v>
      </c>
      <c r="BL291" s="23" t="s">
        <v>151</v>
      </c>
      <c r="BM291" s="23" t="s">
        <v>237</v>
      </c>
    </row>
    <row r="292" spans="2:65" s="1" customFormat="1" x14ac:dyDescent="0.3">
      <c r="B292" s="40"/>
      <c r="C292" s="62"/>
      <c r="D292" s="194" t="s">
        <v>152</v>
      </c>
      <c r="E292" s="62"/>
      <c r="F292" s="195" t="s">
        <v>360</v>
      </c>
      <c r="G292" s="62"/>
      <c r="H292" s="62"/>
      <c r="I292" s="155"/>
      <c r="J292" s="62"/>
      <c r="K292" s="62"/>
      <c r="L292" s="60"/>
      <c r="M292" s="196"/>
      <c r="N292" s="41"/>
      <c r="O292" s="41"/>
      <c r="P292" s="41"/>
      <c r="Q292" s="41"/>
      <c r="R292" s="41"/>
      <c r="S292" s="41"/>
      <c r="T292" s="77"/>
      <c r="AT292" s="23" t="s">
        <v>152</v>
      </c>
      <c r="AU292" s="23" t="s">
        <v>81</v>
      </c>
    </row>
    <row r="293" spans="2:65" s="10" customFormat="1" x14ac:dyDescent="0.3">
      <c r="B293" s="197"/>
      <c r="C293" s="198"/>
      <c r="D293" s="194" t="s">
        <v>160</v>
      </c>
      <c r="E293" s="199" t="s">
        <v>23</v>
      </c>
      <c r="F293" s="200" t="s">
        <v>361</v>
      </c>
      <c r="G293" s="198"/>
      <c r="H293" s="201">
        <v>62.15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160</v>
      </c>
      <c r="AU293" s="207" t="s">
        <v>81</v>
      </c>
      <c r="AV293" s="10" t="s">
        <v>83</v>
      </c>
      <c r="AW293" s="10" t="s">
        <v>36</v>
      </c>
      <c r="AX293" s="10" t="s">
        <v>73</v>
      </c>
      <c r="AY293" s="207" t="s">
        <v>146</v>
      </c>
    </row>
    <row r="294" spans="2:65" s="11" customFormat="1" x14ac:dyDescent="0.3">
      <c r="B294" s="208"/>
      <c r="C294" s="209"/>
      <c r="D294" s="194" t="s">
        <v>160</v>
      </c>
      <c r="E294" s="210" t="s">
        <v>23</v>
      </c>
      <c r="F294" s="211" t="s">
        <v>162</v>
      </c>
      <c r="G294" s="209"/>
      <c r="H294" s="212">
        <v>62.15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160</v>
      </c>
      <c r="AU294" s="218" t="s">
        <v>81</v>
      </c>
      <c r="AV294" s="11" t="s">
        <v>151</v>
      </c>
      <c r="AW294" s="11" t="s">
        <v>36</v>
      </c>
      <c r="AX294" s="11" t="s">
        <v>81</v>
      </c>
      <c r="AY294" s="218" t="s">
        <v>146</v>
      </c>
    </row>
    <row r="295" spans="2:65" s="9" customFormat="1" ht="37.35" customHeight="1" x14ac:dyDescent="0.35">
      <c r="B295" s="168"/>
      <c r="C295" s="169"/>
      <c r="D295" s="170" t="s">
        <v>72</v>
      </c>
      <c r="E295" s="171" t="s">
        <v>362</v>
      </c>
      <c r="F295" s="171" t="s">
        <v>363</v>
      </c>
      <c r="G295" s="169"/>
      <c r="H295" s="169"/>
      <c r="I295" s="172"/>
      <c r="J295" s="173">
        <f>BK295</f>
        <v>0</v>
      </c>
      <c r="K295" s="169"/>
      <c r="L295" s="174"/>
      <c r="M295" s="175"/>
      <c r="N295" s="176"/>
      <c r="O295" s="176"/>
      <c r="P295" s="177">
        <f>SUM(P296:P338)</f>
        <v>0</v>
      </c>
      <c r="Q295" s="176"/>
      <c r="R295" s="177">
        <f>SUM(R296:R338)</f>
        <v>1.95E-2</v>
      </c>
      <c r="S295" s="176"/>
      <c r="T295" s="178">
        <f>SUM(T296:T338)</f>
        <v>0</v>
      </c>
      <c r="AR295" s="179" t="s">
        <v>81</v>
      </c>
      <c r="AT295" s="180" t="s">
        <v>72</v>
      </c>
      <c r="AU295" s="180" t="s">
        <v>73</v>
      </c>
      <c r="AY295" s="179" t="s">
        <v>146</v>
      </c>
      <c r="BK295" s="181">
        <f>SUM(BK296:BK338)</f>
        <v>0</v>
      </c>
    </row>
    <row r="296" spans="2:65" s="1" customFormat="1" ht="25.5" customHeight="1" x14ac:dyDescent="0.3">
      <c r="B296" s="40"/>
      <c r="C296" s="182" t="s">
        <v>364</v>
      </c>
      <c r="D296" s="182" t="s">
        <v>147</v>
      </c>
      <c r="E296" s="183" t="s">
        <v>365</v>
      </c>
      <c r="F296" s="184" t="s">
        <v>366</v>
      </c>
      <c r="G296" s="185" t="s">
        <v>207</v>
      </c>
      <c r="H296" s="186">
        <v>1084.1980000000001</v>
      </c>
      <c r="I296" s="187"/>
      <c r="J296" s="188">
        <f>ROUND(I296*H296,2)</f>
        <v>0</v>
      </c>
      <c r="K296" s="184" t="s">
        <v>182</v>
      </c>
      <c r="L296" s="60"/>
      <c r="M296" s="189" t="s">
        <v>23</v>
      </c>
      <c r="N296" s="190" t="s">
        <v>44</v>
      </c>
      <c r="O296" s="41"/>
      <c r="P296" s="191">
        <f>O296*H296</f>
        <v>0</v>
      </c>
      <c r="Q296" s="191">
        <v>0</v>
      </c>
      <c r="R296" s="191">
        <f>Q296*H296</f>
        <v>0</v>
      </c>
      <c r="S296" s="191">
        <v>0</v>
      </c>
      <c r="T296" s="192">
        <f>S296*H296</f>
        <v>0</v>
      </c>
      <c r="AR296" s="23" t="s">
        <v>151</v>
      </c>
      <c r="AT296" s="23" t="s">
        <v>147</v>
      </c>
      <c r="AU296" s="23" t="s">
        <v>81</v>
      </c>
      <c r="AY296" s="23" t="s">
        <v>146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23" t="s">
        <v>81</v>
      </c>
      <c r="BK296" s="193">
        <f>ROUND(I296*H296,2)</f>
        <v>0</v>
      </c>
      <c r="BL296" s="23" t="s">
        <v>151</v>
      </c>
      <c r="BM296" s="23" t="s">
        <v>367</v>
      </c>
    </row>
    <row r="297" spans="2:65" s="1" customFormat="1" ht="24" x14ac:dyDescent="0.3">
      <c r="B297" s="40"/>
      <c r="C297" s="62"/>
      <c r="D297" s="194" t="s">
        <v>152</v>
      </c>
      <c r="E297" s="62"/>
      <c r="F297" s="195" t="s">
        <v>368</v>
      </c>
      <c r="G297" s="62"/>
      <c r="H297" s="62"/>
      <c r="I297" s="155"/>
      <c r="J297" s="62"/>
      <c r="K297" s="62"/>
      <c r="L297" s="60"/>
      <c r="M297" s="196"/>
      <c r="N297" s="41"/>
      <c r="O297" s="41"/>
      <c r="P297" s="41"/>
      <c r="Q297" s="41"/>
      <c r="R297" s="41"/>
      <c r="S297" s="41"/>
      <c r="T297" s="77"/>
      <c r="AT297" s="23" t="s">
        <v>152</v>
      </c>
      <c r="AU297" s="23" t="s">
        <v>81</v>
      </c>
    </row>
    <row r="298" spans="2:65" s="10" customFormat="1" x14ac:dyDescent="0.3">
      <c r="B298" s="197"/>
      <c r="C298" s="198"/>
      <c r="D298" s="194" t="s">
        <v>160</v>
      </c>
      <c r="E298" s="199" t="s">
        <v>23</v>
      </c>
      <c r="F298" s="200" t="s">
        <v>356</v>
      </c>
      <c r="G298" s="198"/>
      <c r="H298" s="201">
        <v>899.6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160</v>
      </c>
      <c r="AU298" s="207" t="s">
        <v>81</v>
      </c>
      <c r="AV298" s="10" t="s">
        <v>83</v>
      </c>
      <c r="AW298" s="10" t="s">
        <v>36</v>
      </c>
      <c r="AX298" s="10" t="s">
        <v>73</v>
      </c>
      <c r="AY298" s="207" t="s">
        <v>146</v>
      </c>
    </row>
    <row r="299" spans="2:65" s="10" customFormat="1" x14ac:dyDescent="0.3">
      <c r="B299" s="197"/>
      <c r="C299" s="198"/>
      <c r="D299" s="194" t="s">
        <v>160</v>
      </c>
      <c r="E299" s="199" t="s">
        <v>23</v>
      </c>
      <c r="F299" s="200" t="s">
        <v>357</v>
      </c>
      <c r="G299" s="198"/>
      <c r="H299" s="201">
        <v>31.2</v>
      </c>
      <c r="I299" s="202"/>
      <c r="J299" s="198"/>
      <c r="K299" s="198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160</v>
      </c>
      <c r="AU299" s="207" t="s">
        <v>81</v>
      </c>
      <c r="AV299" s="10" t="s">
        <v>83</v>
      </c>
      <c r="AW299" s="10" t="s">
        <v>36</v>
      </c>
      <c r="AX299" s="10" t="s">
        <v>73</v>
      </c>
      <c r="AY299" s="207" t="s">
        <v>146</v>
      </c>
    </row>
    <row r="300" spans="2:65" s="10" customFormat="1" x14ac:dyDescent="0.3">
      <c r="B300" s="197"/>
      <c r="C300" s="198"/>
      <c r="D300" s="194" t="s">
        <v>160</v>
      </c>
      <c r="E300" s="199" t="s">
        <v>23</v>
      </c>
      <c r="F300" s="200" t="s">
        <v>258</v>
      </c>
      <c r="G300" s="198"/>
      <c r="H300" s="201">
        <v>16.100000000000001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160</v>
      </c>
      <c r="AU300" s="207" t="s">
        <v>81</v>
      </c>
      <c r="AV300" s="10" t="s">
        <v>83</v>
      </c>
      <c r="AW300" s="10" t="s">
        <v>36</v>
      </c>
      <c r="AX300" s="10" t="s">
        <v>73</v>
      </c>
      <c r="AY300" s="207" t="s">
        <v>146</v>
      </c>
    </row>
    <row r="301" spans="2:65" s="10" customFormat="1" x14ac:dyDescent="0.3">
      <c r="B301" s="197"/>
      <c r="C301" s="198"/>
      <c r="D301" s="194" t="s">
        <v>160</v>
      </c>
      <c r="E301" s="199" t="s">
        <v>23</v>
      </c>
      <c r="F301" s="200" t="s">
        <v>259</v>
      </c>
      <c r="G301" s="198"/>
      <c r="H301" s="201">
        <v>92.105999999999995</v>
      </c>
      <c r="I301" s="202"/>
      <c r="J301" s="198"/>
      <c r="K301" s="198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160</v>
      </c>
      <c r="AU301" s="207" t="s">
        <v>81</v>
      </c>
      <c r="AV301" s="10" t="s">
        <v>83</v>
      </c>
      <c r="AW301" s="10" t="s">
        <v>36</v>
      </c>
      <c r="AX301" s="10" t="s">
        <v>73</v>
      </c>
      <c r="AY301" s="207" t="s">
        <v>146</v>
      </c>
    </row>
    <row r="302" spans="2:65" s="10" customFormat="1" x14ac:dyDescent="0.3">
      <c r="B302" s="197"/>
      <c r="C302" s="198"/>
      <c r="D302" s="194" t="s">
        <v>160</v>
      </c>
      <c r="E302" s="199" t="s">
        <v>23</v>
      </c>
      <c r="F302" s="200" t="s">
        <v>260</v>
      </c>
      <c r="G302" s="198"/>
      <c r="H302" s="201">
        <v>45.192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160</v>
      </c>
      <c r="AU302" s="207" t="s">
        <v>81</v>
      </c>
      <c r="AV302" s="10" t="s">
        <v>83</v>
      </c>
      <c r="AW302" s="10" t="s">
        <v>36</v>
      </c>
      <c r="AX302" s="10" t="s">
        <v>73</v>
      </c>
      <c r="AY302" s="207" t="s">
        <v>146</v>
      </c>
    </row>
    <row r="303" spans="2:65" s="1" customFormat="1" ht="25.5" customHeight="1" x14ac:dyDescent="0.3">
      <c r="B303" s="40"/>
      <c r="C303" s="182" t="s">
        <v>266</v>
      </c>
      <c r="D303" s="182" t="s">
        <v>147</v>
      </c>
      <c r="E303" s="183" t="s">
        <v>369</v>
      </c>
      <c r="F303" s="184" t="s">
        <v>370</v>
      </c>
      <c r="G303" s="185" t="s">
        <v>207</v>
      </c>
      <c r="H303" s="186">
        <v>69204</v>
      </c>
      <c r="I303" s="187"/>
      <c r="J303" s="188">
        <f>ROUND(I303*H303,2)</f>
        <v>0</v>
      </c>
      <c r="K303" s="184" t="s">
        <v>182</v>
      </c>
      <c r="L303" s="60"/>
      <c r="M303" s="189" t="s">
        <v>23</v>
      </c>
      <c r="N303" s="190" t="s">
        <v>44</v>
      </c>
      <c r="O303" s="41"/>
      <c r="P303" s="191">
        <f>O303*H303</f>
        <v>0</v>
      </c>
      <c r="Q303" s="191">
        <v>0</v>
      </c>
      <c r="R303" s="191">
        <f>Q303*H303</f>
        <v>0</v>
      </c>
      <c r="S303" s="191">
        <v>0</v>
      </c>
      <c r="T303" s="192">
        <f>S303*H303</f>
        <v>0</v>
      </c>
      <c r="AR303" s="23" t="s">
        <v>151</v>
      </c>
      <c r="AT303" s="23" t="s">
        <v>147</v>
      </c>
      <c r="AU303" s="23" t="s">
        <v>81</v>
      </c>
      <c r="AY303" s="23" t="s">
        <v>146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23" t="s">
        <v>81</v>
      </c>
      <c r="BK303" s="193">
        <f>ROUND(I303*H303,2)</f>
        <v>0</v>
      </c>
      <c r="BL303" s="23" t="s">
        <v>151</v>
      </c>
      <c r="BM303" s="23" t="s">
        <v>371</v>
      </c>
    </row>
    <row r="304" spans="2:65" s="1" customFormat="1" ht="24" x14ac:dyDescent="0.3">
      <c r="B304" s="40"/>
      <c r="C304" s="62"/>
      <c r="D304" s="194" t="s">
        <v>152</v>
      </c>
      <c r="E304" s="62"/>
      <c r="F304" s="195" t="s">
        <v>372</v>
      </c>
      <c r="G304" s="62"/>
      <c r="H304" s="62"/>
      <c r="I304" s="155"/>
      <c r="J304" s="62"/>
      <c r="K304" s="62"/>
      <c r="L304" s="60"/>
      <c r="M304" s="196"/>
      <c r="N304" s="41"/>
      <c r="O304" s="41"/>
      <c r="P304" s="41"/>
      <c r="Q304" s="41"/>
      <c r="R304" s="41"/>
      <c r="S304" s="41"/>
      <c r="T304" s="77"/>
      <c r="AT304" s="23" t="s">
        <v>152</v>
      </c>
      <c r="AU304" s="23" t="s">
        <v>81</v>
      </c>
    </row>
    <row r="305" spans="2:65" s="1" customFormat="1" ht="36" x14ac:dyDescent="0.3">
      <c r="B305" s="40"/>
      <c r="C305" s="62"/>
      <c r="D305" s="194" t="s">
        <v>342</v>
      </c>
      <c r="E305" s="62"/>
      <c r="F305" s="229" t="s">
        <v>373</v>
      </c>
      <c r="G305" s="62"/>
      <c r="H305" s="62"/>
      <c r="I305" s="155"/>
      <c r="J305" s="62"/>
      <c r="K305" s="62"/>
      <c r="L305" s="60"/>
      <c r="M305" s="196"/>
      <c r="N305" s="41"/>
      <c r="O305" s="41"/>
      <c r="P305" s="41"/>
      <c r="Q305" s="41"/>
      <c r="R305" s="41"/>
      <c r="S305" s="41"/>
      <c r="T305" s="77"/>
      <c r="AT305" s="23" t="s">
        <v>342</v>
      </c>
      <c r="AU305" s="23" t="s">
        <v>81</v>
      </c>
    </row>
    <row r="306" spans="2:65" s="10" customFormat="1" x14ac:dyDescent="0.3">
      <c r="B306" s="197"/>
      <c r="C306" s="198"/>
      <c r="D306" s="194" t="s">
        <v>160</v>
      </c>
      <c r="E306" s="199" t="s">
        <v>23</v>
      </c>
      <c r="F306" s="200" t="s">
        <v>374</v>
      </c>
      <c r="G306" s="198"/>
      <c r="H306" s="201">
        <v>69204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160</v>
      </c>
      <c r="AU306" s="207" t="s">
        <v>81</v>
      </c>
      <c r="AV306" s="10" t="s">
        <v>83</v>
      </c>
      <c r="AW306" s="10" t="s">
        <v>36</v>
      </c>
      <c r="AX306" s="10" t="s">
        <v>73</v>
      </c>
      <c r="AY306" s="207" t="s">
        <v>146</v>
      </c>
    </row>
    <row r="307" spans="2:65" s="11" customFormat="1" x14ac:dyDescent="0.3">
      <c r="B307" s="208"/>
      <c r="C307" s="209"/>
      <c r="D307" s="194" t="s">
        <v>160</v>
      </c>
      <c r="E307" s="210" t="s">
        <v>23</v>
      </c>
      <c r="F307" s="211" t="s">
        <v>162</v>
      </c>
      <c r="G307" s="209"/>
      <c r="H307" s="212">
        <v>69204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160</v>
      </c>
      <c r="AU307" s="218" t="s">
        <v>81</v>
      </c>
      <c r="AV307" s="11" t="s">
        <v>151</v>
      </c>
      <c r="AW307" s="11" t="s">
        <v>36</v>
      </c>
      <c r="AX307" s="11" t="s">
        <v>81</v>
      </c>
      <c r="AY307" s="218" t="s">
        <v>146</v>
      </c>
    </row>
    <row r="308" spans="2:65" s="1" customFormat="1" ht="25.5" customHeight="1" x14ac:dyDescent="0.3">
      <c r="B308" s="40"/>
      <c r="C308" s="182" t="s">
        <v>375</v>
      </c>
      <c r="D308" s="182" t="s">
        <v>147</v>
      </c>
      <c r="E308" s="183" t="s">
        <v>376</v>
      </c>
      <c r="F308" s="184" t="s">
        <v>377</v>
      </c>
      <c r="G308" s="185" t="s">
        <v>207</v>
      </c>
      <c r="H308" s="186">
        <v>1153.3979999999999</v>
      </c>
      <c r="I308" s="187"/>
      <c r="J308" s="188">
        <f>ROUND(I308*H308,2)</f>
        <v>0</v>
      </c>
      <c r="K308" s="184" t="s">
        <v>182</v>
      </c>
      <c r="L308" s="60"/>
      <c r="M308" s="189" t="s">
        <v>23</v>
      </c>
      <c r="N308" s="190" t="s">
        <v>44</v>
      </c>
      <c r="O308" s="41"/>
      <c r="P308" s="191">
        <f>O308*H308</f>
        <v>0</v>
      </c>
      <c r="Q308" s="191">
        <v>0</v>
      </c>
      <c r="R308" s="191">
        <f>Q308*H308</f>
        <v>0</v>
      </c>
      <c r="S308" s="191">
        <v>0</v>
      </c>
      <c r="T308" s="192">
        <f>S308*H308</f>
        <v>0</v>
      </c>
      <c r="AR308" s="23" t="s">
        <v>151</v>
      </c>
      <c r="AT308" s="23" t="s">
        <v>147</v>
      </c>
      <c r="AU308" s="23" t="s">
        <v>81</v>
      </c>
      <c r="AY308" s="23" t="s">
        <v>146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23" t="s">
        <v>81</v>
      </c>
      <c r="BK308" s="193">
        <f>ROUND(I308*H308,2)</f>
        <v>0</v>
      </c>
      <c r="BL308" s="23" t="s">
        <v>151</v>
      </c>
      <c r="BM308" s="23" t="s">
        <v>378</v>
      </c>
    </row>
    <row r="309" spans="2:65" s="1" customFormat="1" ht="24" x14ac:dyDescent="0.3">
      <c r="B309" s="40"/>
      <c r="C309" s="62"/>
      <c r="D309" s="194" t="s">
        <v>152</v>
      </c>
      <c r="E309" s="62"/>
      <c r="F309" s="195" t="s">
        <v>379</v>
      </c>
      <c r="G309" s="62"/>
      <c r="H309" s="62"/>
      <c r="I309" s="155"/>
      <c r="J309" s="62"/>
      <c r="K309" s="62"/>
      <c r="L309" s="60"/>
      <c r="M309" s="196"/>
      <c r="N309" s="41"/>
      <c r="O309" s="41"/>
      <c r="P309" s="41"/>
      <c r="Q309" s="41"/>
      <c r="R309" s="41"/>
      <c r="S309" s="41"/>
      <c r="T309" s="77"/>
      <c r="AT309" s="23" t="s">
        <v>152</v>
      </c>
      <c r="AU309" s="23" t="s">
        <v>81</v>
      </c>
    </row>
    <row r="310" spans="2:65" s="10" customFormat="1" x14ac:dyDescent="0.3">
      <c r="B310" s="197"/>
      <c r="C310" s="198"/>
      <c r="D310" s="194" t="s">
        <v>160</v>
      </c>
      <c r="E310" s="199" t="s">
        <v>23</v>
      </c>
      <c r="F310" s="200" t="s">
        <v>380</v>
      </c>
      <c r="G310" s="198"/>
      <c r="H310" s="201">
        <v>968.8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160</v>
      </c>
      <c r="AU310" s="207" t="s">
        <v>81</v>
      </c>
      <c r="AV310" s="10" t="s">
        <v>83</v>
      </c>
      <c r="AW310" s="10" t="s">
        <v>36</v>
      </c>
      <c r="AX310" s="10" t="s">
        <v>73</v>
      </c>
      <c r="AY310" s="207" t="s">
        <v>146</v>
      </c>
    </row>
    <row r="311" spans="2:65" s="10" customFormat="1" x14ac:dyDescent="0.3">
      <c r="B311" s="197"/>
      <c r="C311" s="198"/>
      <c r="D311" s="194" t="s">
        <v>160</v>
      </c>
      <c r="E311" s="199" t="s">
        <v>23</v>
      </c>
      <c r="F311" s="200" t="s">
        <v>357</v>
      </c>
      <c r="G311" s="198"/>
      <c r="H311" s="201">
        <v>31.2</v>
      </c>
      <c r="I311" s="202"/>
      <c r="J311" s="198"/>
      <c r="K311" s="198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160</v>
      </c>
      <c r="AU311" s="207" t="s">
        <v>81</v>
      </c>
      <c r="AV311" s="10" t="s">
        <v>83</v>
      </c>
      <c r="AW311" s="10" t="s">
        <v>36</v>
      </c>
      <c r="AX311" s="10" t="s">
        <v>73</v>
      </c>
      <c r="AY311" s="207" t="s">
        <v>146</v>
      </c>
    </row>
    <row r="312" spans="2:65" s="10" customFormat="1" x14ac:dyDescent="0.3">
      <c r="B312" s="197"/>
      <c r="C312" s="198"/>
      <c r="D312" s="194" t="s">
        <v>160</v>
      </c>
      <c r="E312" s="199" t="s">
        <v>23</v>
      </c>
      <c r="F312" s="200" t="s">
        <v>258</v>
      </c>
      <c r="G312" s="198"/>
      <c r="H312" s="201">
        <v>16.100000000000001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160</v>
      </c>
      <c r="AU312" s="207" t="s">
        <v>81</v>
      </c>
      <c r="AV312" s="10" t="s">
        <v>83</v>
      </c>
      <c r="AW312" s="10" t="s">
        <v>36</v>
      </c>
      <c r="AX312" s="10" t="s">
        <v>73</v>
      </c>
      <c r="AY312" s="207" t="s">
        <v>146</v>
      </c>
    </row>
    <row r="313" spans="2:65" s="10" customFormat="1" x14ac:dyDescent="0.3">
      <c r="B313" s="197"/>
      <c r="C313" s="198"/>
      <c r="D313" s="194" t="s">
        <v>160</v>
      </c>
      <c r="E313" s="199" t="s">
        <v>23</v>
      </c>
      <c r="F313" s="200" t="s">
        <v>259</v>
      </c>
      <c r="G313" s="198"/>
      <c r="H313" s="201">
        <v>92.105999999999995</v>
      </c>
      <c r="I313" s="202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160</v>
      </c>
      <c r="AU313" s="207" t="s">
        <v>81</v>
      </c>
      <c r="AV313" s="10" t="s">
        <v>83</v>
      </c>
      <c r="AW313" s="10" t="s">
        <v>36</v>
      </c>
      <c r="AX313" s="10" t="s">
        <v>73</v>
      </c>
      <c r="AY313" s="207" t="s">
        <v>146</v>
      </c>
    </row>
    <row r="314" spans="2:65" s="10" customFormat="1" x14ac:dyDescent="0.3">
      <c r="B314" s="197"/>
      <c r="C314" s="198"/>
      <c r="D314" s="194" t="s">
        <v>160</v>
      </c>
      <c r="E314" s="199" t="s">
        <v>23</v>
      </c>
      <c r="F314" s="200" t="s">
        <v>260</v>
      </c>
      <c r="G314" s="198"/>
      <c r="H314" s="201">
        <v>45.192</v>
      </c>
      <c r="I314" s="202"/>
      <c r="J314" s="198"/>
      <c r="K314" s="198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160</v>
      </c>
      <c r="AU314" s="207" t="s">
        <v>81</v>
      </c>
      <c r="AV314" s="10" t="s">
        <v>83</v>
      </c>
      <c r="AW314" s="10" t="s">
        <v>36</v>
      </c>
      <c r="AX314" s="10" t="s">
        <v>73</v>
      </c>
      <c r="AY314" s="207" t="s">
        <v>146</v>
      </c>
    </row>
    <row r="315" spans="2:65" s="1" customFormat="1" ht="25.5" customHeight="1" x14ac:dyDescent="0.3">
      <c r="B315" s="40"/>
      <c r="C315" s="182" t="s">
        <v>273</v>
      </c>
      <c r="D315" s="182" t="s">
        <v>147</v>
      </c>
      <c r="E315" s="183" t="s">
        <v>381</v>
      </c>
      <c r="F315" s="184" t="s">
        <v>382</v>
      </c>
      <c r="G315" s="185" t="s">
        <v>207</v>
      </c>
      <c r="H315" s="186">
        <v>150</v>
      </c>
      <c r="I315" s="187"/>
      <c r="J315" s="188">
        <f>ROUND(I315*H315,2)</f>
        <v>0</v>
      </c>
      <c r="K315" s="184" t="s">
        <v>23</v>
      </c>
      <c r="L315" s="60"/>
      <c r="M315" s="189" t="s">
        <v>23</v>
      </c>
      <c r="N315" s="190" t="s">
        <v>44</v>
      </c>
      <c r="O315" s="41"/>
      <c r="P315" s="191">
        <f>O315*H315</f>
        <v>0</v>
      </c>
      <c r="Q315" s="191">
        <v>1.2999999999999999E-4</v>
      </c>
      <c r="R315" s="191">
        <f>Q315*H315</f>
        <v>1.95E-2</v>
      </c>
      <c r="S315" s="191">
        <v>0</v>
      </c>
      <c r="T315" s="192">
        <f>S315*H315</f>
        <v>0</v>
      </c>
      <c r="AR315" s="23" t="s">
        <v>151</v>
      </c>
      <c r="AT315" s="23" t="s">
        <v>147</v>
      </c>
      <c r="AU315" s="23" t="s">
        <v>81</v>
      </c>
      <c r="AY315" s="23" t="s">
        <v>146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23" t="s">
        <v>81</v>
      </c>
      <c r="BK315" s="193">
        <f>ROUND(I315*H315,2)</f>
        <v>0</v>
      </c>
      <c r="BL315" s="23" t="s">
        <v>151</v>
      </c>
      <c r="BM315" s="23" t="s">
        <v>383</v>
      </c>
    </row>
    <row r="316" spans="2:65" s="1" customFormat="1" ht="24" x14ac:dyDescent="0.3">
      <c r="B316" s="40"/>
      <c r="C316" s="62"/>
      <c r="D316" s="194" t="s">
        <v>152</v>
      </c>
      <c r="E316" s="62"/>
      <c r="F316" s="195" t="s">
        <v>384</v>
      </c>
      <c r="G316" s="62"/>
      <c r="H316" s="62"/>
      <c r="I316" s="155"/>
      <c r="J316" s="62"/>
      <c r="K316" s="62"/>
      <c r="L316" s="60"/>
      <c r="M316" s="196"/>
      <c r="N316" s="41"/>
      <c r="O316" s="41"/>
      <c r="P316" s="41"/>
      <c r="Q316" s="41"/>
      <c r="R316" s="41"/>
      <c r="S316" s="41"/>
      <c r="T316" s="77"/>
      <c r="AT316" s="23" t="s">
        <v>152</v>
      </c>
      <c r="AU316" s="23" t="s">
        <v>81</v>
      </c>
    </row>
    <row r="317" spans="2:65" s="10" customFormat="1" x14ac:dyDescent="0.3">
      <c r="B317" s="197"/>
      <c r="C317" s="198"/>
      <c r="D317" s="194" t="s">
        <v>160</v>
      </c>
      <c r="E317" s="199" t="s">
        <v>23</v>
      </c>
      <c r="F317" s="200" t="s">
        <v>385</v>
      </c>
      <c r="G317" s="198"/>
      <c r="H317" s="201">
        <v>150</v>
      </c>
      <c r="I317" s="202"/>
      <c r="J317" s="198"/>
      <c r="K317" s="198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160</v>
      </c>
      <c r="AU317" s="207" t="s">
        <v>81</v>
      </c>
      <c r="AV317" s="10" t="s">
        <v>83</v>
      </c>
      <c r="AW317" s="10" t="s">
        <v>36</v>
      </c>
      <c r="AX317" s="10" t="s">
        <v>73</v>
      </c>
      <c r="AY317" s="207" t="s">
        <v>146</v>
      </c>
    </row>
    <row r="318" spans="2:65" s="11" customFormat="1" x14ac:dyDescent="0.3">
      <c r="B318" s="208"/>
      <c r="C318" s="209"/>
      <c r="D318" s="194" t="s">
        <v>160</v>
      </c>
      <c r="E318" s="210" t="s">
        <v>23</v>
      </c>
      <c r="F318" s="211" t="s">
        <v>162</v>
      </c>
      <c r="G318" s="209"/>
      <c r="H318" s="212">
        <v>150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160</v>
      </c>
      <c r="AU318" s="218" t="s">
        <v>81</v>
      </c>
      <c r="AV318" s="11" t="s">
        <v>151</v>
      </c>
      <c r="AW318" s="11" t="s">
        <v>36</v>
      </c>
      <c r="AX318" s="11" t="s">
        <v>81</v>
      </c>
      <c r="AY318" s="218" t="s">
        <v>146</v>
      </c>
    </row>
    <row r="319" spans="2:65" s="1" customFormat="1" ht="16.5" customHeight="1" x14ac:dyDescent="0.3">
      <c r="B319" s="40"/>
      <c r="C319" s="182" t="s">
        <v>386</v>
      </c>
      <c r="D319" s="182" t="s">
        <v>147</v>
      </c>
      <c r="E319" s="183" t="s">
        <v>387</v>
      </c>
      <c r="F319" s="184" t="s">
        <v>388</v>
      </c>
      <c r="G319" s="185" t="s">
        <v>207</v>
      </c>
      <c r="H319" s="186">
        <v>899.6</v>
      </c>
      <c r="I319" s="187"/>
      <c r="J319" s="188">
        <f>ROUND(I319*H319,2)</f>
        <v>0</v>
      </c>
      <c r="K319" s="184" t="s">
        <v>182</v>
      </c>
      <c r="L319" s="60"/>
      <c r="M319" s="189" t="s">
        <v>23</v>
      </c>
      <c r="N319" s="190" t="s">
        <v>44</v>
      </c>
      <c r="O319" s="41"/>
      <c r="P319" s="191">
        <f>O319*H319</f>
        <v>0</v>
      </c>
      <c r="Q319" s="191">
        <v>0</v>
      </c>
      <c r="R319" s="191">
        <f>Q319*H319</f>
        <v>0</v>
      </c>
      <c r="S319" s="191">
        <v>0</v>
      </c>
      <c r="T319" s="192">
        <f>S319*H319</f>
        <v>0</v>
      </c>
      <c r="AR319" s="23" t="s">
        <v>151</v>
      </c>
      <c r="AT319" s="23" t="s">
        <v>147</v>
      </c>
      <c r="AU319" s="23" t="s">
        <v>81</v>
      </c>
      <c r="AY319" s="23" t="s">
        <v>146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23" t="s">
        <v>81</v>
      </c>
      <c r="BK319" s="193">
        <f>ROUND(I319*H319,2)</f>
        <v>0</v>
      </c>
      <c r="BL319" s="23" t="s">
        <v>151</v>
      </c>
      <c r="BM319" s="23" t="s">
        <v>389</v>
      </c>
    </row>
    <row r="320" spans="2:65" s="1" customFormat="1" x14ac:dyDescent="0.3">
      <c r="B320" s="40"/>
      <c r="C320" s="62"/>
      <c r="D320" s="194" t="s">
        <v>152</v>
      </c>
      <c r="E320" s="62"/>
      <c r="F320" s="195" t="s">
        <v>390</v>
      </c>
      <c r="G320" s="62"/>
      <c r="H320" s="62"/>
      <c r="I320" s="155"/>
      <c r="J320" s="62"/>
      <c r="K320" s="62"/>
      <c r="L320" s="60"/>
      <c r="M320" s="196"/>
      <c r="N320" s="41"/>
      <c r="O320" s="41"/>
      <c r="P320" s="41"/>
      <c r="Q320" s="41"/>
      <c r="R320" s="41"/>
      <c r="S320" s="41"/>
      <c r="T320" s="77"/>
      <c r="AT320" s="23" t="s">
        <v>152</v>
      </c>
      <c r="AU320" s="23" t="s">
        <v>81</v>
      </c>
    </row>
    <row r="321" spans="2:65" s="10" customFormat="1" x14ac:dyDescent="0.3">
      <c r="B321" s="197"/>
      <c r="C321" s="198"/>
      <c r="D321" s="194" t="s">
        <v>160</v>
      </c>
      <c r="E321" s="199" t="s">
        <v>23</v>
      </c>
      <c r="F321" s="200" t="s">
        <v>391</v>
      </c>
      <c r="G321" s="198"/>
      <c r="H321" s="201">
        <v>899.6</v>
      </c>
      <c r="I321" s="202"/>
      <c r="J321" s="198"/>
      <c r="K321" s="198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160</v>
      </c>
      <c r="AU321" s="207" t="s">
        <v>81</v>
      </c>
      <c r="AV321" s="10" t="s">
        <v>83</v>
      </c>
      <c r="AW321" s="10" t="s">
        <v>36</v>
      </c>
      <c r="AX321" s="10" t="s">
        <v>73</v>
      </c>
      <c r="AY321" s="207" t="s">
        <v>146</v>
      </c>
    </row>
    <row r="322" spans="2:65" s="11" customFormat="1" x14ac:dyDescent="0.3">
      <c r="B322" s="208"/>
      <c r="C322" s="209"/>
      <c r="D322" s="194" t="s">
        <v>160</v>
      </c>
      <c r="E322" s="210" t="s">
        <v>23</v>
      </c>
      <c r="F322" s="211" t="s">
        <v>162</v>
      </c>
      <c r="G322" s="209"/>
      <c r="H322" s="212">
        <v>899.6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160</v>
      </c>
      <c r="AU322" s="218" t="s">
        <v>81</v>
      </c>
      <c r="AV322" s="11" t="s">
        <v>151</v>
      </c>
      <c r="AW322" s="11" t="s">
        <v>36</v>
      </c>
      <c r="AX322" s="11" t="s">
        <v>81</v>
      </c>
      <c r="AY322" s="218" t="s">
        <v>146</v>
      </c>
    </row>
    <row r="323" spans="2:65" s="1" customFormat="1" ht="16.5" customHeight="1" x14ac:dyDescent="0.3">
      <c r="B323" s="40"/>
      <c r="C323" s="182" t="s">
        <v>278</v>
      </c>
      <c r="D323" s="182" t="s">
        <v>147</v>
      </c>
      <c r="E323" s="183" t="s">
        <v>392</v>
      </c>
      <c r="F323" s="184" t="s">
        <v>393</v>
      </c>
      <c r="G323" s="185" t="s">
        <v>207</v>
      </c>
      <c r="H323" s="186">
        <v>53976</v>
      </c>
      <c r="I323" s="187"/>
      <c r="J323" s="188">
        <f>ROUND(I323*H323,2)</f>
        <v>0</v>
      </c>
      <c r="K323" s="184" t="s">
        <v>182</v>
      </c>
      <c r="L323" s="60"/>
      <c r="M323" s="189" t="s">
        <v>23</v>
      </c>
      <c r="N323" s="190" t="s">
        <v>44</v>
      </c>
      <c r="O323" s="41"/>
      <c r="P323" s="191">
        <f>O323*H323</f>
        <v>0</v>
      </c>
      <c r="Q323" s="191">
        <v>0</v>
      </c>
      <c r="R323" s="191">
        <f>Q323*H323</f>
        <v>0</v>
      </c>
      <c r="S323" s="191">
        <v>0</v>
      </c>
      <c r="T323" s="192">
        <f>S323*H323</f>
        <v>0</v>
      </c>
      <c r="AR323" s="23" t="s">
        <v>151</v>
      </c>
      <c r="AT323" s="23" t="s">
        <v>147</v>
      </c>
      <c r="AU323" s="23" t="s">
        <v>81</v>
      </c>
      <c r="AY323" s="23" t="s">
        <v>146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23" t="s">
        <v>81</v>
      </c>
      <c r="BK323" s="193">
        <f>ROUND(I323*H323,2)</f>
        <v>0</v>
      </c>
      <c r="BL323" s="23" t="s">
        <v>151</v>
      </c>
      <c r="BM323" s="23" t="s">
        <v>394</v>
      </c>
    </row>
    <row r="324" spans="2:65" s="1" customFormat="1" x14ac:dyDescent="0.3">
      <c r="B324" s="40"/>
      <c r="C324" s="62"/>
      <c r="D324" s="194" t="s">
        <v>152</v>
      </c>
      <c r="E324" s="62"/>
      <c r="F324" s="195" t="s">
        <v>395</v>
      </c>
      <c r="G324" s="62"/>
      <c r="H324" s="62"/>
      <c r="I324" s="155"/>
      <c r="J324" s="62"/>
      <c r="K324" s="62"/>
      <c r="L324" s="60"/>
      <c r="M324" s="196"/>
      <c r="N324" s="41"/>
      <c r="O324" s="41"/>
      <c r="P324" s="41"/>
      <c r="Q324" s="41"/>
      <c r="R324" s="41"/>
      <c r="S324" s="41"/>
      <c r="T324" s="77"/>
      <c r="AT324" s="23" t="s">
        <v>152</v>
      </c>
      <c r="AU324" s="23" t="s">
        <v>81</v>
      </c>
    </row>
    <row r="325" spans="2:65" s="10" customFormat="1" x14ac:dyDescent="0.3">
      <c r="B325" s="197"/>
      <c r="C325" s="198"/>
      <c r="D325" s="194" t="s">
        <v>160</v>
      </c>
      <c r="E325" s="199" t="s">
        <v>23</v>
      </c>
      <c r="F325" s="200" t="s">
        <v>396</v>
      </c>
      <c r="G325" s="198"/>
      <c r="H325" s="201">
        <v>53976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160</v>
      </c>
      <c r="AU325" s="207" t="s">
        <v>81</v>
      </c>
      <c r="AV325" s="10" t="s">
        <v>83</v>
      </c>
      <c r="AW325" s="10" t="s">
        <v>36</v>
      </c>
      <c r="AX325" s="10" t="s">
        <v>73</v>
      </c>
      <c r="AY325" s="207" t="s">
        <v>146</v>
      </c>
    </row>
    <row r="326" spans="2:65" s="11" customFormat="1" x14ac:dyDescent="0.3">
      <c r="B326" s="208"/>
      <c r="C326" s="209"/>
      <c r="D326" s="194" t="s">
        <v>160</v>
      </c>
      <c r="E326" s="210" t="s">
        <v>23</v>
      </c>
      <c r="F326" s="211" t="s">
        <v>162</v>
      </c>
      <c r="G326" s="209"/>
      <c r="H326" s="212">
        <v>53976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160</v>
      </c>
      <c r="AU326" s="218" t="s">
        <v>81</v>
      </c>
      <c r="AV326" s="11" t="s">
        <v>151</v>
      </c>
      <c r="AW326" s="11" t="s">
        <v>36</v>
      </c>
      <c r="AX326" s="11" t="s">
        <v>81</v>
      </c>
      <c r="AY326" s="218" t="s">
        <v>146</v>
      </c>
    </row>
    <row r="327" spans="2:65" s="1" customFormat="1" ht="16.5" customHeight="1" x14ac:dyDescent="0.3">
      <c r="B327" s="40"/>
      <c r="C327" s="182" t="s">
        <v>397</v>
      </c>
      <c r="D327" s="182" t="s">
        <v>147</v>
      </c>
      <c r="E327" s="183" t="s">
        <v>398</v>
      </c>
      <c r="F327" s="184" t="s">
        <v>399</v>
      </c>
      <c r="G327" s="185" t="s">
        <v>207</v>
      </c>
      <c r="H327" s="186">
        <v>899.6</v>
      </c>
      <c r="I327" s="187"/>
      <c r="J327" s="188">
        <f>ROUND(I327*H327,2)</f>
        <v>0</v>
      </c>
      <c r="K327" s="184" t="s">
        <v>182</v>
      </c>
      <c r="L327" s="60"/>
      <c r="M327" s="189" t="s">
        <v>23</v>
      </c>
      <c r="N327" s="190" t="s">
        <v>44</v>
      </c>
      <c r="O327" s="41"/>
      <c r="P327" s="191">
        <f>O327*H327</f>
        <v>0</v>
      </c>
      <c r="Q327" s="191">
        <v>0</v>
      </c>
      <c r="R327" s="191">
        <f>Q327*H327</f>
        <v>0</v>
      </c>
      <c r="S327" s="191">
        <v>0</v>
      </c>
      <c r="T327" s="192">
        <f>S327*H327</f>
        <v>0</v>
      </c>
      <c r="AR327" s="23" t="s">
        <v>151</v>
      </c>
      <c r="AT327" s="23" t="s">
        <v>147</v>
      </c>
      <c r="AU327" s="23" t="s">
        <v>81</v>
      </c>
      <c r="AY327" s="23" t="s">
        <v>146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23" t="s">
        <v>81</v>
      </c>
      <c r="BK327" s="193">
        <f>ROUND(I327*H327,2)</f>
        <v>0</v>
      </c>
      <c r="BL327" s="23" t="s">
        <v>151</v>
      </c>
      <c r="BM327" s="23" t="s">
        <v>400</v>
      </c>
    </row>
    <row r="328" spans="2:65" s="1" customFormat="1" x14ac:dyDescent="0.3">
      <c r="B328" s="40"/>
      <c r="C328" s="62"/>
      <c r="D328" s="194" t="s">
        <v>152</v>
      </c>
      <c r="E328" s="62"/>
      <c r="F328" s="195" t="s">
        <v>401</v>
      </c>
      <c r="G328" s="62"/>
      <c r="H328" s="62"/>
      <c r="I328" s="155"/>
      <c r="J328" s="62"/>
      <c r="K328" s="62"/>
      <c r="L328" s="60"/>
      <c r="M328" s="196"/>
      <c r="N328" s="41"/>
      <c r="O328" s="41"/>
      <c r="P328" s="41"/>
      <c r="Q328" s="41"/>
      <c r="R328" s="41"/>
      <c r="S328" s="41"/>
      <c r="T328" s="77"/>
      <c r="AT328" s="23" t="s">
        <v>152</v>
      </c>
      <c r="AU328" s="23" t="s">
        <v>81</v>
      </c>
    </row>
    <row r="329" spans="2:65" s="1" customFormat="1" ht="16.5" customHeight="1" x14ac:dyDescent="0.3">
      <c r="B329" s="40"/>
      <c r="C329" s="182" t="s">
        <v>285</v>
      </c>
      <c r="D329" s="182" t="s">
        <v>147</v>
      </c>
      <c r="E329" s="183" t="s">
        <v>402</v>
      </c>
      <c r="F329" s="184" t="s">
        <v>403</v>
      </c>
      <c r="G329" s="185" t="s">
        <v>198</v>
      </c>
      <c r="H329" s="186">
        <v>4</v>
      </c>
      <c r="I329" s="187"/>
      <c r="J329" s="188">
        <f>ROUND(I329*H329,2)</f>
        <v>0</v>
      </c>
      <c r="K329" s="184" t="s">
        <v>182</v>
      </c>
      <c r="L329" s="60"/>
      <c r="M329" s="189" t="s">
        <v>23</v>
      </c>
      <c r="N329" s="190" t="s">
        <v>44</v>
      </c>
      <c r="O329" s="41"/>
      <c r="P329" s="191">
        <f>O329*H329</f>
        <v>0</v>
      </c>
      <c r="Q329" s="191">
        <v>0</v>
      </c>
      <c r="R329" s="191">
        <f>Q329*H329</f>
        <v>0</v>
      </c>
      <c r="S329" s="191">
        <v>0</v>
      </c>
      <c r="T329" s="192">
        <f>S329*H329</f>
        <v>0</v>
      </c>
      <c r="AR329" s="23" t="s">
        <v>151</v>
      </c>
      <c r="AT329" s="23" t="s">
        <v>147</v>
      </c>
      <c r="AU329" s="23" t="s">
        <v>81</v>
      </c>
      <c r="AY329" s="23" t="s">
        <v>146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23" t="s">
        <v>81</v>
      </c>
      <c r="BK329" s="193">
        <f>ROUND(I329*H329,2)</f>
        <v>0</v>
      </c>
      <c r="BL329" s="23" t="s">
        <v>151</v>
      </c>
      <c r="BM329" s="23" t="s">
        <v>404</v>
      </c>
    </row>
    <row r="330" spans="2:65" s="1" customFormat="1" ht="24" x14ac:dyDescent="0.3">
      <c r="B330" s="40"/>
      <c r="C330" s="62"/>
      <c r="D330" s="194" t="s">
        <v>152</v>
      </c>
      <c r="E330" s="62"/>
      <c r="F330" s="195" t="s">
        <v>405</v>
      </c>
      <c r="G330" s="62"/>
      <c r="H330" s="62"/>
      <c r="I330" s="155"/>
      <c r="J330" s="62"/>
      <c r="K330" s="62"/>
      <c r="L330" s="60"/>
      <c r="M330" s="196"/>
      <c r="N330" s="41"/>
      <c r="O330" s="41"/>
      <c r="P330" s="41"/>
      <c r="Q330" s="41"/>
      <c r="R330" s="41"/>
      <c r="S330" s="41"/>
      <c r="T330" s="77"/>
      <c r="AT330" s="23" t="s">
        <v>152</v>
      </c>
      <c r="AU330" s="23" t="s">
        <v>81</v>
      </c>
    </row>
    <row r="331" spans="2:65" s="10" customFormat="1" x14ac:dyDescent="0.3">
      <c r="B331" s="197"/>
      <c r="C331" s="198"/>
      <c r="D331" s="194" t="s">
        <v>160</v>
      </c>
      <c r="E331" s="199" t="s">
        <v>23</v>
      </c>
      <c r="F331" s="200" t="s">
        <v>406</v>
      </c>
      <c r="G331" s="198"/>
      <c r="H331" s="201">
        <v>4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160</v>
      </c>
      <c r="AU331" s="207" t="s">
        <v>81</v>
      </c>
      <c r="AV331" s="10" t="s">
        <v>83</v>
      </c>
      <c r="AW331" s="10" t="s">
        <v>36</v>
      </c>
      <c r="AX331" s="10" t="s">
        <v>73</v>
      </c>
      <c r="AY331" s="207" t="s">
        <v>146</v>
      </c>
    </row>
    <row r="332" spans="2:65" s="11" customFormat="1" x14ac:dyDescent="0.3">
      <c r="B332" s="208"/>
      <c r="C332" s="209"/>
      <c r="D332" s="194" t="s">
        <v>160</v>
      </c>
      <c r="E332" s="210" t="s">
        <v>23</v>
      </c>
      <c r="F332" s="211" t="s">
        <v>162</v>
      </c>
      <c r="G332" s="209"/>
      <c r="H332" s="212">
        <v>4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160</v>
      </c>
      <c r="AU332" s="218" t="s">
        <v>81</v>
      </c>
      <c r="AV332" s="11" t="s">
        <v>151</v>
      </c>
      <c r="AW332" s="11" t="s">
        <v>36</v>
      </c>
      <c r="AX332" s="11" t="s">
        <v>81</v>
      </c>
      <c r="AY332" s="218" t="s">
        <v>146</v>
      </c>
    </row>
    <row r="333" spans="2:65" s="1" customFormat="1" ht="16.5" customHeight="1" x14ac:dyDescent="0.3">
      <c r="B333" s="40"/>
      <c r="C333" s="182" t="s">
        <v>407</v>
      </c>
      <c r="D333" s="182" t="s">
        <v>147</v>
      </c>
      <c r="E333" s="183" t="s">
        <v>408</v>
      </c>
      <c r="F333" s="184" t="s">
        <v>409</v>
      </c>
      <c r="G333" s="185" t="s">
        <v>198</v>
      </c>
      <c r="H333" s="186">
        <v>240</v>
      </c>
      <c r="I333" s="187"/>
      <c r="J333" s="188">
        <f>ROUND(I333*H333,2)</f>
        <v>0</v>
      </c>
      <c r="K333" s="184" t="s">
        <v>182</v>
      </c>
      <c r="L333" s="60"/>
      <c r="M333" s="189" t="s">
        <v>23</v>
      </c>
      <c r="N333" s="190" t="s">
        <v>44</v>
      </c>
      <c r="O333" s="41"/>
      <c r="P333" s="191">
        <f>O333*H333</f>
        <v>0</v>
      </c>
      <c r="Q333" s="191">
        <v>0</v>
      </c>
      <c r="R333" s="191">
        <f>Q333*H333</f>
        <v>0</v>
      </c>
      <c r="S333" s="191">
        <v>0</v>
      </c>
      <c r="T333" s="192">
        <f>S333*H333</f>
        <v>0</v>
      </c>
      <c r="AR333" s="23" t="s">
        <v>151</v>
      </c>
      <c r="AT333" s="23" t="s">
        <v>147</v>
      </c>
      <c r="AU333" s="23" t="s">
        <v>81</v>
      </c>
      <c r="AY333" s="23" t="s">
        <v>146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23" t="s">
        <v>81</v>
      </c>
      <c r="BK333" s="193">
        <f>ROUND(I333*H333,2)</f>
        <v>0</v>
      </c>
      <c r="BL333" s="23" t="s">
        <v>151</v>
      </c>
      <c r="BM333" s="23" t="s">
        <v>410</v>
      </c>
    </row>
    <row r="334" spans="2:65" s="1" customFormat="1" ht="24" x14ac:dyDescent="0.3">
      <c r="B334" s="40"/>
      <c r="C334" s="62"/>
      <c r="D334" s="194" t="s">
        <v>152</v>
      </c>
      <c r="E334" s="62"/>
      <c r="F334" s="195" t="s">
        <v>411</v>
      </c>
      <c r="G334" s="62"/>
      <c r="H334" s="62"/>
      <c r="I334" s="155"/>
      <c r="J334" s="62"/>
      <c r="K334" s="62"/>
      <c r="L334" s="60"/>
      <c r="M334" s="196"/>
      <c r="N334" s="41"/>
      <c r="O334" s="41"/>
      <c r="P334" s="41"/>
      <c r="Q334" s="41"/>
      <c r="R334" s="41"/>
      <c r="S334" s="41"/>
      <c r="T334" s="77"/>
      <c r="AT334" s="23" t="s">
        <v>152</v>
      </c>
      <c r="AU334" s="23" t="s">
        <v>81</v>
      </c>
    </row>
    <row r="335" spans="2:65" s="10" customFormat="1" x14ac:dyDescent="0.3">
      <c r="B335" s="197"/>
      <c r="C335" s="198"/>
      <c r="D335" s="194" t="s">
        <v>160</v>
      </c>
      <c r="E335" s="199" t="s">
        <v>23</v>
      </c>
      <c r="F335" s="200" t="s">
        <v>412</v>
      </c>
      <c r="G335" s="198"/>
      <c r="H335" s="201">
        <v>240</v>
      </c>
      <c r="I335" s="202"/>
      <c r="J335" s="198"/>
      <c r="K335" s="198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160</v>
      </c>
      <c r="AU335" s="207" t="s">
        <v>81</v>
      </c>
      <c r="AV335" s="10" t="s">
        <v>83</v>
      </c>
      <c r="AW335" s="10" t="s">
        <v>36</v>
      </c>
      <c r="AX335" s="10" t="s">
        <v>73</v>
      </c>
      <c r="AY335" s="207" t="s">
        <v>146</v>
      </c>
    </row>
    <row r="336" spans="2:65" s="11" customFormat="1" x14ac:dyDescent="0.3">
      <c r="B336" s="208"/>
      <c r="C336" s="209"/>
      <c r="D336" s="194" t="s">
        <v>160</v>
      </c>
      <c r="E336" s="210" t="s">
        <v>23</v>
      </c>
      <c r="F336" s="211" t="s">
        <v>162</v>
      </c>
      <c r="G336" s="209"/>
      <c r="H336" s="212">
        <v>240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160</v>
      </c>
      <c r="AU336" s="218" t="s">
        <v>81</v>
      </c>
      <c r="AV336" s="11" t="s">
        <v>151</v>
      </c>
      <c r="AW336" s="11" t="s">
        <v>36</v>
      </c>
      <c r="AX336" s="11" t="s">
        <v>81</v>
      </c>
      <c r="AY336" s="218" t="s">
        <v>146</v>
      </c>
    </row>
    <row r="337" spans="2:65" s="1" customFormat="1" ht="16.5" customHeight="1" x14ac:dyDescent="0.3">
      <c r="B337" s="40"/>
      <c r="C337" s="182" t="s">
        <v>296</v>
      </c>
      <c r="D337" s="182" t="s">
        <v>147</v>
      </c>
      <c r="E337" s="183" t="s">
        <v>413</v>
      </c>
      <c r="F337" s="184" t="s">
        <v>414</v>
      </c>
      <c r="G337" s="185" t="s">
        <v>198</v>
      </c>
      <c r="H337" s="186">
        <v>4</v>
      </c>
      <c r="I337" s="187"/>
      <c r="J337" s="188">
        <f>ROUND(I337*H337,2)</f>
        <v>0</v>
      </c>
      <c r="K337" s="184" t="s">
        <v>182</v>
      </c>
      <c r="L337" s="60"/>
      <c r="M337" s="189" t="s">
        <v>23</v>
      </c>
      <c r="N337" s="190" t="s">
        <v>44</v>
      </c>
      <c r="O337" s="41"/>
      <c r="P337" s="191">
        <f>O337*H337</f>
        <v>0</v>
      </c>
      <c r="Q337" s="191">
        <v>0</v>
      </c>
      <c r="R337" s="191">
        <f>Q337*H337</f>
        <v>0</v>
      </c>
      <c r="S337" s="191">
        <v>0</v>
      </c>
      <c r="T337" s="192">
        <f>S337*H337</f>
        <v>0</v>
      </c>
      <c r="AR337" s="23" t="s">
        <v>151</v>
      </c>
      <c r="AT337" s="23" t="s">
        <v>147</v>
      </c>
      <c r="AU337" s="23" t="s">
        <v>81</v>
      </c>
      <c r="AY337" s="23" t="s">
        <v>146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23" t="s">
        <v>81</v>
      </c>
      <c r="BK337" s="193">
        <f>ROUND(I337*H337,2)</f>
        <v>0</v>
      </c>
      <c r="BL337" s="23" t="s">
        <v>151</v>
      </c>
      <c r="BM337" s="23" t="s">
        <v>415</v>
      </c>
    </row>
    <row r="338" spans="2:65" s="1" customFormat="1" ht="24" x14ac:dyDescent="0.3">
      <c r="B338" s="40"/>
      <c r="C338" s="62"/>
      <c r="D338" s="194" t="s">
        <v>152</v>
      </c>
      <c r="E338" s="62"/>
      <c r="F338" s="195" t="s">
        <v>416</v>
      </c>
      <c r="G338" s="62"/>
      <c r="H338" s="62"/>
      <c r="I338" s="155"/>
      <c r="J338" s="62"/>
      <c r="K338" s="62"/>
      <c r="L338" s="60"/>
      <c r="M338" s="196"/>
      <c r="N338" s="41"/>
      <c r="O338" s="41"/>
      <c r="P338" s="41"/>
      <c r="Q338" s="41"/>
      <c r="R338" s="41"/>
      <c r="S338" s="41"/>
      <c r="T338" s="77"/>
      <c r="AT338" s="23" t="s">
        <v>152</v>
      </c>
      <c r="AU338" s="23" t="s">
        <v>81</v>
      </c>
    </row>
    <row r="339" spans="2:65" s="9" customFormat="1" ht="37.35" customHeight="1" x14ac:dyDescent="0.35">
      <c r="B339" s="168"/>
      <c r="C339" s="169"/>
      <c r="D339" s="170" t="s">
        <v>72</v>
      </c>
      <c r="E339" s="171" t="s">
        <v>417</v>
      </c>
      <c r="F339" s="171" t="s">
        <v>418</v>
      </c>
      <c r="G339" s="169"/>
      <c r="H339" s="169"/>
      <c r="I339" s="172"/>
      <c r="J339" s="173">
        <f>BK339</f>
        <v>0</v>
      </c>
      <c r="K339" s="169"/>
      <c r="L339" s="174"/>
      <c r="M339" s="175"/>
      <c r="N339" s="176"/>
      <c r="O339" s="176"/>
      <c r="P339" s="177">
        <f>SUM(P340:P383)</f>
        <v>0</v>
      </c>
      <c r="Q339" s="176"/>
      <c r="R339" s="177">
        <f>SUM(R340:R383)</f>
        <v>9.9325000000000004E-3</v>
      </c>
      <c r="S339" s="176"/>
      <c r="T339" s="178">
        <f>SUM(T340:T383)</f>
        <v>0</v>
      </c>
      <c r="AR339" s="179" t="s">
        <v>81</v>
      </c>
      <c r="AT339" s="180" t="s">
        <v>72</v>
      </c>
      <c r="AU339" s="180" t="s">
        <v>73</v>
      </c>
      <c r="AY339" s="179" t="s">
        <v>146</v>
      </c>
      <c r="BK339" s="181">
        <f>SUM(BK340:BK383)</f>
        <v>0</v>
      </c>
    </row>
    <row r="340" spans="2:65" s="1" customFormat="1" ht="25.5" customHeight="1" x14ac:dyDescent="0.3">
      <c r="B340" s="40"/>
      <c r="C340" s="182" t="s">
        <v>419</v>
      </c>
      <c r="D340" s="182" t="s">
        <v>147</v>
      </c>
      <c r="E340" s="183" t="s">
        <v>420</v>
      </c>
      <c r="F340" s="184" t="s">
        <v>421</v>
      </c>
      <c r="G340" s="185" t="s">
        <v>207</v>
      </c>
      <c r="H340" s="186">
        <v>96.625</v>
      </c>
      <c r="I340" s="187"/>
      <c r="J340" s="188">
        <f>ROUND(I340*H340,2)</f>
        <v>0</v>
      </c>
      <c r="K340" s="184" t="s">
        <v>182</v>
      </c>
      <c r="L340" s="60"/>
      <c r="M340" s="189" t="s">
        <v>23</v>
      </c>
      <c r="N340" s="190" t="s">
        <v>44</v>
      </c>
      <c r="O340" s="41"/>
      <c r="P340" s="191">
        <f>O340*H340</f>
        <v>0</v>
      </c>
      <c r="Q340" s="191">
        <v>2.0000000000000002E-5</v>
      </c>
      <c r="R340" s="191">
        <f>Q340*H340</f>
        <v>1.9325000000000002E-3</v>
      </c>
      <c r="S340" s="191">
        <v>0</v>
      </c>
      <c r="T340" s="192">
        <f>S340*H340</f>
        <v>0</v>
      </c>
      <c r="AR340" s="23" t="s">
        <v>151</v>
      </c>
      <c r="AT340" s="23" t="s">
        <v>147</v>
      </c>
      <c r="AU340" s="23" t="s">
        <v>81</v>
      </c>
      <c r="AY340" s="23" t="s">
        <v>146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23" t="s">
        <v>81</v>
      </c>
      <c r="BK340" s="193">
        <f>ROUND(I340*H340,2)</f>
        <v>0</v>
      </c>
      <c r="BL340" s="23" t="s">
        <v>151</v>
      </c>
      <c r="BM340" s="23" t="s">
        <v>422</v>
      </c>
    </row>
    <row r="341" spans="2:65" s="1" customFormat="1" ht="24" x14ac:dyDescent="0.3">
      <c r="B341" s="40"/>
      <c r="C341" s="62"/>
      <c r="D341" s="194" t="s">
        <v>152</v>
      </c>
      <c r="E341" s="62"/>
      <c r="F341" s="195" t="s">
        <v>423</v>
      </c>
      <c r="G341" s="62"/>
      <c r="H341" s="62"/>
      <c r="I341" s="155"/>
      <c r="J341" s="62"/>
      <c r="K341" s="62"/>
      <c r="L341" s="60"/>
      <c r="M341" s="196"/>
      <c r="N341" s="41"/>
      <c r="O341" s="41"/>
      <c r="P341" s="41"/>
      <c r="Q341" s="41"/>
      <c r="R341" s="41"/>
      <c r="S341" s="41"/>
      <c r="T341" s="77"/>
      <c r="AT341" s="23" t="s">
        <v>152</v>
      </c>
      <c r="AU341" s="23" t="s">
        <v>81</v>
      </c>
    </row>
    <row r="342" spans="2:65" s="10" customFormat="1" x14ac:dyDescent="0.3">
      <c r="B342" s="197"/>
      <c r="C342" s="198"/>
      <c r="D342" s="194" t="s">
        <v>160</v>
      </c>
      <c r="E342" s="199" t="s">
        <v>23</v>
      </c>
      <c r="F342" s="200" t="s">
        <v>424</v>
      </c>
      <c r="G342" s="198"/>
      <c r="H342" s="201">
        <v>27.88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160</v>
      </c>
      <c r="AU342" s="207" t="s">
        <v>81</v>
      </c>
      <c r="AV342" s="10" t="s">
        <v>83</v>
      </c>
      <c r="AW342" s="10" t="s">
        <v>36</v>
      </c>
      <c r="AX342" s="10" t="s">
        <v>73</v>
      </c>
      <c r="AY342" s="207" t="s">
        <v>146</v>
      </c>
    </row>
    <row r="343" spans="2:65" s="10" customFormat="1" x14ac:dyDescent="0.3">
      <c r="B343" s="197"/>
      <c r="C343" s="198"/>
      <c r="D343" s="194" t="s">
        <v>160</v>
      </c>
      <c r="E343" s="199" t="s">
        <v>23</v>
      </c>
      <c r="F343" s="200" t="s">
        <v>244</v>
      </c>
      <c r="G343" s="198"/>
      <c r="H343" s="201">
        <v>3.1850000000000001</v>
      </c>
      <c r="I343" s="202"/>
      <c r="J343" s="198"/>
      <c r="K343" s="198"/>
      <c r="L343" s="203"/>
      <c r="M343" s="204"/>
      <c r="N343" s="205"/>
      <c r="O343" s="205"/>
      <c r="P343" s="205"/>
      <c r="Q343" s="205"/>
      <c r="R343" s="205"/>
      <c r="S343" s="205"/>
      <c r="T343" s="206"/>
      <c r="AT343" s="207" t="s">
        <v>160</v>
      </c>
      <c r="AU343" s="207" t="s">
        <v>81</v>
      </c>
      <c r="AV343" s="10" t="s">
        <v>83</v>
      </c>
      <c r="AW343" s="10" t="s">
        <v>36</v>
      </c>
      <c r="AX343" s="10" t="s">
        <v>73</v>
      </c>
      <c r="AY343" s="207" t="s">
        <v>146</v>
      </c>
    </row>
    <row r="344" spans="2:65" s="10" customFormat="1" x14ac:dyDescent="0.3">
      <c r="B344" s="197"/>
      <c r="C344" s="198"/>
      <c r="D344" s="194" t="s">
        <v>160</v>
      </c>
      <c r="E344" s="199" t="s">
        <v>23</v>
      </c>
      <c r="F344" s="200" t="s">
        <v>245</v>
      </c>
      <c r="G344" s="198"/>
      <c r="H344" s="201">
        <v>17.835000000000001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160</v>
      </c>
      <c r="AU344" s="207" t="s">
        <v>81</v>
      </c>
      <c r="AV344" s="10" t="s">
        <v>83</v>
      </c>
      <c r="AW344" s="10" t="s">
        <v>36</v>
      </c>
      <c r="AX344" s="10" t="s">
        <v>73</v>
      </c>
      <c r="AY344" s="207" t="s">
        <v>146</v>
      </c>
    </row>
    <row r="345" spans="2:65" s="10" customFormat="1" x14ac:dyDescent="0.3">
      <c r="B345" s="197"/>
      <c r="C345" s="198"/>
      <c r="D345" s="194" t="s">
        <v>160</v>
      </c>
      <c r="E345" s="199" t="s">
        <v>23</v>
      </c>
      <c r="F345" s="200" t="s">
        <v>246</v>
      </c>
      <c r="G345" s="198"/>
      <c r="H345" s="201">
        <v>1.8</v>
      </c>
      <c r="I345" s="202"/>
      <c r="J345" s="198"/>
      <c r="K345" s="198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160</v>
      </c>
      <c r="AU345" s="207" t="s">
        <v>81</v>
      </c>
      <c r="AV345" s="10" t="s">
        <v>83</v>
      </c>
      <c r="AW345" s="10" t="s">
        <v>36</v>
      </c>
      <c r="AX345" s="10" t="s">
        <v>73</v>
      </c>
      <c r="AY345" s="207" t="s">
        <v>146</v>
      </c>
    </row>
    <row r="346" spans="2:65" s="10" customFormat="1" x14ac:dyDescent="0.3">
      <c r="B346" s="197"/>
      <c r="C346" s="198"/>
      <c r="D346" s="194" t="s">
        <v>160</v>
      </c>
      <c r="E346" s="199" t="s">
        <v>23</v>
      </c>
      <c r="F346" s="200" t="s">
        <v>425</v>
      </c>
      <c r="G346" s="198"/>
      <c r="H346" s="201">
        <v>27.54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160</v>
      </c>
      <c r="AU346" s="207" t="s">
        <v>81</v>
      </c>
      <c r="AV346" s="10" t="s">
        <v>83</v>
      </c>
      <c r="AW346" s="10" t="s">
        <v>36</v>
      </c>
      <c r="AX346" s="10" t="s">
        <v>73</v>
      </c>
      <c r="AY346" s="207" t="s">
        <v>146</v>
      </c>
    </row>
    <row r="347" spans="2:65" s="10" customFormat="1" x14ac:dyDescent="0.3">
      <c r="B347" s="197"/>
      <c r="C347" s="198"/>
      <c r="D347" s="194" t="s">
        <v>160</v>
      </c>
      <c r="E347" s="199" t="s">
        <v>23</v>
      </c>
      <c r="F347" s="200" t="s">
        <v>248</v>
      </c>
      <c r="G347" s="198"/>
      <c r="H347" s="201">
        <v>17.835000000000001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160</v>
      </c>
      <c r="AU347" s="207" t="s">
        <v>81</v>
      </c>
      <c r="AV347" s="10" t="s">
        <v>83</v>
      </c>
      <c r="AW347" s="10" t="s">
        <v>36</v>
      </c>
      <c r="AX347" s="10" t="s">
        <v>73</v>
      </c>
      <c r="AY347" s="207" t="s">
        <v>146</v>
      </c>
    </row>
    <row r="348" spans="2:65" s="10" customFormat="1" x14ac:dyDescent="0.3">
      <c r="B348" s="197"/>
      <c r="C348" s="198"/>
      <c r="D348" s="194" t="s">
        <v>160</v>
      </c>
      <c r="E348" s="199" t="s">
        <v>23</v>
      </c>
      <c r="F348" s="200" t="s">
        <v>249</v>
      </c>
      <c r="G348" s="198"/>
      <c r="H348" s="201">
        <v>0.55000000000000004</v>
      </c>
      <c r="I348" s="202"/>
      <c r="J348" s="198"/>
      <c r="K348" s="198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160</v>
      </c>
      <c r="AU348" s="207" t="s">
        <v>81</v>
      </c>
      <c r="AV348" s="10" t="s">
        <v>83</v>
      </c>
      <c r="AW348" s="10" t="s">
        <v>36</v>
      </c>
      <c r="AX348" s="10" t="s">
        <v>73</v>
      </c>
      <c r="AY348" s="207" t="s">
        <v>146</v>
      </c>
    </row>
    <row r="349" spans="2:65" s="1" customFormat="1" ht="16.5" customHeight="1" x14ac:dyDescent="0.3">
      <c r="B349" s="40"/>
      <c r="C349" s="182" t="s">
        <v>308</v>
      </c>
      <c r="D349" s="182" t="s">
        <v>147</v>
      </c>
      <c r="E349" s="183" t="s">
        <v>426</v>
      </c>
      <c r="F349" s="184" t="s">
        <v>427</v>
      </c>
      <c r="G349" s="185" t="s">
        <v>207</v>
      </c>
      <c r="H349" s="186">
        <v>200</v>
      </c>
      <c r="I349" s="187"/>
      <c r="J349" s="188">
        <f>ROUND(I349*H349,2)</f>
        <v>0</v>
      </c>
      <c r="K349" s="184" t="s">
        <v>182</v>
      </c>
      <c r="L349" s="60"/>
      <c r="M349" s="189" t="s">
        <v>23</v>
      </c>
      <c r="N349" s="190" t="s">
        <v>44</v>
      </c>
      <c r="O349" s="41"/>
      <c r="P349" s="191">
        <f>O349*H349</f>
        <v>0</v>
      </c>
      <c r="Q349" s="191">
        <v>4.0000000000000003E-5</v>
      </c>
      <c r="R349" s="191">
        <f>Q349*H349</f>
        <v>8.0000000000000002E-3</v>
      </c>
      <c r="S349" s="191">
        <v>0</v>
      </c>
      <c r="T349" s="192">
        <f>S349*H349</f>
        <v>0</v>
      </c>
      <c r="AR349" s="23" t="s">
        <v>151</v>
      </c>
      <c r="AT349" s="23" t="s">
        <v>147</v>
      </c>
      <c r="AU349" s="23" t="s">
        <v>81</v>
      </c>
      <c r="AY349" s="23" t="s">
        <v>146</v>
      </c>
      <c r="BE349" s="193">
        <f>IF(N349="základní",J349,0)</f>
        <v>0</v>
      </c>
      <c r="BF349" s="193">
        <f>IF(N349="snížená",J349,0)</f>
        <v>0</v>
      </c>
      <c r="BG349" s="193">
        <f>IF(N349="zákl. přenesená",J349,0)</f>
        <v>0</v>
      </c>
      <c r="BH349" s="193">
        <f>IF(N349="sníž. přenesená",J349,0)</f>
        <v>0</v>
      </c>
      <c r="BI349" s="193">
        <f>IF(N349="nulová",J349,0)</f>
        <v>0</v>
      </c>
      <c r="BJ349" s="23" t="s">
        <v>81</v>
      </c>
      <c r="BK349" s="193">
        <f>ROUND(I349*H349,2)</f>
        <v>0</v>
      </c>
      <c r="BL349" s="23" t="s">
        <v>151</v>
      </c>
      <c r="BM349" s="23" t="s">
        <v>428</v>
      </c>
    </row>
    <row r="350" spans="2:65" s="1" customFormat="1" ht="24" x14ac:dyDescent="0.3">
      <c r="B350" s="40"/>
      <c r="C350" s="62"/>
      <c r="D350" s="194" t="s">
        <v>152</v>
      </c>
      <c r="E350" s="62"/>
      <c r="F350" s="195" t="s">
        <v>429</v>
      </c>
      <c r="G350" s="62"/>
      <c r="H350" s="62"/>
      <c r="I350" s="155"/>
      <c r="J350" s="62"/>
      <c r="K350" s="62"/>
      <c r="L350" s="60"/>
      <c r="M350" s="196"/>
      <c r="N350" s="41"/>
      <c r="O350" s="41"/>
      <c r="P350" s="41"/>
      <c r="Q350" s="41"/>
      <c r="R350" s="41"/>
      <c r="S350" s="41"/>
      <c r="T350" s="77"/>
      <c r="AT350" s="23" t="s">
        <v>152</v>
      </c>
      <c r="AU350" s="23" t="s">
        <v>81</v>
      </c>
    </row>
    <row r="351" spans="2:65" s="1" customFormat="1" ht="16.5" customHeight="1" x14ac:dyDescent="0.3">
      <c r="B351" s="40"/>
      <c r="C351" s="182" t="s">
        <v>430</v>
      </c>
      <c r="D351" s="182" t="s">
        <v>147</v>
      </c>
      <c r="E351" s="183" t="s">
        <v>431</v>
      </c>
      <c r="F351" s="184" t="s">
        <v>432</v>
      </c>
      <c r="G351" s="185" t="s">
        <v>207</v>
      </c>
      <c r="H351" s="186">
        <v>527</v>
      </c>
      <c r="I351" s="187"/>
      <c r="J351" s="188">
        <f>ROUND(I351*H351,2)</f>
        <v>0</v>
      </c>
      <c r="K351" s="184" t="s">
        <v>182</v>
      </c>
      <c r="L351" s="60"/>
      <c r="M351" s="189" t="s">
        <v>23</v>
      </c>
      <c r="N351" s="190" t="s">
        <v>44</v>
      </c>
      <c r="O351" s="41"/>
      <c r="P351" s="191">
        <f>O351*H351</f>
        <v>0</v>
      </c>
      <c r="Q351" s="191">
        <v>0</v>
      </c>
      <c r="R351" s="191">
        <f>Q351*H351</f>
        <v>0</v>
      </c>
      <c r="S351" s="191">
        <v>0</v>
      </c>
      <c r="T351" s="192">
        <f>S351*H351</f>
        <v>0</v>
      </c>
      <c r="AR351" s="23" t="s">
        <v>151</v>
      </c>
      <c r="AT351" s="23" t="s">
        <v>147</v>
      </c>
      <c r="AU351" s="23" t="s">
        <v>81</v>
      </c>
      <c r="AY351" s="23" t="s">
        <v>146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23" t="s">
        <v>81</v>
      </c>
      <c r="BK351" s="193">
        <f>ROUND(I351*H351,2)</f>
        <v>0</v>
      </c>
      <c r="BL351" s="23" t="s">
        <v>151</v>
      </c>
      <c r="BM351" s="23" t="s">
        <v>433</v>
      </c>
    </row>
    <row r="352" spans="2:65" s="1" customFormat="1" ht="24" x14ac:dyDescent="0.3">
      <c r="B352" s="40"/>
      <c r="C352" s="62"/>
      <c r="D352" s="194" t="s">
        <v>152</v>
      </c>
      <c r="E352" s="62"/>
      <c r="F352" s="195" t="s">
        <v>434</v>
      </c>
      <c r="G352" s="62"/>
      <c r="H352" s="62"/>
      <c r="I352" s="155"/>
      <c r="J352" s="62"/>
      <c r="K352" s="62"/>
      <c r="L352" s="60"/>
      <c r="M352" s="196"/>
      <c r="N352" s="41"/>
      <c r="O352" s="41"/>
      <c r="P352" s="41"/>
      <c r="Q352" s="41"/>
      <c r="R352" s="41"/>
      <c r="S352" s="41"/>
      <c r="T352" s="77"/>
      <c r="AT352" s="23" t="s">
        <v>152</v>
      </c>
      <c r="AU352" s="23" t="s">
        <v>81</v>
      </c>
    </row>
    <row r="353" spans="2:65" s="10" customFormat="1" x14ac:dyDescent="0.3">
      <c r="B353" s="197"/>
      <c r="C353" s="198"/>
      <c r="D353" s="194" t="s">
        <v>160</v>
      </c>
      <c r="E353" s="199" t="s">
        <v>23</v>
      </c>
      <c r="F353" s="200" t="s">
        <v>435</v>
      </c>
      <c r="G353" s="198"/>
      <c r="H353" s="201">
        <v>308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160</v>
      </c>
      <c r="AU353" s="207" t="s">
        <v>81</v>
      </c>
      <c r="AV353" s="10" t="s">
        <v>83</v>
      </c>
      <c r="AW353" s="10" t="s">
        <v>36</v>
      </c>
      <c r="AX353" s="10" t="s">
        <v>73</v>
      </c>
      <c r="AY353" s="207" t="s">
        <v>146</v>
      </c>
    </row>
    <row r="354" spans="2:65" s="10" customFormat="1" x14ac:dyDescent="0.3">
      <c r="B354" s="197"/>
      <c r="C354" s="198"/>
      <c r="D354" s="194" t="s">
        <v>160</v>
      </c>
      <c r="E354" s="199" t="s">
        <v>23</v>
      </c>
      <c r="F354" s="200" t="s">
        <v>436</v>
      </c>
      <c r="G354" s="198"/>
      <c r="H354" s="201">
        <v>52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160</v>
      </c>
      <c r="AU354" s="207" t="s">
        <v>81</v>
      </c>
      <c r="AV354" s="10" t="s">
        <v>83</v>
      </c>
      <c r="AW354" s="10" t="s">
        <v>36</v>
      </c>
      <c r="AX354" s="10" t="s">
        <v>73</v>
      </c>
      <c r="AY354" s="207" t="s">
        <v>146</v>
      </c>
    </row>
    <row r="355" spans="2:65" s="10" customFormat="1" x14ac:dyDescent="0.3">
      <c r="B355" s="197"/>
      <c r="C355" s="198"/>
      <c r="D355" s="194" t="s">
        <v>160</v>
      </c>
      <c r="E355" s="199" t="s">
        <v>23</v>
      </c>
      <c r="F355" s="200" t="s">
        <v>437</v>
      </c>
      <c r="G355" s="198"/>
      <c r="H355" s="201">
        <v>154</v>
      </c>
      <c r="I355" s="202"/>
      <c r="J355" s="198"/>
      <c r="K355" s="198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160</v>
      </c>
      <c r="AU355" s="207" t="s">
        <v>81</v>
      </c>
      <c r="AV355" s="10" t="s">
        <v>83</v>
      </c>
      <c r="AW355" s="10" t="s">
        <v>36</v>
      </c>
      <c r="AX355" s="10" t="s">
        <v>73</v>
      </c>
      <c r="AY355" s="207" t="s">
        <v>146</v>
      </c>
    </row>
    <row r="356" spans="2:65" s="10" customFormat="1" x14ac:dyDescent="0.3">
      <c r="B356" s="197"/>
      <c r="C356" s="198"/>
      <c r="D356" s="194" t="s">
        <v>160</v>
      </c>
      <c r="E356" s="199" t="s">
        <v>23</v>
      </c>
      <c r="F356" s="200" t="s">
        <v>438</v>
      </c>
      <c r="G356" s="198"/>
      <c r="H356" s="201">
        <v>13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160</v>
      </c>
      <c r="AU356" s="207" t="s">
        <v>81</v>
      </c>
      <c r="AV356" s="10" t="s">
        <v>83</v>
      </c>
      <c r="AW356" s="10" t="s">
        <v>36</v>
      </c>
      <c r="AX356" s="10" t="s">
        <v>73</v>
      </c>
      <c r="AY356" s="207" t="s">
        <v>146</v>
      </c>
    </row>
    <row r="357" spans="2:65" s="1" customFormat="1" ht="16.5" customHeight="1" x14ac:dyDescent="0.3">
      <c r="B357" s="40"/>
      <c r="C357" s="182" t="s">
        <v>313</v>
      </c>
      <c r="D357" s="182" t="s">
        <v>147</v>
      </c>
      <c r="E357" s="183" t="s">
        <v>439</v>
      </c>
      <c r="F357" s="184" t="s">
        <v>440</v>
      </c>
      <c r="G357" s="185" t="s">
        <v>207</v>
      </c>
      <c r="H357" s="186">
        <v>247.35</v>
      </c>
      <c r="I357" s="187"/>
      <c r="J357" s="188">
        <f>ROUND(I357*H357,2)</f>
        <v>0</v>
      </c>
      <c r="K357" s="184" t="s">
        <v>23</v>
      </c>
      <c r="L357" s="60"/>
      <c r="M357" s="189" t="s">
        <v>23</v>
      </c>
      <c r="N357" s="190" t="s">
        <v>44</v>
      </c>
      <c r="O357" s="41"/>
      <c r="P357" s="191">
        <f>O357*H357</f>
        <v>0</v>
      </c>
      <c r="Q357" s="191">
        <v>0</v>
      </c>
      <c r="R357" s="191">
        <f>Q357*H357</f>
        <v>0</v>
      </c>
      <c r="S357" s="191">
        <v>0</v>
      </c>
      <c r="T357" s="192">
        <f>S357*H357</f>
        <v>0</v>
      </c>
      <c r="AR357" s="23" t="s">
        <v>151</v>
      </c>
      <c r="AT357" s="23" t="s">
        <v>147</v>
      </c>
      <c r="AU357" s="23" t="s">
        <v>81</v>
      </c>
      <c r="AY357" s="23" t="s">
        <v>146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23" t="s">
        <v>81</v>
      </c>
      <c r="BK357" s="193">
        <f>ROUND(I357*H357,2)</f>
        <v>0</v>
      </c>
      <c r="BL357" s="23" t="s">
        <v>151</v>
      </c>
      <c r="BM357" s="23" t="s">
        <v>441</v>
      </c>
    </row>
    <row r="358" spans="2:65" s="1" customFormat="1" ht="24" x14ac:dyDescent="0.3">
      <c r="B358" s="40"/>
      <c r="C358" s="62"/>
      <c r="D358" s="194" t="s">
        <v>152</v>
      </c>
      <c r="E358" s="62"/>
      <c r="F358" s="195" t="s">
        <v>442</v>
      </c>
      <c r="G358" s="62"/>
      <c r="H358" s="62"/>
      <c r="I358" s="155"/>
      <c r="J358" s="62"/>
      <c r="K358" s="62"/>
      <c r="L358" s="60"/>
      <c r="M358" s="196"/>
      <c r="N358" s="41"/>
      <c r="O358" s="41"/>
      <c r="P358" s="41"/>
      <c r="Q358" s="41"/>
      <c r="R358" s="41"/>
      <c r="S358" s="41"/>
      <c r="T358" s="77"/>
      <c r="AT358" s="23" t="s">
        <v>152</v>
      </c>
      <c r="AU358" s="23" t="s">
        <v>81</v>
      </c>
    </row>
    <row r="359" spans="2:65" s="10" customFormat="1" x14ac:dyDescent="0.3">
      <c r="B359" s="197"/>
      <c r="C359" s="198"/>
      <c r="D359" s="194" t="s">
        <v>160</v>
      </c>
      <c r="E359" s="199" t="s">
        <v>23</v>
      </c>
      <c r="F359" s="200" t="s">
        <v>443</v>
      </c>
      <c r="G359" s="198"/>
      <c r="H359" s="201">
        <v>247.35</v>
      </c>
      <c r="I359" s="202"/>
      <c r="J359" s="198"/>
      <c r="K359" s="198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160</v>
      </c>
      <c r="AU359" s="207" t="s">
        <v>81</v>
      </c>
      <c r="AV359" s="10" t="s">
        <v>83</v>
      </c>
      <c r="AW359" s="10" t="s">
        <v>36</v>
      </c>
      <c r="AX359" s="10" t="s">
        <v>73</v>
      </c>
      <c r="AY359" s="207" t="s">
        <v>146</v>
      </c>
    </row>
    <row r="360" spans="2:65" s="11" customFormat="1" x14ac:dyDescent="0.3">
      <c r="B360" s="208"/>
      <c r="C360" s="209"/>
      <c r="D360" s="194" t="s">
        <v>160</v>
      </c>
      <c r="E360" s="210" t="s">
        <v>23</v>
      </c>
      <c r="F360" s="211" t="s">
        <v>162</v>
      </c>
      <c r="G360" s="209"/>
      <c r="H360" s="212">
        <v>247.35</v>
      </c>
      <c r="I360" s="213"/>
      <c r="J360" s="209"/>
      <c r="K360" s="209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160</v>
      </c>
      <c r="AU360" s="218" t="s">
        <v>81</v>
      </c>
      <c r="AV360" s="11" t="s">
        <v>151</v>
      </c>
      <c r="AW360" s="11" t="s">
        <v>36</v>
      </c>
      <c r="AX360" s="11" t="s">
        <v>81</v>
      </c>
      <c r="AY360" s="218" t="s">
        <v>146</v>
      </c>
    </row>
    <row r="361" spans="2:65" s="1" customFormat="1" ht="16.5" customHeight="1" x14ac:dyDescent="0.3">
      <c r="B361" s="40"/>
      <c r="C361" s="182" t="s">
        <v>444</v>
      </c>
      <c r="D361" s="182" t="s">
        <v>147</v>
      </c>
      <c r="E361" s="183" t="s">
        <v>445</v>
      </c>
      <c r="F361" s="184" t="s">
        <v>446</v>
      </c>
      <c r="G361" s="185" t="s">
        <v>207</v>
      </c>
      <c r="H361" s="186">
        <v>247.35</v>
      </c>
      <c r="I361" s="187"/>
      <c r="J361" s="188">
        <f>ROUND(I361*H361,2)</f>
        <v>0</v>
      </c>
      <c r="K361" s="184" t="s">
        <v>182</v>
      </c>
      <c r="L361" s="60"/>
      <c r="M361" s="189" t="s">
        <v>23</v>
      </c>
      <c r="N361" s="190" t="s">
        <v>44</v>
      </c>
      <c r="O361" s="41"/>
      <c r="P361" s="191">
        <f>O361*H361</f>
        <v>0</v>
      </c>
      <c r="Q361" s="191">
        <v>0</v>
      </c>
      <c r="R361" s="191">
        <f>Q361*H361</f>
        <v>0</v>
      </c>
      <c r="S361" s="191">
        <v>0</v>
      </c>
      <c r="T361" s="192">
        <f>S361*H361</f>
        <v>0</v>
      </c>
      <c r="AR361" s="23" t="s">
        <v>151</v>
      </c>
      <c r="AT361" s="23" t="s">
        <v>147</v>
      </c>
      <c r="AU361" s="23" t="s">
        <v>81</v>
      </c>
      <c r="AY361" s="23" t="s">
        <v>146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23" t="s">
        <v>81</v>
      </c>
      <c r="BK361" s="193">
        <f>ROUND(I361*H361,2)</f>
        <v>0</v>
      </c>
      <c r="BL361" s="23" t="s">
        <v>151</v>
      </c>
      <c r="BM361" s="23" t="s">
        <v>447</v>
      </c>
    </row>
    <row r="362" spans="2:65" s="1" customFormat="1" ht="24" x14ac:dyDescent="0.3">
      <c r="B362" s="40"/>
      <c r="C362" s="62"/>
      <c r="D362" s="194" t="s">
        <v>152</v>
      </c>
      <c r="E362" s="62"/>
      <c r="F362" s="195" t="s">
        <v>448</v>
      </c>
      <c r="G362" s="62"/>
      <c r="H362" s="62"/>
      <c r="I362" s="155"/>
      <c r="J362" s="62"/>
      <c r="K362" s="62"/>
      <c r="L362" s="60"/>
      <c r="M362" s="196"/>
      <c r="N362" s="41"/>
      <c r="O362" s="41"/>
      <c r="P362" s="41"/>
      <c r="Q362" s="41"/>
      <c r="R362" s="41"/>
      <c r="S362" s="41"/>
      <c r="T362" s="77"/>
      <c r="AT362" s="23" t="s">
        <v>152</v>
      </c>
      <c r="AU362" s="23" t="s">
        <v>81</v>
      </c>
    </row>
    <row r="363" spans="2:65" s="10" customFormat="1" x14ac:dyDescent="0.3">
      <c r="B363" s="197"/>
      <c r="C363" s="198"/>
      <c r="D363" s="194" t="s">
        <v>160</v>
      </c>
      <c r="E363" s="199" t="s">
        <v>23</v>
      </c>
      <c r="F363" s="200" t="s">
        <v>443</v>
      </c>
      <c r="G363" s="198"/>
      <c r="H363" s="201">
        <v>247.35</v>
      </c>
      <c r="I363" s="202"/>
      <c r="J363" s="198"/>
      <c r="K363" s="198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160</v>
      </c>
      <c r="AU363" s="207" t="s">
        <v>81</v>
      </c>
      <c r="AV363" s="10" t="s">
        <v>83</v>
      </c>
      <c r="AW363" s="10" t="s">
        <v>36</v>
      </c>
      <c r="AX363" s="10" t="s">
        <v>73</v>
      </c>
      <c r="AY363" s="207" t="s">
        <v>146</v>
      </c>
    </row>
    <row r="364" spans="2:65" s="11" customFormat="1" x14ac:dyDescent="0.3">
      <c r="B364" s="208"/>
      <c r="C364" s="209"/>
      <c r="D364" s="194" t="s">
        <v>160</v>
      </c>
      <c r="E364" s="210" t="s">
        <v>23</v>
      </c>
      <c r="F364" s="211" t="s">
        <v>162</v>
      </c>
      <c r="G364" s="209"/>
      <c r="H364" s="212">
        <v>247.35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160</v>
      </c>
      <c r="AU364" s="218" t="s">
        <v>81</v>
      </c>
      <c r="AV364" s="11" t="s">
        <v>151</v>
      </c>
      <c r="AW364" s="11" t="s">
        <v>36</v>
      </c>
      <c r="AX364" s="11" t="s">
        <v>81</v>
      </c>
      <c r="AY364" s="218" t="s">
        <v>146</v>
      </c>
    </row>
    <row r="365" spans="2:65" s="1" customFormat="1" ht="25.5" customHeight="1" x14ac:dyDescent="0.3">
      <c r="B365" s="40"/>
      <c r="C365" s="182" t="s">
        <v>319</v>
      </c>
      <c r="D365" s="182" t="s">
        <v>147</v>
      </c>
      <c r="E365" s="183" t="s">
        <v>449</v>
      </c>
      <c r="F365" s="184" t="s">
        <v>450</v>
      </c>
      <c r="G365" s="185" t="s">
        <v>207</v>
      </c>
      <c r="H365" s="186">
        <v>247.35</v>
      </c>
      <c r="I365" s="187"/>
      <c r="J365" s="188">
        <f>ROUND(I365*H365,2)</f>
        <v>0</v>
      </c>
      <c r="K365" s="184" t="s">
        <v>182</v>
      </c>
      <c r="L365" s="60"/>
      <c r="M365" s="189" t="s">
        <v>23</v>
      </c>
      <c r="N365" s="190" t="s">
        <v>44</v>
      </c>
      <c r="O365" s="41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AR365" s="23" t="s">
        <v>151</v>
      </c>
      <c r="AT365" s="23" t="s">
        <v>147</v>
      </c>
      <c r="AU365" s="23" t="s">
        <v>81</v>
      </c>
      <c r="AY365" s="23" t="s">
        <v>146</v>
      </c>
      <c r="BE365" s="193">
        <f>IF(N365="základní",J365,0)</f>
        <v>0</v>
      </c>
      <c r="BF365" s="193">
        <f>IF(N365="snížená",J365,0)</f>
        <v>0</v>
      </c>
      <c r="BG365" s="193">
        <f>IF(N365="zákl. přenesená",J365,0)</f>
        <v>0</v>
      </c>
      <c r="BH365" s="193">
        <f>IF(N365="sníž. přenesená",J365,0)</f>
        <v>0</v>
      </c>
      <c r="BI365" s="193">
        <f>IF(N365="nulová",J365,0)</f>
        <v>0</v>
      </c>
      <c r="BJ365" s="23" t="s">
        <v>81</v>
      </c>
      <c r="BK365" s="193">
        <f>ROUND(I365*H365,2)</f>
        <v>0</v>
      </c>
      <c r="BL365" s="23" t="s">
        <v>151</v>
      </c>
      <c r="BM365" s="23" t="s">
        <v>362</v>
      </c>
    </row>
    <row r="366" spans="2:65" s="1" customFormat="1" ht="24" x14ac:dyDescent="0.3">
      <c r="B366" s="40"/>
      <c r="C366" s="62"/>
      <c r="D366" s="194" t="s">
        <v>152</v>
      </c>
      <c r="E366" s="62"/>
      <c r="F366" s="195" t="s">
        <v>451</v>
      </c>
      <c r="G366" s="62"/>
      <c r="H366" s="62"/>
      <c r="I366" s="155"/>
      <c r="J366" s="62"/>
      <c r="K366" s="62"/>
      <c r="L366" s="60"/>
      <c r="M366" s="196"/>
      <c r="N366" s="41"/>
      <c r="O366" s="41"/>
      <c r="P366" s="41"/>
      <c r="Q366" s="41"/>
      <c r="R366" s="41"/>
      <c r="S366" s="41"/>
      <c r="T366" s="77"/>
      <c r="AT366" s="23" t="s">
        <v>152</v>
      </c>
      <c r="AU366" s="23" t="s">
        <v>81</v>
      </c>
    </row>
    <row r="367" spans="2:65" s="10" customFormat="1" x14ac:dyDescent="0.3">
      <c r="B367" s="197"/>
      <c r="C367" s="198"/>
      <c r="D367" s="194" t="s">
        <v>160</v>
      </c>
      <c r="E367" s="199" t="s">
        <v>23</v>
      </c>
      <c r="F367" s="200" t="s">
        <v>443</v>
      </c>
      <c r="G367" s="198"/>
      <c r="H367" s="201">
        <v>247.35</v>
      </c>
      <c r="I367" s="202"/>
      <c r="J367" s="198"/>
      <c r="K367" s="198"/>
      <c r="L367" s="203"/>
      <c r="M367" s="204"/>
      <c r="N367" s="205"/>
      <c r="O367" s="205"/>
      <c r="P367" s="205"/>
      <c r="Q367" s="205"/>
      <c r="R367" s="205"/>
      <c r="S367" s="205"/>
      <c r="T367" s="206"/>
      <c r="AT367" s="207" t="s">
        <v>160</v>
      </c>
      <c r="AU367" s="207" t="s">
        <v>81</v>
      </c>
      <c r="AV367" s="10" t="s">
        <v>83</v>
      </c>
      <c r="AW367" s="10" t="s">
        <v>36</v>
      </c>
      <c r="AX367" s="10" t="s">
        <v>73</v>
      </c>
      <c r="AY367" s="207" t="s">
        <v>146</v>
      </c>
    </row>
    <row r="368" spans="2:65" s="11" customFormat="1" x14ac:dyDescent="0.3">
      <c r="B368" s="208"/>
      <c r="C368" s="209"/>
      <c r="D368" s="194" t="s">
        <v>160</v>
      </c>
      <c r="E368" s="210" t="s">
        <v>23</v>
      </c>
      <c r="F368" s="211" t="s">
        <v>162</v>
      </c>
      <c r="G368" s="209"/>
      <c r="H368" s="212">
        <v>247.35</v>
      </c>
      <c r="I368" s="213"/>
      <c r="J368" s="209"/>
      <c r="K368" s="209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160</v>
      </c>
      <c r="AU368" s="218" t="s">
        <v>81</v>
      </c>
      <c r="AV368" s="11" t="s">
        <v>151</v>
      </c>
      <c r="AW368" s="11" t="s">
        <v>36</v>
      </c>
      <c r="AX368" s="11" t="s">
        <v>81</v>
      </c>
      <c r="AY368" s="218" t="s">
        <v>146</v>
      </c>
    </row>
    <row r="369" spans="2:65" s="1" customFormat="1" ht="16.5" customHeight="1" x14ac:dyDescent="0.3">
      <c r="B369" s="40"/>
      <c r="C369" s="182" t="s">
        <v>452</v>
      </c>
      <c r="D369" s="182" t="s">
        <v>147</v>
      </c>
      <c r="E369" s="183" t="s">
        <v>453</v>
      </c>
      <c r="F369" s="184" t="s">
        <v>454</v>
      </c>
      <c r="G369" s="185" t="s">
        <v>207</v>
      </c>
      <c r="H369" s="186">
        <v>107.33</v>
      </c>
      <c r="I369" s="187"/>
      <c r="J369" s="188">
        <f>ROUND(I369*H369,2)</f>
        <v>0</v>
      </c>
      <c r="K369" s="184" t="s">
        <v>23</v>
      </c>
      <c r="L369" s="60"/>
      <c r="M369" s="189" t="s">
        <v>23</v>
      </c>
      <c r="N369" s="190" t="s">
        <v>44</v>
      </c>
      <c r="O369" s="41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AR369" s="23" t="s">
        <v>151</v>
      </c>
      <c r="AT369" s="23" t="s">
        <v>147</v>
      </c>
      <c r="AU369" s="23" t="s">
        <v>81</v>
      </c>
      <c r="AY369" s="23" t="s">
        <v>146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23" t="s">
        <v>81</v>
      </c>
      <c r="BK369" s="193">
        <f>ROUND(I369*H369,2)</f>
        <v>0</v>
      </c>
      <c r="BL369" s="23" t="s">
        <v>151</v>
      </c>
      <c r="BM369" s="23" t="s">
        <v>455</v>
      </c>
    </row>
    <row r="370" spans="2:65" s="1" customFormat="1" x14ac:dyDescent="0.3">
      <c r="B370" s="40"/>
      <c r="C370" s="62"/>
      <c r="D370" s="194" t="s">
        <v>152</v>
      </c>
      <c r="E370" s="62"/>
      <c r="F370" s="195" t="s">
        <v>454</v>
      </c>
      <c r="G370" s="62"/>
      <c r="H370" s="62"/>
      <c r="I370" s="155"/>
      <c r="J370" s="62"/>
      <c r="K370" s="62"/>
      <c r="L370" s="60"/>
      <c r="M370" s="196"/>
      <c r="N370" s="41"/>
      <c r="O370" s="41"/>
      <c r="P370" s="41"/>
      <c r="Q370" s="41"/>
      <c r="R370" s="41"/>
      <c r="S370" s="41"/>
      <c r="T370" s="77"/>
      <c r="AT370" s="23" t="s">
        <v>152</v>
      </c>
      <c r="AU370" s="23" t="s">
        <v>81</v>
      </c>
    </row>
    <row r="371" spans="2:65" s="10" customFormat="1" x14ac:dyDescent="0.3">
      <c r="B371" s="197"/>
      <c r="C371" s="198"/>
      <c r="D371" s="194" t="s">
        <v>160</v>
      </c>
      <c r="E371" s="199" t="s">
        <v>23</v>
      </c>
      <c r="F371" s="200" t="s">
        <v>456</v>
      </c>
      <c r="G371" s="198"/>
      <c r="H371" s="201">
        <v>15.3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160</v>
      </c>
      <c r="AU371" s="207" t="s">
        <v>81</v>
      </c>
      <c r="AV371" s="10" t="s">
        <v>83</v>
      </c>
      <c r="AW371" s="10" t="s">
        <v>36</v>
      </c>
      <c r="AX371" s="10" t="s">
        <v>73</v>
      </c>
      <c r="AY371" s="207" t="s">
        <v>146</v>
      </c>
    </row>
    <row r="372" spans="2:65" s="10" customFormat="1" x14ac:dyDescent="0.3">
      <c r="B372" s="197"/>
      <c r="C372" s="198"/>
      <c r="D372" s="194" t="s">
        <v>160</v>
      </c>
      <c r="E372" s="199" t="s">
        <v>23</v>
      </c>
      <c r="F372" s="200" t="s">
        <v>457</v>
      </c>
      <c r="G372" s="198"/>
      <c r="H372" s="201">
        <v>95.06</v>
      </c>
      <c r="I372" s="202"/>
      <c r="J372" s="198"/>
      <c r="K372" s="198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160</v>
      </c>
      <c r="AU372" s="207" t="s">
        <v>81</v>
      </c>
      <c r="AV372" s="10" t="s">
        <v>83</v>
      </c>
      <c r="AW372" s="10" t="s">
        <v>36</v>
      </c>
      <c r="AX372" s="10" t="s">
        <v>73</v>
      </c>
      <c r="AY372" s="207" t="s">
        <v>146</v>
      </c>
    </row>
    <row r="373" spans="2:65" s="10" customFormat="1" x14ac:dyDescent="0.3">
      <c r="B373" s="197"/>
      <c r="C373" s="198"/>
      <c r="D373" s="194" t="s">
        <v>160</v>
      </c>
      <c r="E373" s="199" t="s">
        <v>23</v>
      </c>
      <c r="F373" s="200" t="s">
        <v>458</v>
      </c>
      <c r="G373" s="198"/>
      <c r="H373" s="201">
        <v>-47.53</v>
      </c>
      <c r="I373" s="202"/>
      <c r="J373" s="198"/>
      <c r="K373" s="198"/>
      <c r="L373" s="203"/>
      <c r="M373" s="204"/>
      <c r="N373" s="205"/>
      <c r="O373" s="205"/>
      <c r="P373" s="205"/>
      <c r="Q373" s="205"/>
      <c r="R373" s="205"/>
      <c r="S373" s="205"/>
      <c r="T373" s="206"/>
      <c r="AT373" s="207" t="s">
        <v>160</v>
      </c>
      <c r="AU373" s="207" t="s">
        <v>81</v>
      </c>
      <c r="AV373" s="10" t="s">
        <v>83</v>
      </c>
      <c r="AW373" s="10" t="s">
        <v>36</v>
      </c>
      <c r="AX373" s="10" t="s">
        <v>73</v>
      </c>
      <c r="AY373" s="207" t="s">
        <v>146</v>
      </c>
    </row>
    <row r="374" spans="2:65" s="10" customFormat="1" x14ac:dyDescent="0.3">
      <c r="B374" s="197"/>
      <c r="C374" s="198"/>
      <c r="D374" s="194" t="s">
        <v>160</v>
      </c>
      <c r="E374" s="199" t="s">
        <v>23</v>
      </c>
      <c r="F374" s="200" t="s">
        <v>459</v>
      </c>
      <c r="G374" s="198"/>
      <c r="H374" s="201">
        <v>8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160</v>
      </c>
      <c r="AU374" s="207" t="s">
        <v>81</v>
      </c>
      <c r="AV374" s="10" t="s">
        <v>83</v>
      </c>
      <c r="AW374" s="10" t="s">
        <v>36</v>
      </c>
      <c r="AX374" s="10" t="s">
        <v>73</v>
      </c>
      <c r="AY374" s="207" t="s">
        <v>146</v>
      </c>
    </row>
    <row r="375" spans="2:65" s="10" customFormat="1" x14ac:dyDescent="0.3">
      <c r="B375" s="197"/>
      <c r="C375" s="198"/>
      <c r="D375" s="194" t="s">
        <v>160</v>
      </c>
      <c r="E375" s="199" t="s">
        <v>23</v>
      </c>
      <c r="F375" s="200" t="s">
        <v>460</v>
      </c>
      <c r="G375" s="198"/>
      <c r="H375" s="201">
        <v>36.5</v>
      </c>
      <c r="I375" s="202"/>
      <c r="J375" s="198"/>
      <c r="K375" s="198"/>
      <c r="L375" s="203"/>
      <c r="M375" s="204"/>
      <c r="N375" s="205"/>
      <c r="O375" s="205"/>
      <c r="P375" s="205"/>
      <c r="Q375" s="205"/>
      <c r="R375" s="205"/>
      <c r="S375" s="205"/>
      <c r="T375" s="206"/>
      <c r="AT375" s="207" t="s">
        <v>160</v>
      </c>
      <c r="AU375" s="207" t="s">
        <v>81</v>
      </c>
      <c r="AV375" s="10" t="s">
        <v>83</v>
      </c>
      <c r="AW375" s="10" t="s">
        <v>36</v>
      </c>
      <c r="AX375" s="10" t="s">
        <v>73</v>
      </c>
      <c r="AY375" s="207" t="s">
        <v>146</v>
      </c>
    </row>
    <row r="376" spans="2:65" s="1" customFormat="1" ht="16.5" customHeight="1" x14ac:dyDescent="0.3">
      <c r="B376" s="40"/>
      <c r="C376" s="182" t="s">
        <v>333</v>
      </c>
      <c r="D376" s="182" t="s">
        <v>147</v>
      </c>
      <c r="E376" s="183" t="s">
        <v>461</v>
      </c>
      <c r="F376" s="184" t="s">
        <v>462</v>
      </c>
      <c r="G376" s="185" t="s">
        <v>207</v>
      </c>
      <c r="H376" s="186">
        <v>247.35</v>
      </c>
      <c r="I376" s="187"/>
      <c r="J376" s="188">
        <f>ROUND(I376*H376,2)</f>
        <v>0</v>
      </c>
      <c r="K376" s="184" t="s">
        <v>23</v>
      </c>
      <c r="L376" s="60"/>
      <c r="M376" s="189" t="s">
        <v>23</v>
      </c>
      <c r="N376" s="190" t="s">
        <v>44</v>
      </c>
      <c r="O376" s="41"/>
      <c r="P376" s="191">
        <f>O376*H376</f>
        <v>0</v>
      </c>
      <c r="Q376" s="191">
        <v>0</v>
      </c>
      <c r="R376" s="191">
        <f>Q376*H376</f>
        <v>0</v>
      </c>
      <c r="S376" s="191">
        <v>0</v>
      </c>
      <c r="T376" s="192">
        <f>S376*H376</f>
        <v>0</v>
      </c>
      <c r="AR376" s="23" t="s">
        <v>151</v>
      </c>
      <c r="AT376" s="23" t="s">
        <v>147</v>
      </c>
      <c r="AU376" s="23" t="s">
        <v>81</v>
      </c>
      <c r="AY376" s="23" t="s">
        <v>146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23" t="s">
        <v>81</v>
      </c>
      <c r="BK376" s="193">
        <f>ROUND(I376*H376,2)</f>
        <v>0</v>
      </c>
      <c r="BL376" s="23" t="s">
        <v>151</v>
      </c>
      <c r="BM376" s="23" t="s">
        <v>463</v>
      </c>
    </row>
    <row r="377" spans="2:65" s="1" customFormat="1" x14ac:dyDescent="0.3">
      <c r="B377" s="40"/>
      <c r="C377" s="62"/>
      <c r="D377" s="194" t="s">
        <v>152</v>
      </c>
      <c r="E377" s="62"/>
      <c r="F377" s="195" t="s">
        <v>462</v>
      </c>
      <c r="G377" s="62"/>
      <c r="H377" s="62"/>
      <c r="I377" s="155"/>
      <c r="J377" s="62"/>
      <c r="K377" s="62"/>
      <c r="L377" s="60"/>
      <c r="M377" s="196"/>
      <c r="N377" s="41"/>
      <c r="O377" s="41"/>
      <c r="P377" s="41"/>
      <c r="Q377" s="41"/>
      <c r="R377" s="41"/>
      <c r="S377" s="41"/>
      <c r="T377" s="77"/>
      <c r="AT377" s="23" t="s">
        <v>152</v>
      </c>
      <c r="AU377" s="23" t="s">
        <v>81</v>
      </c>
    </row>
    <row r="378" spans="2:65" s="10" customFormat="1" x14ac:dyDescent="0.3">
      <c r="B378" s="197"/>
      <c r="C378" s="198"/>
      <c r="D378" s="194" t="s">
        <v>160</v>
      </c>
      <c r="E378" s="199" t="s">
        <v>23</v>
      </c>
      <c r="F378" s="200" t="s">
        <v>443</v>
      </c>
      <c r="G378" s="198"/>
      <c r="H378" s="201">
        <v>247.35</v>
      </c>
      <c r="I378" s="202"/>
      <c r="J378" s="198"/>
      <c r="K378" s="198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160</v>
      </c>
      <c r="AU378" s="207" t="s">
        <v>81</v>
      </c>
      <c r="AV378" s="10" t="s">
        <v>83</v>
      </c>
      <c r="AW378" s="10" t="s">
        <v>36</v>
      </c>
      <c r="AX378" s="10" t="s">
        <v>73</v>
      </c>
      <c r="AY378" s="207" t="s">
        <v>146</v>
      </c>
    </row>
    <row r="379" spans="2:65" s="11" customFormat="1" x14ac:dyDescent="0.3">
      <c r="B379" s="208"/>
      <c r="C379" s="209"/>
      <c r="D379" s="194" t="s">
        <v>160</v>
      </c>
      <c r="E379" s="210" t="s">
        <v>23</v>
      </c>
      <c r="F379" s="211" t="s">
        <v>162</v>
      </c>
      <c r="G379" s="209"/>
      <c r="H379" s="212">
        <v>247.35</v>
      </c>
      <c r="I379" s="213"/>
      <c r="J379" s="209"/>
      <c r="K379" s="209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160</v>
      </c>
      <c r="AU379" s="218" t="s">
        <v>81</v>
      </c>
      <c r="AV379" s="11" t="s">
        <v>151</v>
      </c>
      <c r="AW379" s="11" t="s">
        <v>36</v>
      </c>
      <c r="AX379" s="11" t="s">
        <v>81</v>
      </c>
      <c r="AY379" s="218" t="s">
        <v>146</v>
      </c>
    </row>
    <row r="380" spans="2:65" s="1" customFormat="1" ht="16.5" customHeight="1" x14ac:dyDescent="0.3">
      <c r="B380" s="40"/>
      <c r="C380" s="182" t="s">
        <v>464</v>
      </c>
      <c r="D380" s="182" t="s">
        <v>147</v>
      </c>
      <c r="E380" s="183" t="s">
        <v>465</v>
      </c>
      <c r="F380" s="184" t="s">
        <v>466</v>
      </c>
      <c r="G380" s="185" t="s">
        <v>207</v>
      </c>
      <c r="H380" s="186">
        <v>379.6</v>
      </c>
      <c r="I380" s="187"/>
      <c r="J380" s="188">
        <f>ROUND(I380*H380,2)</f>
        <v>0</v>
      </c>
      <c r="K380" s="184" t="s">
        <v>182</v>
      </c>
      <c r="L380" s="60"/>
      <c r="M380" s="189" t="s">
        <v>23</v>
      </c>
      <c r="N380" s="190" t="s">
        <v>44</v>
      </c>
      <c r="O380" s="41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AR380" s="23" t="s">
        <v>151</v>
      </c>
      <c r="AT380" s="23" t="s">
        <v>147</v>
      </c>
      <c r="AU380" s="23" t="s">
        <v>81</v>
      </c>
      <c r="AY380" s="23" t="s">
        <v>146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23" t="s">
        <v>81</v>
      </c>
      <c r="BK380" s="193">
        <f>ROUND(I380*H380,2)</f>
        <v>0</v>
      </c>
      <c r="BL380" s="23" t="s">
        <v>151</v>
      </c>
      <c r="BM380" s="23" t="s">
        <v>467</v>
      </c>
    </row>
    <row r="381" spans="2:65" s="1" customFormat="1" ht="24" x14ac:dyDescent="0.3">
      <c r="B381" s="40"/>
      <c r="C381" s="62"/>
      <c r="D381" s="194" t="s">
        <v>152</v>
      </c>
      <c r="E381" s="62"/>
      <c r="F381" s="195" t="s">
        <v>468</v>
      </c>
      <c r="G381" s="62"/>
      <c r="H381" s="62"/>
      <c r="I381" s="155"/>
      <c r="J381" s="62"/>
      <c r="K381" s="62"/>
      <c r="L381" s="60"/>
      <c r="M381" s="196"/>
      <c r="N381" s="41"/>
      <c r="O381" s="41"/>
      <c r="P381" s="41"/>
      <c r="Q381" s="41"/>
      <c r="R381" s="41"/>
      <c r="S381" s="41"/>
      <c r="T381" s="77"/>
      <c r="AT381" s="23" t="s">
        <v>152</v>
      </c>
      <c r="AU381" s="23" t="s">
        <v>81</v>
      </c>
    </row>
    <row r="382" spans="2:65" s="10" customFormat="1" x14ac:dyDescent="0.3">
      <c r="B382" s="197"/>
      <c r="C382" s="198"/>
      <c r="D382" s="194" t="s">
        <v>160</v>
      </c>
      <c r="E382" s="199" t="s">
        <v>23</v>
      </c>
      <c r="F382" s="200" t="s">
        <v>469</v>
      </c>
      <c r="G382" s="198"/>
      <c r="H382" s="201">
        <v>379.6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160</v>
      </c>
      <c r="AU382" s="207" t="s">
        <v>81</v>
      </c>
      <c r="AV382" s="10" t="s">
        <v>83</v>
      </c>
      <c r="AW382" s="10" t="s">
        <v>36</v>
      </c>
      <c r="AX382" s="10" t="s">
        <v>73</v>
      </c>
      <c r="AY382" s="207" t="s">
        <v>146</v>
      </c>
    </row>
    <row r="383" spans="2:65" s="11" customFormat="1" x14ac:dyDescent="0.3">
      <c r="B383" s="208"/>
      <c r="C383" s="209"/>
      <c r="D383" s="194" t="s">
        <v>160</v>
      </c>
      <c r="E383" s="210" t="s">
        <v>23</v>
      </c>
      <c r="F383" s="211" t="s">
        <v>162</v>
      </c>
      <c r="G383" s="209"/>
      <c r="H383" s="212">
        <v>379.6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160</v>
      </c>
      <c r="AU383" s="218" t="s">
        <v>81</v>
      </c>
      <c r="AV383" s="11" t="s">
        <v>151</v>
      </c>
      <c r="AW383" s="11" t="s">
        <v>36</v>
      </c>
      <c r="AX383" s="11" t="s">
        <v>81</v>
      </c>
      <c r="AY383" s="218" t="s">
        <v>146</v>
      </c>
    </row>
    <row r="384" spans="2:65" s="9" customFormat="1" ht="37.35" customHeight="1" x14ac:dyDescent="0.35">
      <c r="B384" s="168"/>
      <c r="C384" s="169"/>
      <c r="D384" s="170" t="s">
        <v>72</v>
      </c>
      <c r="E384" s="171" t="s">
        <v>455</v>
      </c>
      <c r="F384" s="171" t="s">
        <v>470</v>
      </c>
      <c r="G384" s="169"/>
      <c r="H384" s="169"/>
      <c r="I384" s="172"/>
      <c r="J384" s="173">
        <f>BK384</f>
        <v>0</v>
      </c>
      <c r="K384" s="169"/>
      <c r="L384" s="174"/>
      <c r="M384" s="175"/>
      <c r="N384" s="176"/>
      <c r="O384" s="176"/>
      <c r="P384" s="177">
        <f>SUM(P385:P420)</f>
        <v>0</v>
      </c>
      <c r="Q384" s="176"/>
      <c r="R384" s="177">
        <f>SUM(R385:R420)</f>
        <v>0</v>
      </c>
      <c r="S384" s="176"/>
      <c r="T384" s="178">
        <f>SUM(T385:T420)</f>
        <v>7.982969999999999</v>
      </c>
      <c r="AR384" s="179" t="s">
        <v>81</v>
      </c>
      <c r="AT384" s="180" t="s">
        <v>72</v>
      </c>
      <c r="AU384" s="180" t="s">
        <v>73</v>
      </c>
      <c r="AY384" s="179" t="s">
        <v>146</v>
      </c>
      <c r="BK384" s="181">
        <f>SUM(BK385:BK420)</f>
        <v>0</v>
      </c>
    </row>
    <row r="385" spans="2:65" s="1" customFormat="1" ht="16.5" customHeight="1" x14ac:dyDescent="0.3">
      <c r="B385" s="40"/>
      <c r="C385" s="182" t="s">
        <v>337</v>
      </c>
      <c r="D385" s="182" t="s">
        <v>147</v>
      </c>
      <c r="E385" s="183" t="s">
        <v>471</v>
      </c>
      <c r="F385" s="184" t="s">
        <v>472</v>
      </c>
      <c r="G385" s="185" t="s">
        <v>198</v>
      </c>
      <c r="H385" s="186">
        <v>47.4</v>
      </c>
      <c r="I385" s="187"/>
      <c r="J385" s="188">
        <f>ROUND(I385*H385,2)</f>
        <v>0</v>
      </c>
      <c r="K385" s="184" t="s">
        <v>182</v>
      </c>
      <c r="L385" s="60"/>
      <c r="M385" s="189" t="s">
        <v>23</v>
      </c>
      <c r="N385" s="190" t="s">
        <v>44</v>
      </c>
      <c r="O385" s="41"/>
      <c r="P385" s="191">
        <f>O385*H385</f>
        <v>0</v>
      </c>
      <c r="Q385" s="191">
        <v>0</v>
      </c>
      <c r="R385" s="191">
        <f>Q385*H385</f>
        <v>0</v>
      </c>
      <c r="S385" s="191">
        <v>0.11</v>
      </c>
      <c r="T385" s="192">
        <f>S385*H385</f>
        <v>5.2139999999999995</v>
      </c>
      <c r="AR385" s="23" t="s">
        <v>151</v>
      </c>
      <c r="AT385" s="23" t="s">
        <v>147</v>
      </c>
      <c r="AU385" s="23" t="s">
        <v>81</v>
      </c>
      <c r="AY385" s="23" t="s">
        <v>146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23" t="s">
        <v>81</v>
      </c>
      <c r="BK385" s="193">
        <f>ROUND(I385*H385,2)</f>
        <v>0</v>
      </c>
      <c r="BL385" s="23" t="s">
        <v>151</v>
      </c>
      <c r="BM385" s="23" t="s">
        <v>473</v>
      </c>
    </row>
    <row r="386" spans="2:65" s="1" customFormat="1" x14ac:dyDescent="0.3">
      <c r="B386" s="40"/>
      <c r="C386" s="62"/>
      <c r="D386" s="194" t="s">
        <v>152</v>
      </c>
      <c r="E386" s="62"/>
      <c r="F386" s="195" t="s">
        <v>474</v>
      </c>
      <c r="G386" s="62"/>
      <c r="H386" s="62"/>
      <c r="I386" s="155"/>
      <c r="J386" s="62"/>
      <c r="K386" s="62"/>
      <c r="L386" s="60"/>
      <c r="M386" s="196"/>
      <c r="N386" s="41"/>
      <c r="O386" s="41"/>
      <c r="P386" s="41"/>
      <c r="Q386" s="41"/>
      <c r="R386" s="41"/>
      <c r="S386" s="41"/>
      <c r="T386" s="77"/>
      <c r="AT386" s="23" t="s">
        <v>152</v>
      </c>
      <c r="AU386" s="23" t="s">
        <v>81</v>
      </c>
    </row>
    <row r="387" spans="2:65" s="10" customFormat="1" x14ac:dyDescent="0.3">
      <c r="B387" s="197"/>
      <c r="C387" s="198"/>
      <c r="D387" s="194" t="s">
        <v>160</v>
      </c>
      <c r="E387" s="199" t="s">
        <v>23</v>
      </c>
      <c r="F387" s="200" t="s">
        <v>475</v>
      </c>
      <c r="G387" s="198"/>
      <c r="H387" s="201">
        <v>26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160</v>
      </c>
      <c r="AU387" s="207" t="s">
        <v>81</v>
      </c>
      <c r="AV387" s="10" t="s">
        <v>83</v>
      </c>
      <c r="AW387" s="10" t="s">
        <v>36</v>
      </c>
      <c r="AX387" s="10" t="s">
        <v>73</v>
      </c>
      <c r="AY387" s="207" t="s">
        <v>146</v>
      </c>
    </row>
    <row r="388" spans="2:65" s="10" customFormat="1" x14ac:dyDescent="0.3">
      <c r="B388" s="197"/>
      <c r="C388" s="198"/>
      <c r="D388" s="194" t="s">
        <v>160</v>
      </c>
      <c r="E388" s="199" t="s">
        <v>23</v>
      </c>
      <c r="F388" s="200" t="s">
        <v>476</v>
      </c>
      <c r="G388" s="198"/>
      <c r="H388" s="201">
        <v>21.4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160</v>
      </c>
      <c r="AU388" s="207" t="s">
        <v>81</v>
      </c>
      <c r="AV388" s="10" t="s">
        <v>83</v>
      </c>
      <c r="AW388" s="10" t="s">
        <v>36</v>
      </c>
      <c r="AX388" s="10" t="s">
        <v>73</v>
      </c>
      <c r="AY388" s="207" t="s">
        <v>146</v>
      </c>
    </row>
    <row r="389" spans="2:65" s="11" customFormat="1" x14ac:dyDescent="0.3">
      <c r="B389" s="208"/>
      <c r="C389" s="209"/>
      <c r="D389" s="194" t="s">
        <v>160</v>
      </c>
      <c r="E389" s="210" t="s">
        <v>23</v>
      </c>
      <c r="F389" s="211" t="s">
        <v>162</v>
      </c>
      <c r="G389" s="209"/>
      <c r="H389" s="212">
        <v>47.4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160</v>
      </c>
      <c r="AU389" s="218" t="s">
        <v>81</v>
      </c>
      <c r="AV389" s="11" t="s">
        <v>151</v>
      </c>
      <c r="AW389" s="11" t="s">
        <v>36</v>
      </c>
      <c r="AX389" s="11" t="s">
        <v>81</v>
      </c>
      <c r="AY389" s="218" t="s">
        <v>146</v>
      </c>
    </row>
    <row r="390" spans="2:65" s="1" customFormat="1" ht="25.5" customHeight="1" x14ac:dyDescent="0.3">
      <c r="B390" s="40"/>
      <c r="C390" s="182" t="s">
        <v>477</v>
      </c>
      <c r="D390" s="182" t="s">
        <v>147</v>
      </c>
      <c r="E390" s="183" t="s">
        <v>478</v>
      </c>
      <c r="F390" s="184" t="s">
        <v>479</v>
      </c>
      <c r="G390" s="185" t="s">
        <v>177</v>
      </c>
      <c r="H390" s="186">
        <v>15.45</v>
      </c>
      <c r="I390" s="187"/>
      <c r="J390" s="188">
        <f>ROUND(I390*H390,2)</f>
        <v>0</v>
      </c>
      <c r="K390" s="184" t="s">
        <v>182</v>
      </c>
      <c r="L390" s="60"/>
      <c r="M390" s="189" t="s">
        <v>23</v>
      </c>
      <c r="N390" s="190" t="s">
        <v>44</v>
      </c>
      <c r="O390" s="41"/>
      <c r="P390" s="191">
        <f>O390*H390</f>
        <v>0</v>
      </c>
      <c r="Q390" s="191">
        <v>0</v>
      </c>
      <c r="R390" s="191">
        <f>Q390*H390</f>
        <v>0</v>
      </c>
      <c r="S390" s="191">
        <v>5.0000000000000001E-3</v>
      </c>
      <c r="T390" s="192">
        <f>S390*H390</f>
        <v>7.7249999999999999E-2</v>
      </c>
      <c r="AR390" s="23" t="s">
        <v>151</v>
      </c>
      <c r="AT390" s="23" t="s">
        <v>147</v>
      </c>
      <c r="AU390" s="23" t="s">
        <v>81</v>
      </c>
      <c r="AY390" s="23" t="s">
        <v>146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23" t="s">
        <v>81</v>
      </c>
      <c r="BK390" s="193">
        <f>ROUND(I390*H390,2)</f>
        <v>0</v>
      </c>
      <c r="BL390" s="23" t="s">
        <v>151</v>
      </c>
      <c r="BM390" s="23" t="s">
        <v>480</v>
      </c>
    </row>
    <row r="391" spans="2:65" s="1" customFormat="1" x14ac:dyDescent="0.3">
      <c r="B391" s="40"/>
      <c r="C391" s="62"/>
      <c r="D391" s="194" t="s">
        <v>152</v>
      </c>
      <c r="E391" s="62"/>
      <c r="F391" s="195" t="s">
        <v>481</v>
      </c>
      <c r="G391" s="62"/>
      <c r="H391" s="62"/>
      <c r="I391" s="155"/>
      <c r="J391" s="62"/>
      <c r="K391" s="62"/>
      <c r="L391" s="60"/>
      <c r="M391" s="196"/>
      <c r="N391" s="41"/>
      <c r="O391" s="41"/>
      <c r="P391" s="41"/>
      <c r="Q391" s="41"/>
      <c r="R391" s="41"/>
      <c r="S391" s="41"/>
      <c r="T391" s="77"/>
      <c r="AT391" s="23" t="s">
        <v>152</v>
      </c>
      <c r="AU391" s="23" t="s">
        <v>81</v>
      </c>
    </row>
    <row r="392" spans="2:65" s="12" customFormat="1" x14ac:dyDescent="0.3">
      <c r="B392" s="219"/>
      <c r="C392" s="220"/>
      <c r="D392" s="194" t="s">
        <v>160</v>
      </c>
      <c r="E392" s="221" t="s">
        <v>23</v>
      </c>
      <c r="F392" s="222" t="s">
        <v>482</v>
      </c>
      <c r="G392" s="220"/>
      <c r="H392" s="221" t="s">
        <v>23</v>
      </c>
      <c r="I392" s="223"/>
      <c r="J392" s="220"/>
      <c r="K392" s="220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160</v>
      </c>
      <c r="AU392" s="228" t="s">
        <v>81</v>
      </c>
      <c r="AV392" s="12" t="s">
        <v>81</v>
      </c>
      <c r="AW392" s="12" t="s">
        <v>36</v>
      </c>
      <c r="AX392" s="12" t="s">
        <v>73</v>
      </c>
      <c r="AY392" s="228" t="s">
        <v>146</v>
      </c>
    </row>
    <row r="393" spans="2:65" s="10" customFormat="1" x14ac:dyDescent="0.3">
      <c r="B393" s="197"/>
      <c r="C393" s="198"/>
      <c r="D393" s="194" t="s">
        <v>160</v>
      </c>
      <c r="E393" s="199" t="s">
        <v>23</v>
      </c>
      <c r="F393" s="200" t="s">
        <v>483</v>
      </c>
      <c r="G393" s="198"/>
      <c r="H393" s="201">
        <v>6.8</v>
      </c>
      <c r="I393" s="202"/>
      <c r="J393" s="198"/>
      <c r="K393" s="198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160</v>
      </c>
      <c r="AU393" s="207" t="s">
        <v>81</v>
      </c>
      <c r="AV393" s="10" t="s">
        <v>83</v>
      </c>
      <c r="AW393" s="10" t="s">
        <v>36</v>
      </c>
      <c r="AX393" s="10" t="s">
        <v>73</v>
      </c>
      <c r="AY393" s="207" t="s">
        <v>146</v>
      </c>
    </row>
    <row r="394" spans="2:65" s="10" customFormat="1" x14ac:dyDescent="0.3">
      <c r="B394" s="197"/>
      <c r="C394" s="198"/>
      <c r="D394" s="194" t="s">
        <v>160</v>
      </c>
      <c r="E394" s="199" t="s">
        <v>23</v>
      </c>
      <c r="F394" s="200" t="s">
        <v>484</v>
      </c>
      <c r="G394" s="198"/>
      <c r="H394" s="201">
        <v>6.8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160</v>
      </c>
      <c r="AU394" s="207" t="s">
        <v>81</v>
      </c>
      <c r="AV394" s="10" t="s">
        <v>83</v>
      </c>
      <c r="AW394" s="10" t="s">
        <v>36</v>
      </c>
      <c r="AX394" s="10" t="s">
        <v>73</v>
      </c>
      <c r="AY394" s="207" t="s">
        <v>146</v>
      </c>
    </row>
    <row r="395" spans="2:65" s="10" customFormat="1" x14ac:dyDescent="0.3">
      <c r="B395" s="197"/>
      <c r="C395" s="198"/>
      <c r="D395" s="194" t="s">
        <v>160</v>
      </c>
      <c r="E395" s="199" t="s">
        <v>23</v>
      </c>
      <c r="F395" s="200" t="s">
        <v>167</v>
      </c>
      <c r="G395" s="198"/>
      <c r="H395" s="201">
        <v>1</v>
      </c>
      <c r="I395" s="202"/>
      <c r="J395" s="198"/>
      <c r="K395" s="198"/>
      <c r="L395" s="203"/>
      <c r="M395" s="204"/>
      <c r="N395" s="205"/>
      <c r="O395" s="205"/>
      <c r="P395" s="205"/>
      <c r="Q395" s="205"/>
      <c r="R395" s="205"/>
      <c r="S395" s="205"/>
      <c r="T395" s="206"/>
      <c r="AT395" s="207" t="s">
        <v>160</v>
      </c>
      <c r="AU395" s="207" t="s">
        <v>81</v>
      </c>
      <c r="AV395" s="10" t="s">
        <v>83</v>
      </c>
      <c r="AW395" s="10" t="s">
        <v>36</v>
      </c>
      <c r="AX395" s="10" t="s">
        <v>73</v>
      </c>
      <c r="AY395" s="207" t="s">
        <v>146</v>
      </c>
    </row>
    <row r="396" spans="2:65" s="10" customFormat="1" x14ac:dyDescent="0.3">
      <c r="B396" s="197"/>
      <c r="C396" s="198"/>
      <c r="D396" s="194" t="s">
        <v>160</v>
      </c>
      <c r="E396" s="199" t="s">
        <v>23</v>
      </c>
      <c r="F396" s="200" t="s">
        <v>485</v>
      </c>
      <c r="G396" s="198"/>
      <c r="H396" s="201">
        <v>0.85</v>
      </c>
      <c r="I396" s="202"/>
      <c r="J396" s="198"/>
      <c r="K396" s="198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160</v>
      </c>
      <c r="AU396" s="207" t="s">
        <v>81</v>
      </c>
      <c r="AV396" s="10" t="s">
        <v>83</v>
      </c>
      <c r="AW396" s="10" t="s">
        <v>36</v>
      </c>
      <c r="AX396" s="10" t="s">
        <v>73</v>
      </c>
      <c r="AY396" s="207" t="s">
        <v>146</v>
      </c>
    </row>
    <row r="397" spans="2:65" s="1" customFormat="1" ht="16.5" customHeight="1" x14ac:dyDescent="0.3">
      <c r="B397" s="40"/>
      <c r="C397" s="182" t="s">
        <v>341</v>
      </c>
      <c r="D397" s="182" t="s">
        <v>147</v>
      </c>
      <c r="E397" s="183" t="s">
        <v>486</v>
      </c>
      <c r="F397" s="184" t="s">
        <v>487</v>
      </c>
      <c r="G397" s="185" t="s">
        <v>177</v>
      </c>
      <c r="H397" s="186">
        <v>68</v>
      </c>
      <c r="I397" s="187"/>
      <c r="J397" s="188">
        <f>ROUND(I397*H397,2)</f>
        <v>0</v>
      </c>
      <c r="K397" s="184" t="s">
        <v>182</v>
      </c>
      <c r="L397" s="60"/>
      <c r="M397" s="189" t="s">
        <v>23</v>
      </c>
      <c r="N397" s="190" t="s">
        <v>44</v>
      </c>
      <c r="O397" s="41"/>
      <c r="P397" s="191">
        <f>O397*H397</f>
        <v>0</v>
      </c>
      <c r="Q397" s="191">
        <v>0</v>
      </c>
      <c r="R397" s="191">
        <f>Q397*H397</f>
        <v>0</v>
      </c>
      <c r="S397" s="191">
        <v>1.2500000000000001E-2</v>
      </c>
      <c r="T397" s="192">
        <f>S397*H397</f>
        <v>0.85000000000000009</v>
      </c>
      <c r="AR397" s="23" t="s">
        <v>151</v>
      </c>
      <c r="AT397" s="23" t="s">
        <v>147</v>
      </c>
      <c r="AU397" s="23" t="s">
        <v>81</v>
      </c>
      <c r="AY397" s="23" t="s">
        <v>146</v>
      </c>
      <c r="BE397" s="193">
        <f>IF(N397="základní",J397,0)</f>
        <v>0</v>
      </c>
      <c r="BF397" s="193">
        <f>IF(N397="snížená",J397,0)</f>
        <v>0</v>
      </c>
      <c r="BG397" s="193">
        <f>IF(N397="zákl. přenesená",J397,0)</f>
        <v>0</v>
      </c>
      <c r="BH397" s="193">
        <f>IF(N397="sníž. přenesená",J397,0)</f>
        <v>0</v>
      </c>
      <c r="BI397" s="193">
        <f>IF(N397="nulová",J397,0)</f>
        <v>0</v>
      </c>
      <c r="BJ397" s="23" t="s">
        <v>81</v>
      </c>
      <c r="BK397" s="193">
        <f>ROUND(I397*H397,2)</f>
        <v>0</v>
      </c>
      <c r="BL397" s="23" t="s">
        <v>151</v>
      </c>
      <c r="BM397" s="23" t="s">
        <v>488</v>
      </c>
    </row>
    <row r="398" spans="2:65" s="1" customFormat="1" ht="24" x14ac:dyDescent="0.3">
      <c r="B398" s="40"/>
      <c r="C398" s="62"/>
      <c r="D398" s="194" t="s">
        <v>152</v>
      </c>
      <c r="E398" s="62"/>
      <c r="F398" s="195" t="s">
        <v>489</v>
      </c>
      <c r="G398" s="62"/>
      <c r="H398" s="62"/>
      <c r="I398" s="155"/>
      <c r="J398" s="62"/>
      <c r="K398" s="62"/>
      <c r="L398" s="60"/>
      <c r="M398" s="196"/>
      <c r="N398" s="41"/>
      <c r="O398" s="41"/>
      <c r="P398" s="41"/>
      <c r="Q398" s="41"/>
      <c r="R398" s="41"/>
      <c r="S398" s="41"/>
      <c r="T398" s="77"/>
      <c r="AT398" s="23" t="s">
        <v>152</v>
      </c>
      <c r="AU398" s="23" t="s">
        <v>81</v>
      </c>
    </row>
    <row r="399" spans="2:65" s="10" customFormat="1" x14ac:dyDescent="0.3">
      <c r="B399" s="197"/>
      <c r="C399" s="198"/>
      <c r="D399" s="194" t="s">
        <v>160</v>
      </c>
      <c r="E399" s="199" t="s">
        <v>23</v>
      </c>
      <c r="F399" s="200" t="s">
        <v>490</v>
      </c>
      <c r="G399" s="198"/>
      <c r="H399" s="201">
        <v>32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160</v>
      </c>
      <c r="AU399" s="207" t="s">
        <v>81</v>
      </c>
      <c r="AV399" s="10" t="s">
        <v>83</v>
      </c>
      <c r="AW399" s="10" t="s">
        <v>36</v>
      </c>
      <c r="AX399" s="10" t="s">
        <v>73</v>
      </c>
      <c r="AY399" s="207" t="s">
        <v>146</v>
      </c>
    </row>
    <row r="400" spans="2:65" s="10" customFormat="1" x14ac:dyDescent="0.3">
      <c r="B400" s="197"/>
      <c r="C400" s="198"/>
      <c r="D400" s="194" t="s">
        <v>160</v>
      </c>
      <c r="E400" s="199" t="s">
        <v>23</v>
      </c>
      <c r="F400" s="200" t="s">
        <v>491</v>
      </c>
      <c r="G400" s="198"/>
      <c r="H400" s="201">
        <v>32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160</v>
      </c>
      <c r="AU400" s="207" t="s">
        <v>81</v>
      </c>
      <c r="AV400" s="10" t="s">
        <v>83</v>
      </c>
      <c r="AW400" s="10" t="s">
        <v>36</v>
      </c>
      <c r="AX400" s="10" t="s">
        <v>73</v>
      </c>
      <c r="AY400" s="207" t="s">
        <v>146</v>
      </c>
    </row>
    <row r="401" spans="2:65" s="10" customFormat="1" x14ac:dyDescent="0.3">
      <c r="B401" s="197"/>
      <c r="C401" s="198"/>
      <c r="D401" s="194" t="s">
        <v>160</v>
      </c>
      <c r="E401" s="199" t="s">
        <v>23</v>
      </c>
      <c r="F401" s="200" t="s">
        <v>492</v>
      </c>
      <c r="G401" s="198"/>
      <c r="H401" s="201">
        <v>2</v>
      </c>
      <c r="I401" s="202"/>
      <c r="J401" s="198"/>
      <c r="K401" s="198"/>
      <c r="L401" s="203"/>
      <c r="M401" s="204"/>
      <c r="N401" s="205"/>
      <c r="O401" s="205"/>
      <c r="P401" s="205"/>
      <c r="Q401" s="205"/>
      <c r="R401" s="205"/>
      <c r="S401" s="205"/>
      <c r="T401" s="206"/>
      <c r="AT401" s="207" t="s">
        <v>160</v>
      </c>
      <c r="AU401" s="207" t="s">
        <v>81</v>
      </c>
      <c r="AV401" s="10" t="s">
        <v>83</v>
      </c>
      <c r="AW401" s="10" t="s">
        <v>36</v>
      </c>
      <c r="AX401" s="10" t="s">
        <v>73</v>
      </c>
      <c r="AY401" s="207" t="s">
        <v>146</v>
      </c>
    </row>
    <row r="402" spans="2:65" s="10" customFormat="1" x14ac:dyDescent="0.3">
      <c r="B402" s="197"/>
      <c r="C402" s="198"/>
      <c r="D402" s="194" t="s">
        <v>160</v>
      </c>
      <c r="E402" s="199" t="s">
        <v>23</v>
      </c>
      <c r="F402" s="200" t="s">
        <v>493</v>
      </c>
      <c r="G402" s="198"/>
      <c r="H402" s="201">
        <v>2</v>
      </c>
      <c r="I402" s="202"/>
      <c r="J402" s="198"/>
      <c r="K402" s="198"/>
      <c r="L402" s="203"/>
      <c r="M402" s="204"/>
      <c r="N402" s="205"/>
      <c r="O402" s="205"/>
      <c r="P402" s="205"/>
      <c r="Q402" s="205"/>
      <c r="R402" s="205"/>
      <c r="S402" s="205"/>
      <c r="T402" s="206"/>
      <c r="AT402" s="207" t="s">
        <v>160</v>
      </c>
      <c r="AU402" s="207" t="s">
        <v>81</v>
      </c>
      <c r="AV402" s="10" t="s">
        <v>83</v>
      </c>
      <c r="AW402" s="10" t="s">
        <v>36</v>
      </c>
      <c r="AX402" s="10" t="s">
        <v>73</v>
      </c>
      <c r="AY402" s="207" t="s">
        <v>146</v>
      </c>
    </row>
    <row r="403" spans="2:65" s="1" customFormat="1" ht="16.5" customHeight="1" x14ac:dyDescent="0.3">
      <c r="B403" s="40"/>
      <c r="C403" s="182" t="s">
        <v>494</v>
      </c>
      <c r="D403" s="182" t="s">
        <v>147</v>
      </c>
      <c r="E403" s="183" t="s">
        <v>495</v>
      </c>
      <c r="F403" s="184" t="s">
        <v>496</v>
      </c>
      <c r="G403" s="185" t="s">
        <v>207</v>
      </c>
      <c r="H403" s="186">
        <v>28.21</v>
      </c>
      <c r="I403" s="187"/>
      <c r="J403" s="188">
        <f>ROUND(I403*H403,2)</f>
        <v>0</v>
      </c>
      <c r="K403" s="184" t="s">
        <v>182</v>
      </c>
      <c r="L403" s="60"/>
      <c r="M403" s="189" t="s">
        <v>23</v>
      </c>
      <c r="N403" s="190" t="s">
        <v>44</v>
      </c>
      <c r="O403" s="41"/>
      <c r="P403" s="191">
        <f>O403*H403</f>
        <v>0</v>
      </c>
      <c r="Q403" s="191">
        <v>0</v>
      </c>
      <c r="R403" s="191">
        <f>Q403*H403</f>
        <v>0</v>
      </c>
      <c r="S403" s="191">
        <v>6.2E-2</v>
      </c>
      <c r="T403" s="192">
        <f>S403*H403</f>
        <v>1.74902</v>
      </c>
      <c r="AR403" s="23" t="s">
        <v>151</v>
      </c>
      <c r="AT403" s="23" t="s">
        <v>147</v>
      </c>
      <c r="AU403" s="23" t="s">
        <v>81</v>
      </c>
      <c r="AY403" s="23" t="s">
        <v>146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23" t="s">
        <v>81</v>
      </c>
      <c r="BK403" s="193">
        <f>ROUND(I403*H403,2)</f>
        <v>0</v>
      </c>
      <c r="BL403" s="23" t="s">
        <v>151</v>
      </c>
      <c r="BM403" s="23" t="s">
        <v>16</v>
      </c>
    </row>
    <row r="404" spans="2:65" s="1" customFormat="1" ht="24" x14ac:dyDescent="0.3">
      <c r="B404" s="40"/>
      <c r="C404" s="62"/>
      <c r="D404" s="194" t="s">
        <v>152</v>
      </c>
      <c r="E404" s="62"/>
      <c r="F404" s="195" t="s">
        <v>497</v>
      </c>
      <c r="G404" s="62"/>
      <c r="H404" s="62"/>
      <c r="I404" s="155"/>
      <c r="J404" s="62"/>
      <c r="K404" s="62"/>
      <c r="L404" s="60"/>
      <c r="M404" s="196"/>
      <c r="N404" s="41"/>
      <c r="O404" s="41"/>
      <c r="P404" s="41"/>
      <c r="Q404" s="41"/>
      <c r="R404" s="41"/>
      <c r="S404" s="41"/>
      <c r="T404" s="77"/>
      <c r="AT404" s="23" t="s">
        <v>152</v>
      </c>
      <c r="AU404" s="23" t="s">
        <v>81</v>
      </c>
    </row>
    <row r="405" spans="2:65" s="10" customFormat="1" x14ac:dyDescent="0.3">
      <c r="B405" s="197"/>
      <c r="C405" s="198"/>
      <c r="D405" s="194" t="s">
        <v>160</v>
      </c>
      <c r="E405" s="199" t="s">
        <v>23</v>
      </c>
      <c r="F405" s="200" t="s">
        <v>498</v>
      </c>
      <c r="G405" s="198"/>
      <c r="H405" s="201">
        <v>13.94</v>
      </c>
      <c r="I405" s="202"/>
      <c r="J405" s="198"/>
      <c r="K405" s="198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160</v>
      </c>
      <c r="AU405" s="207" t="s">
        <v>81</v>
      </c>
      <c r="AV405" s="10" t="s">
        <v>83</v>
      </c>
      <c r="AW405" s="10" t="s">
        <v>36</v>
      </c>
      <c r="AX405" s="10" t="s">
        <v>73</v>
      </c>
      <c r="AY405" s="207" t="s">
        <v>146</v>
      </c>
    </row>
    <row r="406" spans="2:65" s="10" customFormat="1" x14ac:dyDescent="0.3">
      <c r="B406" s="197"/>
      <c r="C406" s="198"/>
      <c r="D406" s="194" t="s">
        <v>160</v>
      </c>
      <c r="E406" s="199" t="s">
        <v>23</v>
      </c>
      <c r="F406" s="200" t="s">
        <v>499</v>
      </c>
      <c r="G406" s="198"/>
      <c r="H406" s="201">
        <v>12.24</v>
      </c>
      <c r="I406" s="202"/>
      <c r="J406" s="198"/>
      <c r="K406" s="198"/>
      <c r="L406" s="203"/>
      <c r="M406" s="204"/>
      <c r="N406" s="205"/>
      <c r="O406" s="205"/>
      <c r="P406" s="205"/>
      <c r="Q406" s="205"/>
      <c r="R406" s="205"/>
      <c r="S406" s="205"/>
      <c r="T406" s="206"/>
      <c r="AT406" s="207" t="s">
        <v>160</v>
      </c>
      <c r="AU406" s="207" t="s">
        <v>81</v>
      </c>
      <c r="AV406" s="10" t="s">
        <v>83</v>
      </c>
      <c r="AW406" s="10" t="s">
        <v>36</v>
      </c>
      <c r="AX406" s="10" t="s">
        <v>73</v>
      </c>
      <c r="AY406" s="207" t="s">
        <v>146</v>
      </c>
    </row>
    <row r="407" spans="2:65" s="10" customFormat="1" x14ac:dyDescent="0.3">
      <c r="B407" s="197"/>
      <c r="C407" s="198"/>
      <c r="D407" s="194" t="s">
        <v>160</v>
      </c>
      <c r="E407" s="199" t="s">
        <v>23</v>
      </c>
      <c r="F407" s="200" t="s">
        <v>500</v>
      </c>
      <c r="G407" s="198"/>
      <c r="H407" s="201">
        <v>0.5</v>
      </c>
      <c r="I407" s="202"/>
      <c r="J407" s="198"/>
      <c r="K407" s="198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160</v>
      </c>
      <c r="AU407" s="207" t="s">
        <v>81</v>
      </c>
      <c r="AV407" s="10" t="s">
        <v>83</v>
      </c>
      <c r="AW407" s="10" t="s">
        <v>36</v>
      </c>
      <c r="AX407" s="10" t="s">
        <v>73</v>
      </c>
      <c r="AY407" s="207" t="s">
        <v>146</v>
      </c>
    </row>
    <row r="408" spans="2:65" s="10" customFormat="1" x14ac:dyDescent="0.3">
      <c r="B408" s="197"/>
      <c r="C408" s="198"/>
      <c r="D408" s="194" t="s">
        <v>160</v>
      </c>
      <c r="E408" s="199" t="s">
        <v>23</v>
      </c>
      <c r="F408" s="200" t="s">
        <v>501</v>
      </c>
      <c r="G408" s="198"/>
      <c r="H408" s="201">
        <v>1.53</v>
      </c>
      <c r="I408" s="202"/>
      <c r="J408" s="198"/>
      <c r="K408" s="198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160</v>
      </c>
      <c r="AU408" s="207" t="s">
        <v>81</v>
      </c>
      <c r="AV408" s="10" t="s">
        <v>83</v>
      </c>
      <c r="AW408" s="10" t="s">
        <v>36</v>
      </c>
      <c r="AX408" s="10" t="s">
        <v>73</v>
      </c>
      <c r="AY408" s="207" t="s">
        <v>146</v>
      </c>
    </row>
    <row r="409" spans="2:65" s="1" customFormat="1" ht="16.5" customHeight="1" x14ac:dyDescent="0.3">
      <c r="B409" s="40"/>
      <c r="C409" s="182" t="s">
        <v>348</v>
      </c>
      <c r="D409" s="182" t="s">
        <v>147</v>
      </c>
      <c r="E409" s="183" t="s">
        <v>502</v>
      </c>
      <c r="F409" s="184" t="s">
        <v>503</v>
      </c>
      <c r="G409" s="185" t="s">
        <v>198</v>
      </c>
      <c r="H409" s="186">
        <v>30.9</v>
      </c>
      <c r="I409" s="187"/>
      <c r="J409" s="188">
        <f>ROUND(I409*H409,2)</f>
        <v>0</v>
      </c>
      <c r="K409" s="184" t="s">
        <v>23</v>
      </c>
      <c r="L409" s="60"/>
      <c r="M409" s="189" t="s">
        <v>23</v>
      </c>
      <c r="N409" s="190" t="s">
        <v>44</v>
      </c>
      <c r="O409" s="41"/>
      <c r="P409" s="191">
        <f>O409*H409</f>
        <v>0</v>
      </c>
      <c r="Q409" s="191">
        <v>0</v>
      </c>
      <c r="R409" s="191">
        <f>Q409*H409</f>
        <v>0</v>
      </c>
      <c r="S409" s="191">
        <v>3.0000000000000001E-3</v>
      </c>
      <c r="T409" s="192">
        <f>S409*H409</f>
        <v>9.2699999999999991E-2</v>
      </c>
      <c r="AR409" s="23" t="s">
        <v>151</v>
      </c>
      <c r="AT409" s="23" t="s">
        <v>147</v>
      </c>
      <c r="AU409" s="23" t="s">
        <v>81</v>
      </c>
      <c r="AY409" s="23" t="s">
        <v>146</v>
      </c>
      <c r="BE409" s="193">
        <f>IF(N409="základní",J409,0)</f>
        <v>0</v>
      </c>
      <c r="BF409" s="193">
        <f>IF(N409="snížená",J409,0)</f>
        <v>0</v>
      </c>
      <c r="BG409" s="193">
        <f>IF(N409="zákl. přenesená",J409,0)</f>
        <v>0</v>
      </c>
      <c r="BH409" s="193">
        <f>IF(N409="sníž. přenesená",J409,0)</f>
        <v>0</v>
      </c>
      <c r="BI409" s="193">
        <f>IF(N409="nulová",J409,0)</f>
        <v>0</v>
      </c>
      <c r="BJ409" s="23" t="s">
        <v>81</v>
      </c>
      <c r="BK409" s="193">
        <f>ROUND(I409*H409,2)</f>
        <v>0</v>
      </c>
      <c r="BL409" s="23" t="s">
        <v>151</v>
      </c>
      <c r="BM409" s="23" t="s">
        <v>504</v>
      </c>
    </row>
    <row r="410" spans="2:65" s="1" customFormat="1" x14ac:dyDescent="0.3">
      <c r="B410" s="40"/>
      <c r="C410" s="62"/>
      <c r="D410" s="194" t="s">
        <v>152</v>
      </c>
      <c r="E410" s="62"/>
      <c r="F410" s="195" t="s">
        <v>505</v>
      </c>
      <c r="G410" s="62"/>
      <c r="H410" s="62"/>
      <c r="I410" s="155"/>
      <c r="J410" s="62"/>
      <c r="K410" s="62"/>
      <c r="L410" s="60"/>
      <c r="M410" s="196"/>
      <c r="N410" s="41"/>
      <c r="O410" s="41"/>
      <c r="P410" s="41"/>
      <c r="Q410" s="41"/>
      <c r="R410" s="41"/>
      <c r="S410" s="41"/>
      <c r="T410" s="77"/>
      <c r="AT410" s="23" t="s">
        <v>152</v>
      </c>
      <c r="AU410" s="23" t="s">
        <v>81</v>
      </c>
    </row>
    <row r="411" spans="2:65" s="12" customFormat="1" x14ac:dyDescent="0.3">
      <c r="B411" s="219"/>
      <c r="C411" s="220"/>
      <c r="D411" s="194" t="s">
        <v>160</v>
      </c>
      <c r="E411" s="221" t="s">
        <v>23</v>
      </c>
      <c r="F411" s="222" t="s">
        <v>482</v>
      </c>
      <c r="G411" s="220"/>
      <c r="H411" s="221" t="s">
        <v>23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160</v>
      </c>
      <c r="AU411" s="228" t="s">
        <v>81</v>
      </c>
      <c r="AV411" s="12" t="s">
        <v>81</v>
      </c>
      <c r="AW411" s="12" t="s">
        <v>36</v>
      </c>
      <c r="AX411" s="12" t="s">
        <v>73</v>
      </c>
      <c r="AY411" s="228" t="s">
        <v>146</v>
      </c>
    </row>
    <row r="412" spans="2:65" s="10" customFormat="1" x14ac:dyDescent="0.3">
      <c r="B412" s="197"/>
      <c r="C412" s="198"/>
      <c r="D412" s="194" t="s">
        <v>160</v>
      </c>
      <c r="E412" s="199" t="s">
        <v>23</v>
      </c>
      <c r="F412" s="200" t="s">
        <v>483</v>
      </c>
      <c r="G412" s="198"/>
      <c r="H412" s="201">
        <v>6.8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160</v>
      </c>
      <c r="AU412" s="207" t="s">
        <v>81</v>
      </c>
      <c r="AV412" s="10" t="s">
        <v>83</v>
      </c>
      <c r="AW412" s="10" t="s">
        <v>36</v>
      </c>
      <c r="AX412" s="10" t="s">
        <v>73</v>
      </c>
      <c r="AY412" s="207" t="s">
        <v>146</v>
      </c>
    </row>
    <row r="413" spans="2:65" s="10" customFormat="1" x14ac:dyDescent="0.3">
      <c r="B413" s="197"/>
      <c r="C413" s="198"/>
      <c r="D413" s="194" t="s">
        <v>160</v>
      </c>
      <c r="E413" s="199" t="s">
        <v>23</v>
      </c>
      <c r="F413" s="200" t="s">
        <v>484</v>
      </c>
      <c r="G413" s="198"/>
      <c r="H413" s="201">
        <v>6.8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160</v>
      </c>
      <c r="AU413" s="207" t="s">
        <v>81</v>
      </c>
      <c r="AV413" s="10" t="s">
        <v>83</v>
      </c>
      <c r="AW413" s="10" t="s">
        <v>36</v>
      </c>
      <c r="AX413" s="10" t="s">
        <v>73</v>
      </c>
      <c r="AY413" s="207" t="s">
        <v>146</v>
      </c>
    </row>
    <row r="414" spans="2:65" s="10" customFormat="1" x14ac:dyDescent="0.3">
      <c r="B414" s="197"/>
      <c r="C414" s="198"/>
      <c r="D414" s="194" t="s">
        <v>160</v>
      </c>
      <c r="E414" s="199" t="s">
        <v>23</v>
      </c>
      <c r="F414" s="200" t="s">
        <v>167</v>
      </c>
      <c r="G414" s="198"/>
      <c r="H414" s="201">
        <v>1</v>
      </c>
      <c r="I414" s="202"/>
      <c r="J414" s="198"/>
      <c r="K414" s="198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160</v>
      </c>
      <c r="AU414" s="207" t="s">
        <v>81</v>
      </c>
      <c r="AV414" s="10" t="s">
        <v>83</v>
      </c>
      <c r="AW414" s="10" t="s">
        <v>36</v>
      </c>
      <c r="AX414" s="10" t="s">
        <v>73</v>
      </c>
      <c r="AY414" s="207" t="s">
        <v>146</v>
      </c>
    </row>
    <row r="415" spans="2:65" s="10" customFormat="1" x14ac:dyDescent="0.3">
      <c r="B415" s="197"/>
      <c r="C415" s="198"/>
      <c r="D415" s="194" t="s">
        <v>160</v>
      </c>
      <c r="E415" s="199" t="s">
        <v>23</v>
      </c>
      <c r="F415" s="200" t="s">
        <v>485</v>
      </c>
      <c r="G415" s="198"/>
      <c r="H415" s="201">
        <v>0.85</v>
      </c>
      <c r="I415" s="202"/>
      <c r="J415" s="198"/>
      <c r="K415" s="198"/>
      <c r="L415" s="203"/>
      <c r="M415" s="204"/>
      <c r="N415" s="205"/>
      <c r="O415" s="205"/>
      <c r="P415" s="205"/>
      <c r="Q415" s="205"/>
      <c r="R415" s="205"/>
      <c r="S415" s="205"/>
      <c r="T415" s="206"/>
      <c r="AT415" s="207" t="s">
        <v>160</v>
      </c>
      <c r="AU415" s="207" t="s">
        <v>81</v>
      </c>
      <c r="AV415" s="10" t="s">
        <v>83</v>
      </c>
      <c r="AW415" s="10" t="s">
        <v>36</v>
      </c>
      <c r="AX415" s="10" t="s">
        <v>73</v>
      </c>
      <c r="AY415" s="207" t="s">
        <v>146</v>
      </c>
    </row>
    <row r="416" spans="2:65" s="12" customFormat="1" x14ac:dyDescent="0.3">
      <c r="B416" s="219"/>
      <c r="C416" s="220"/>
      <c r="D416" s="194" t="s">
        <v>160</v>
      </c>
      <c r="E416" s="221" t="s">
        <v>23</v>
      </c>
      <c r="F416" s="222" t="s">
        <v>506</v>
      </c>
      <c r="G416" s="220"/>
      <c r="H416" s="221" t="s">
        <v>23</v>
      </c>
      <c r="I416" s="223"/>
      <c r="J416" s="220"/>
      <c r="K416" s="220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160</v>
      </c>
      <c r="AU416" s="228" t="s">
        <v>81</v>
      </c>
      <c r="AV416" s="12" t="s">
        <v>81</v>
      </c>
      <c r="AW416" s="12" t="s">
        <v>36</v>
      </c>
      <c r="AX416" s="12" t="s">
        <v>73</v>
      </c>
      <c r="AY416" s="228" t="s">
        <v>146</v>
      </c>
    </row>
    <row r="417" spans="2:65" s="10" customFormat="1" x14ac:dyDescent="0.3">
      <c r="B417" s="197"/>
      <c r="C417" s="198"/>
      <c r="D417" s="194" t="s">
        <v>160</v>
      </c>
      <c r="E417" s="199" t="s">
        <v>23</v>
      </c>
      <c r="F417" s="200" t="s">
        <v>483</v>
      </c>
      <c r="G417" s="198"/>
      <c r="H417" s="201">
        <v>6.8</v>
      </c>
      <c r="I417" s="202"/>
      <c r="J417" s="198"/>
      <c r="K417" s="198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160</v>
      </c>
      <c r="AU417" s="207" t="s">
        <v>81</v>
      </c>
      <c r="AV417" s="10" t="s">
        <v>83</v>
      </c>
      <c r="AW417" s="10" t="s">
        <v>36</v>
      </c>
      <c r="AX417" s="10" t="s">
        <v>73</v>
      </c>
      <c r="AY417" s="207" t="s">
        <v>146</v>
      </c>
    </row>
    <row r="418" spans="2:65" s="10" customFormat="1" x14ac:dyDescent="0.3">
      <c r="B418" s="197"/>
      <c r="C418" s="198"/>
      <c r="D418" s="194" t="s">
        <v>160</v>
      </c>
      <c r="E418" s="199" t="s">
        <v>23</v>
      </c>
      <c r="F418" s="200" t="s">
        <v>484</v>
      </c>
      <c r="G418" s="198"/>
      <c r="H418" s="201">
        <v>6.8</v>
      </c>
      <c r="I418" s="202"/>
      <c r="J418" s="198"/>
      <c r="K418" s="198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160</v>
      </c>
      <c r="AU418" s="207" t="s">
        <v>81</v>
      </c>
      <c r="AV418" s="10" t="s">
        <v>83</v>
      </c>
      <c r="AW418" s="10" t="s">
        <v>36</v>
      </c>
      <c r="AX418" s="10" t="s">
        <v>73</v>
      </c>
      <c r="AY418" s="207" t="s">
        <v>146</v>
      </c>
    </row>
    <row r="419" spans="2:65" s="10" customFormat="1" x14ac:dyDescent="0.3">
      <c r="B419" s="197"/>
      <c r="C419" s="198"/>
      <c r="D419" s="194" t="s">
        <v>160</v>
      </c>
      <c r="E419" s="199" t="s">
        <v>23</v>
      </c>
      <c r="F419" s="200" t="s">
        <v>167</v>
      </c>
      <c r="G419" s="198"/>
      <c r="H419" s="201">
        <v>1</v>
      </c>
      <c r="I419" s="202"/>
      <c r="J419" s="198"/>
      <c r="K419" s="198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160</v>
      </c>
      <c r="AU419" s="207" t="s">
        <v>81</v>
      </c>
      <c r="AV419" s="10" t="s">
        <v>83</v>
      </c>
      <c r="AW419" s="10" t="s">
        <v>36</v>
      </c>
      <c r="AX419" s="10" t="s">
        <v>73</v>
      </c>
      <c r="AY419" s="207" t="s">
        <v>146</v>
      </c>
    </row>
    <row r="420" spans="2:65" s="10" customFormat="1" x14ac:dyDescent="0.3">
      <c r="B420" s="197"/>
      <c r="C420" s="198"/>
      <c r="D420" s="194" t="s">
        <v>160</v>
      </c>
      <c r="E420" s="199" t="s">
        <v>23</v>
      </c>
      <c r="F420" s="200" t="s">
        <v>485</v>
      </c>
      <c r="G420" s="198"/>
      <c r="H420" s="201">
        <v>0.85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160</v>
      </c>
      <c r="AU420" s="207" t="s">
        <v>81</v>
      </c>
      <c r="AV420" s="10" t="s">
        <v>83</v>
      </c>
      <c r="AW420" s="10" t="s">
        <v>36</v>
      </c>
      <c r="AX420" s="10" t="s">
        <v>73</v>
      </c>
      <c r="AY420" s="207" t="s">
        <v>146</v>
      </c>
    </row>
    <row r="421" spans="2:65" s="9" customFormat="1" ht="37.35" customHeight="1" x14ac:dyDescent="0.35">
      <c r="B421" s="168"/>
      <c r="C421" s="169"/>
      <c r="D421" s="170" t="s">
        <v>72</v>
      </c>
      <c r="E421" s="171" t="s">
        <v>507</v>
      </c>
      <c r="F421" s="171" t="s">
        <v>508</v>
      </c>
      <c r="G421" s="169"/>
      <c r="H421" s="169"/>
      <c r="I421" s="172"/>
      <c r="J421" s="173">
        <f>BK421</f>
        <v>0</v>
      </c>
      <c r="K421" s="169"/>
      <c r="L421" s="174"/>
      <c r="M421" s="175"/>
      <c r="N421" s="176"/>
      <c r="O421" s="176"/>
      <c r="P421" s="177">
        <f>SUM(P422:P463)</f>
        <v>0</v>
      </c>
      <c r="Q421" s="176"/>
      <c r="R421" s="177">
        <f>SUM(R422:R463)</f>
        <v>1.908E-2</v>
      </c>
      <c r="S421" s="176"/>
      <c r="T421" s="178">
        <f>SUM(T422:T463)</f>
        <v>28.850300000000001</v>
      </c>
      <c r="AR421" s="179" t="s">
        <v>81</v>
      </c>
      <c r="AT421" s="180" t="s">
        <v>72</v>
      </c>
      <c r="AU421" s="180" t="s">
        <v>73</v>
      </c>
      <c r="AY421" s="179" t="s">
        <v>146</v>
      </c>
      <c r="BK421" s="181">
        <f>SUM(BK422:BK463)</f>
        <v>0</v>
      </c>
    </row>
    <row r="422" spans="2:65" s="1" customFormat="1" ht="16.5" customHeight="1" x14ac:dyDescent="0.3">
      <c r="B422" s="40"/>
      <c r="C422" s="182" t="s">
        <v>509</v>
      </c>
      <c r="D422" s="182" t="s">
        <v>147</v>
      </c>
      <c r="E422" s="183" t="s">
        <v>510</v>
      </c>
      <c r="F422" s="184" t="s">
        <v>511</v>
      </c>
      <c r="G422" s="185" t="s">
        <v>198</v>
      </c>
      <c r="H422" s="186">
        <v>4</v>
      </c>
      <c r="I422" s="187"/>
      <c r="J422" s="188">
        <f>ROUND(I422*H422,2)</f>
        <v>0</v>
      </c>
      <c r="K422" s="184" t="s">
        <v>182</v>
      </c>
      <c r="L422" s="60"/>
      <c r="M422" s="189" t="s">
        <v>23</v>
      </c>
      <c r="N422" s="190" t="s">
        <v>44</v>
      </c>
      <c r="O422" s="41"/>
      <c r="P422" s="191">
        <f>O422*H422</f>
        <v>0</v>
      </c>
      <c r="Q422" s="191">
        <v>4.7699999999999999E-3</v>
      </c>
      <c r="R422" s="191">
        <f>Q422*H422</f>
        <v>1.908E-2</v>
      </c>
      <c r="S422" s="191">
        <v>0.38400000000000001</v>
      </c>
      <c r="T422" s="192">
        <f>S422*H422</f>
        <v>1.536</v>
      </c>
      <c r="AR422" s="23" t="s">
        <v>151</v>
      </c>
      <c r="AT422" s="23" t="s">
        <v>147</v>
      </c>
      <c r="AU422" s="23" t="s">
        <v>81</v>
      </c>
      <c r="AY422" s="23" t="s">
        <v>146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23" t="s">
        <v>81</v>
      </c>
      <c r="BK422" s="193">
        <f>ROUND(I422*H422,2)</f>
        <v>0</v>
      </c>
      <c r="BL422" s="23" t="s">
        <v>151</v>
      </c>
      <c r="BM422" s="23" t="s">
        <v>512</v>
      </c>
    </row>
    <row r="423" spans="2:65" s="1" customFormat="1" ht="24" x14ac:dyDescent="0.3">
      <c r="B423" s="40"/>
      <c r="C423" s="62"/>
      <c r="D423" s="194" t="s">
        <v>152</v>
      </c>
      <c r="E423" s="62"/>
      <c r="F423" s="195" t="s">
        <v>513</v>
      </c>
      <c r="G423" s="62"/>
      <c r="H423" s="62"/>
      <c r="I423" s="155"/>
      <c r="J423" s="62"/>
      <c r="K423" s="62"/>
      <c r="L423" s="60"/>
      <c r="M423" s="196"/>
      <c r="N423" s="41"/>
      <c r="O423" s="41"/>
      <c r="P423" s="41"/>
      <c r="Q423" s="41"/>
      <c r="R423" s="41"/>
      <c r="S423" s="41"/>
      <c r="T423" s="77"/>
      <c r="AT423" s="23" t="s">
        <v>152</v>
      </c>
      <c r="AU423" s="23" t="s">
        <v>81</v>
      </c>
    </row>
    <row r="424" spans="2:65" s="12" customFormat="1" x14ac:dyDescent="0.3">
      <c r="B424" s="219"/>
      <c r="C424" s="220"/>
      <c r="D424" s="194" t="s">
        <v>160</v>
      </c>
      <c r="E424" s="221" t="s">
        <v>23</v>
      </c>
      <c r="F424" s="222" t="s">
        <v>514</v>
      </c>
      <c r="G424" s="220"/>
      <c r="H424" s="221" t="s">
        <v>23</v>
      </c>
      <c r="I424" s="223"/>
      <c r="J424" s="220"/>
      <c r="K424" s="220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160</v>
      </c>
      <c r="AU424" s="228" t="s">
        <v>81</v>
      </c>
      <c r="AV424" s="12" t="s">
        <v>81</v>
      </c>
      <c r="AW424" s="12" t="s">
        <v>36</v>
      </c>
      <c r="AX424" s="12" t="s">
        <v>73</v>
      </c>
      <c r="AY424" s="228" t="s">
        <v>146</v>
      </c>
    </row>
    <row r="425" spans="2:65" s="10" customFormat="1" x14ac:dyDescent="0.3">
      <c r="B425" s="197"/>
      <c r="C425" s="198"/>
      <c r="D425" s="194" t="s">
        <v>160</v>
      </c>
      <c r="E425" s="199" t="s">
        <v>23</v>
      </c>
      <c r="F425" s="200" t="s">
        <v>515</v>
      </c>
      <c r="G425" s="198"/>
      <c r="H425" s="201">
        <v>2</v>
      </c>
      <c r="I425" s="202"/>
      <c r="J425" s="198"/>
      <c r="K425" s="198"/>
      <c r="L425" s="203"/>
      <c r="M425" s="204"/>
      <c r="N425" s="205"/>
      <c r="O425" s="205"/>
      <c r="P425" s="205"/>
      <c r="Q425" s="205"/>
      <c r="R425" s="205"/>
      <c r="S425" s="205"/>
      <c r="T425" s="206"/>
      <c r="AT425" s="207" t="s">
        <v>160</v>
      </c>
      <c r="AU425" s="207" t="s">
        <v>81</v>
      </c>
      <c r="AV425" s="10" t="s">
        <v>83</v>
      </c>
      <c r="AW425" s="10" t="s">
        <v>36</v>
      </c>
      <c r="AX425" s="10" t="s">
        <v>73</v>
      </c>
      <c r="AY425" s="207" t="s">
        <v>146</v>
      </c>
    </row>
    <row r="426" spans="2:65" s="10" customFormat="1" x14ac:dyDescent="0.3">
      <c r="B426" s="197"/>
      <c r="C426" s="198"/>
      <c r="D426" s="194" t="s">
        <v>160</v>
      </c>
      <c r="E426" s="199" t="s">
        <v>23</v>
      </c>
      <c r="F426" s="200" t="s">
        <v>516</v>
      </c>
      <c r="G426" s="198"/>
      <c r="H426" s="201">
        <v>2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160</v>
      </c>
      <c r="AU426" s="207" t="s">
        <v>81</v>
      </c>
      <c r="AV426" s="10" t="s">
        <v>83</v>
      </c>
      <c r="AW426" s="10" t="s">
        <v>36</v>
      </c>
      <c r="AX426" s="10" t="s">
        <v>73</v>
      </c>
      <c r="AY426" s="207" t="s">
        <v>146</v>
      </c>
    </row>
    <row r="427" spans="2:65" s="1" customFormat="1" ht="16.5" customHeight="1" x14ac:dyDescent="0.3">
      <c r="B427" s="40"/>
      <c r="C427" s="182" t="s">
        <v>350</v>
      </c>
      <c r="D427" s="182" t="s">
        <v>147</v>
      </c>
      <c r="E427" s="183" t="s">
        <v>517</v>
      </c>
      <c r="F427" s="184" t="s">
        <v>518</v>
      </c>
      <c r="G427" s="185" t="s">
        <v>198</v>
      </c>
      <c r="H427" s="186">
        <v>2</v>
      </c>
      <c r="I427" s="187"/>
      <c r="J427" s="188">
        <f>ROUND(I427*H427,2)</f>
        <v>0</v>
      </c>
      <c r="K427" s="184" t="s">
        <v>23</v>
      </c>
      <c r="L427" s="60"/>
      <c r="M427" s="189" t="s">
        <v>23</v>
      </c>
      <c r="N427" s="190" t="s">
        <v>44</v>
      </c>
      <c r="O427" s="41"/>
      <c r="P427" s="191">
        <f>O427*H427</f>
        <v>0</v>
      </c>
      <c r="Q427" s="191">
        <v>0</v>
      </c>
      <c r="R427" s="191">
        <f>Q427*H427</f>
        <v>0</v>
      </c>
      <c r="S427" s="191">
        <v>0</v>
      </c>
      <c r="T427" s="192">
        <f>S427*H427</f>
        <v>0</v>
      </c>
      <c r="AR427" s="23" t="s">
        <v>151</v>
      </c>
      <c r="AT427" s="23" t="s">
        <v>147</v>
      </c>
      <c r="AU427" s="23" t="s">
        <v>81</v>
      </c>
      <c r="AY427" s="23" t="s">
        <v>146</v>
      </c>
      <c r="BE427" s="193">
        <f>IF(N427="základní",J427,0)</f>
        <v>0</v>
      </c>
      <c r="BF427" s="193">
        <f>IF(N427="snížená",J427,0)</f>
        <v>0</v>
      </c>
      <c r="BG427" s="193">
        <f>IF(N427="zákl. přenesená",J427,0)</f>
        <v>0</v>
      </c>
      <c r="BH427" s="193">
        <f>IF(N427="sníž. přenesená",J427,0)</f>
        <v>0</v>
      </c>
      <c r="BI427" s="193">
        <f>IF(N427="nulová",J427,0)</f>
        <v>0</v>
      </c>
      <c r="BJ427" s="23" t="s">
        <v>81</v>
      </c>
      <c r="BK427" s="193">
        <f>ROUND(I427*H427,2)</f>
        <v>0</v>
      </c>
      <c r="BL427" s="23" t="s">
        <v>151</v>
      </c>
      <c r="BM427" s="23" t="s">
        <v>519</v>
      </c>
    </row>
    <row r="428" spans="2:65" s="1" customFormat="1" x14ac:dyDescent="0.3">
      <c r="B428" s="40"/>
      <c r="C428" s="62"/>
      <c r="D428" s="194" t="s">
        <v>152</v>
      </c>
      <c r="E428" s="62"/>
      <c r="F428" s="195" t="s">
        <v>518</v>
      </c>
      <c r="G428" s="62"/>
      <c r="H428" s="62"/>
      <c r="I428" s="155"/>
      <c r="J428" s="62"/>
      <c r="K428" s="62"/>
      <c r="L428" s="60"/>
      <c r="M428" s="196"/>
      <c r="N428" s="41"/>
      <c r="O428" s="41"/>
      <c r="P428" s="41"/>
      <c r="Q428" s="41"/>
      <c r="R428" s="41"/>
      <c r="S428" s="41"/>
      <c r="T428" s="77"/>
      <c r="AT428" s="23" t="s">
        <v>152</v>
      </c>
      <c r="AU428" s="23" t="s">
        <v>81</v>
      </c>
    </row>
    <row r="429" spans="2:65" s="12" customFormat="1" x14ac:dyDescent="0.3">
      <c r="B429" s="219"/>
      <c r="C429" s="220"/>
      <c r="D429" s="194" t="s">
        <v>160</v>
      </c>
      <c r="E429" s="221" t="s">
        <v>23</v>
      </c>
      <c r="F429" s="222" t="s">
        <v>514</v>
      </c>
      <c r="G429" s="220"/>
      <c r="H429" s="221" t="s">
        <v>23</v>
      </c>
      <c r="I429" s="223"/>
      <c r="J429" s="220"/>
      <c r="K429" s="220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160</v>
      </c>
      <c r="AU429" s="228" t="s">
        <v>81</v>
      </c>
      <c r="AV429" s="12" t="s">
        <v>81</v>
      </c>
      <c r="AW429" s="12" t="s">
        <v>36</v>
      </c>
      <c r="AX429" s="12" t="s">
        <v>73</v>
      </c>
      <c r="AY429" s="228" t="s">
        <v>146</v>
      </c>
    </row>
    <row r="430" spans="2:65" s="10" customFormat="1" x14ac:dyDescent="0.3">
      <c r="B430" s="197"/>
      <c r="C430" s="198"/>
      <c r="D430" s="194" t="s">
        <v>160</v>
      </c>
      <c r="E430" s="199" t="s">
        <v>23</v>
      </c>
      <c r="F430" s="200" t="s">
        <v>520</v>
      </c>
      <c r="G430" s="198"/>
      <c r="H430" s="201">
        <v>1</v>
      </c>
      <c r="I430" s="202"/>
      <c r="J430" s="198"/>
      <c r="K430" s="198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160</v>
      </c>
      <c r="AU430" s="207" t="s">
        <v>81</v>
      </c>
      <c r="AV430" s="10" t="s">
        <v>83</v>
      </c>
      <c r="AW430" s="10" t="s">
        <v>36</v>
      </c>
      <c r="AX430" s="10" t="s">
        <v>73</v>
      </c>
      <c r="AY430" s="207" t="s">
        <v>146</v>
      </c>
    </row>
    <row r="431" spans="2:65" s="10" customFormat="1" x14ac:dyDescent="0.3">
      <c r="B431" s="197"/>
      <c r="C431" s="198"/>
      <c r="D431" s="194" t="s">
        <v>160</v>
      </c>
      <c r="E431" s="199" t="s">
        <v>23</v>
      </c>
      <c r="F431" s="200" t="s">
        <v>521</v>
      </c>
      <c r="G431" s="198"/>
      <c r="H431" s="201">
        <v>1</v>
      </c>
      <c r="I431" s="202"/>
      <c r="J431" s="198"/>
      <c r="K431" s="198"/>
      <c r="L431" s="203"/>
      <c r="M431" s="204"/>
      <c r="N431" s="205"/>
      <c r="O431" s="205"/>
      <c r="P431" s="205"/>
      <c r="Q431" s="205"/>
      <c r="R431" s="205"/>
      <c r="S431" s="205"/>
      <c r="T431" s="206"/>
      <c r="AT431" s="207" t="s">
        <v>160</v>
      </c>
      <c r="AU431" s="207" t="s">
        <v>81</v>
      </c>
      <c r="AV431" s="10" t="s">
        <v>83</v>
      </c>
      <c r="AW431" s="10" t="s">
        <v>36</v>
      </c>
      <c r="AX431" s="10" t="s">
        <v>73</v>
      </c>
      <c r="AY431" s="207" t="s">
        <v>146</v>
      </c>
    </row>
    <row r="432" spans="2:65" s="1" customFormat="1" ht="16.5" customHeight="1" x14ac:dyDescent="0.3">
      <c r="B432" s="40"/>
      <c r="C432" s="182" t="s">
        <v>522</v>
      </c>
      <c r="D432" s="182" t="s">
        <v>147</v>
      </c>
      <c r="E432" s="183" t="s">
        <v>523</v>
      </c>
      <c r="F432" s="184" t="s">
        <v>524</v>
      </c>
      <c r="G432" s="185" t="s">
        <v>198</v>
      </c>
      <c r="H432" s="186">
        <v>4</v>
      </c>
      <c r="I432" s="187"/>
      <c r="J432" s="188">
        <f>ROUND(I432*H432,2)</f>
        <v>0</v>
      </c>
      <c r="K432" s="184" t="s">
        <v>23</v>
      </c>
      <c r="L432" s="60"/>
      <c r="M432" s="189" t="s">
        <v>23</v>
      </c>
      <c r="N432" s="190" t="s">
        <v>44</v>
      </c>
      <c r="O432" s="41"/>
      <c r="P432" s="191">
        <f>O432*H432</f>
        <v>0</v>
      </c>
      <c r="Q432" s="191">
        <v>0</v>
      </c>
      <c r="R432" s="191">
        <f>Q432*H432</f>
        <v>0</v>
      </c>
      <c r="S432" s="191">
        <v>0</v>
      </c>
      <c r="T432" s="192">
        <f>S432*H432</f>
        <v>0</v>
      </c>
      <c r="AR432" s="23" t="s">
        <v>151</v>
      </c>
      <c r="AT432" s="23" t="s">
        <v>147</v>
      </c>
      <c r="AU432" s="23" t="s">
        <v>81</v>
      </c>
      <c r="AY432" s="23" t="s">
        <v>146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23" t="s">
        <v>81</v>
      </c>
      <c r="BK432" s="193">
        <f>ROUND(I432*H432,2)</f>
        <v>0</v>
      </c>
      <c r="BL432" s="23" t="s">
        <v>151</v>
      </c>
      <c r="BM432" s="23" t="s">
        <v>525</v>
      </c>
    </row>
    <row r="433" spans="2:65" s="1" customFormat="1" x14ac:dyDescent="0.3">
      <c r="B433" s="40"/>
      <c r="C433" s="62"/>
      <c r="D433" s="194" t="s">
        <v>152</v>
      </c>
      <c r="E433" s="62"/>
      <c r="F433" s="195" t="s">
        <v>524</v>
      </c>
      <c r="G433" s="62"/>
      <c r="H433" s="62"/>
      <c r="I433" s="155"/>
      <c r="J433" s="62"/>
      <c r="K433" s="62"/>
      <c r="L433" s="60"/>
      <c r="M433" s="196"/>
      <c r="N433" s="41"/>
      <c r="O433" s="41"/>
      <c r="P433" s="41"/>
      <c r="Q433" s="41"/>
      <c r="R433" s="41"/>
      <c r="S433" s="41"/>
      <c r="T433" s="77"/>
      <c r="AT433" s="23" t="s">
        <v>152</v>
      </c>
      <c r="AU433" s="23" t="s">
        <v>81</v>
      </c>
    </row>
    <row r="434" spans="2:65" s="12" customFormat="1" x14ac:dyDescent="0.3">
      <c r="B434" s="219"/>
      <c r="C434" s="220"/>
      <c r="D434" s="194" t="s">
        <v>160</v>
      </c>
      <c r="E434" s="221" t="s">
        <v>23</v>
      </c>
      <c r="F434" s="222" t="s">
        <v>514</v>
      </c>
      <c r="G434" s="220"/>
      <c r="H434" s="221" t="s">
        <v>23</v>
      </c>
      <c r="I434" s="223"/>
      <c r="J434" s="220"/>
      <c r="K434" s="220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160</v>
      </c>
      <c r="AU434" s="228" t="s">
        <v>81</v>
      </c>
      <c r="AV434" s="12" t="s">
        <v>81</v>
      </c>
      <c r="AW434" s="12" t="s">
        <v>36</v>
      </c>
      <c r="AX434" s="12" t="s">
        <v>73</v>
      </c>
      <c r="AY434" s="228" t="s">
        <v>146</v>
      </c>
    </row>
    <row r="435" spans="2:65" s="10" customFormat="1" x14ac:dyDescent="0.3">
      <c r="B435" s="197"/>
      <c r="C435" s="198"/>
      <c r="D435" s="194" t="s">
        <v>160</v>
      </c>
      <c r="E435" s="199" t="s">
        <v>23</v>
      </c>
      <c r="F435" s="200" t="s">
        <v>515</v>
      </c>
      <c r="G435" s="198"/>
      <c r="H435" s="201">
        <v>2</v>
      </c>
      <c r="I435" s="202"/>
      <c r="J435" s="198"/>
      <c r="K435" s="198"/>
      <c r="L435" s="203"/>
      <c r="M435" s="204"/>
      <c r="N435" s="205"/>
      <c r="O435" s="205"/>
      <c r="P435" s="205"/>
      <c r="Q435" s="205"/>
      <c r="R435" s="205"/>
      <c r="S435" s="205"/>
      <c r="T435" s="206"/>
      <c r="AT435" s="207" t="s">
        <v>160</v>
      </c>
      <c r="AU435" s="207" t="s">
        <v>81</v>
      </c>
      <c r="AV435" s="10" t="s">
        <v>83</v>
      </c>
      <c r="AW435" s="10" t="s">
        <v>36</v>
      </c>
      <c r="AX435" s="10" t="s">
        <v>73</v>
      </c>
      <c r="AY435" s="207" t="s">
        <v>146</v>
      </c>
    </row>
    <row r="436" spans="2:65" s="10" customFormat="1" x14ac:dyDescent="0.3">
      <c r="B436" s="197"/>
      <c r="C436" s="198"/>
      <c r="D436" s="194" t="s">
        <v>160</v>
      </c>
      <c r="E436" s="199" t="s">
        <v>23</v>
      </c>
      <c r="F436" s="200" t="s">
        <v>516</v>
      </c>
      <c r="G436" s="198"/>
      <c r="H436" s="201">
        <v>2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160</v>
      </c>
      <c r="AU436" s="207" t="s">
        <v>81</v>
      </c>
      <c r="AV436" s="10" t="s">
        <v>83</v>
      </c>
      <c r="AW436" s="10" t="s">
        <v>36</v>
      </c>
      <c r="AX436" s="10" t="s">
        <v>73</v>
      </c>
      <c r="AY436" s="207" t="s">
        <v>146</v>
      </c>
    </row>
    <row r="437" spans="2:65" s="1" customFormat="1" ht="16.5" customHeight="1" x14ac:dyDescent="0.3">
      <c r="B437" s="40"/>
      <c r="C437" s="182" t="s">
        <v>354</v>
      </c>
      <c r="D437" s="182" t="s">
        <v>147</v>
      </c>
      <c r="E437" s="183" t="s">
        <v>526</v>
      </c>
      <c r="F437" s="184" t="s">
        <v>527</v>
      </c>
      <c r="G437" s="185" t="s">
        <v>198</v>
      </c>
      <c r="H437" s="186">
        <v>100</v>
      </c>
      <c r="I437" s="187"/>
      <c r="J437" s="188">
        <f>ROUND(I437*H437,2)</f>
        <v>0</v>
      </c>
      <c r="K437" s="184" t="s">
        <v>182</v>
      </c>
      <c r="L437" s="60"/>
      <c r="M437" s="189" t="s">
        <v>23</v>
      </c>
      <c r="N437" s="190" t="s">
        <v>44</v>
      </c>
      <c r="O437" s="41"/>
      <c r="P437" s="191">
        <f>O437*H437</f>
        <v>0</v>
      </c>
      <c r="Q437" s="191">
        <v>0</v>
      </c>
      <c r="R437" s="191">
        <f>Q437*H437</f>
        <v>0</v>
      </c>
      <c r="S437" s="191">
        <v>2E-3</v>
      </c>
      <c r="T437" s="192">
        <f>S437*H437</f>
        <v>0.2</v>
      </c>
      <c r="AR437" s="23" t="s">
        <v>151</v>
      </c>
      <c r="AT437" s="23" t="s">
        <v>147</v>
      </c>
      <c r="AU437" s="23" t="s">
        <v>81</v>
      </c>
      <c r="AY437" s="23" t="s">
        <v>146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23" t="s">
        <v>81</v>
      </c>
      <c r="BK437" s="193">
        <f>ROUND(I437*H437,2)</f>
        <v>0</v>
      </c>
      <c r="BL437" s="23" t="s">
        <v>151</v>
      </c>
      <c r="BM437" s="23" t="s">
        <v>528</v>
      </c>
    </row>
    <row r="438" spans="2:65" s="1" customFormat="1" x14ac:dyDescent="0.3">
      <c r="B438" s="40"/>
      <c r="C438" s="62"/>
      <c r="D438" s="194" t="s">
        <v>152</v>
      </c>
      <c r="E438" s="62"/>
      <c r="F438" s="195" t="s">
        <v>529</v>
      </c>
      <c r="G438" s="62"/>
      <c r="H438" s="62"/>
      <c r="I438" s="155"/>
      <c r="J438" s="62"/>
      <c r="K438" s="62"/>
      <c r="L438" s="60"/>
      <c r="M438" s="196"/>
      <c r="N438" s="41"/>
      <c r="O438" s="41"/>
      <c r="P438" s="41"/>
      <c r="Q438" s="41"/>
      <c r="R438" s="41"/>
      <c r="S438" s="41"/>
      <c r="T438" s="77"/>
      <c r="AT438" s="23" t="s">
        <v>152</v>
      </c>
      <c r="AU438" s="23" t="s">
        <v>81</v>
      </c>
    </row>
    <row r="439" spans="2:65" s="10" customFormat="1" x14ac:dyDescent="0.3">
      <c r="B439" s="197"/>
      <c r="C439" s="198"/>
      <c r="D439" s="194" t="s">
        <v>160</v>
      </c>
      <c r="E439" s="199" t="s">
        <v>23</v>
      </c>
      <c r="F439" s="200" t="s">
        <v>200</v>
      </c>
      <c r="G439" s="198"/>
      <c r="H439" s="201">
        <v>100</v>
      </c>
      <c r="I439" s="202"/>
      <c r="J439" s="198"/>
      <c r="K439" s="198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160</v>
      </c>
      <c r="AU439" s="207" t="s">
        <v>81</v>
      </c>
      <c r="AV439" s="10" t="s">
        <v>83</v>
      </c>
      <c r="AW439" s="10" t="s">
        <v>36</v>
      </c>
      <c r="AX439" s="10" t="s">
        <v>73</v>
      </c>
      <c r="AY439" s="207" t="s">
        <v>146</v>
      </c>
    </row>
    <row r="440" spans="2:65" s="1" customFormat="1" ht="25.5" customHeight="1" x14ac:dyDescent="0.3">
      <c r="B440" s="40"/>
      <c r="C440" s="182" t="s">
        <v>188</v>
      </c>
      <c r="D440" s="182" t="s">
        <v>147</v>
      </c>
      <c r="E440" s="183" t="s">
        <v>530</v>
      </c>
      <c r="F440" s="184" t="s">
        <v>531</v>
      </c>
      <c r="G440" s="185" t="s">
        <v>207</v>
      </c>
      <c r="H440" s="186">
        <v>451.90499999999997</v>
      </c>
      <c r="I440" s="187"/>
      <c r="J440" s="188">
        <f>ROUND(I440*H440,2)</f>
        <v>0</v>
      </c>
      <c r="K440" s="184" t="s">
        <v>182</v>
      </c>
      <c r="L440" s="60"/>
      <c r="M440" s="189" t="s">
        <v>23</v>
      </c>
      <c r="N440" s="190" t="s">
        <v>44</v>
      </c>
      <c r="O440" s="41"/>
      <c r="P440" s="191">
        <f>O440*H440</f>
        <v>0</v>
      </c>
      <c r="Q440" s="191">
        <v>0</v>
      </c>
      <c r="R440" s="191">
        <f>Q440*H440</f>
        <v>0</v>
      </c>
      <c r="S440" s="191">
        <v>4.5999999999999999E-2</v>
      </c>
      <c r="T440" s="192">
        <f>S440*H440</f>
        <v>20.78763</v>
      </c>
      <c r="AR440" s="23" t="s">
        <v>151</v>
      </c>
      <c r="AT440" s="23" t="s">
        <v>147</v>
      </c>
      <c r="AU440" s="23" t="s">
        <v>81</v>
      </c>
      <c r="AY440" s="23" t="s">
        <v>146</v>
      </c>
      <c r="BE440" s="193">
        <f>IF(N440="základní",J440,0)</f>
        <v>0</v>
      </c>
      <c r="BF440" s="193">
        <f>IF(N440="snížená",J440,0)</f>
        <v>0</v>
      </c>
      <c r="BG440" s="193">
        <f>IF(N440="zákl. přenesená",J440,0)</f>
        <v>0</v>
      </c>
      <c r="BH440" s="193">
        <f>IF(N440="sníž. přenesená",J440,0)</f>
        <v>0</v>
      </c>
      <c r="BI440" s="193">
        <f>IF(N440="nulová",J440,0)</f>
        <v>0</v>
      </c>
      <c r="BJ440" s="23" t="s">
        <v>81</v>
      </c>
      <c r="BK440" s="193">
        <f>ROUND(I440*H440,2)</f>
        <v>0</v>
      </c>
      <c r="BL440" s="23" t="s">
        <v>151</v>
      </c>
      <c r="BM440" s="23" t="s">
        <v>532</v>
      </c>
    </row>
    <row r="441" spans="2:65" s="1" customFormat="1" ht="24" x14ac:dyDescent="0.3">
      <c r="B441" s="40"/>
      <c r="C441" s="62"/>
      <c r="D441" s="194" t="s">
        <v>152</v>
      </c>
      <c r="E441" s="62"/>
      <c r="F441" s="195" t="s">
        <v>533</v>
      </c>
      <c r="G441" s="62"/>
      <c r="H441" s="62"/>
      <c r="I441" s="155"/>
      <c r="J441" s="62"/>
      <c r="K441" s="62"/>
      <c r="L441" s="60"/>
      <c r="M441" s="196"/>
      <c r="N441" s="41"/>
      <c r="O441" s="41"/>
      <c r="P441" s="41"/>
      <c r="Q441" s="41"/>
      <c r="R441" s="41"/>
      <c r="S441" s="41"/>
      <c r="T441" s="77"/>
      <c r="AT441" s="23" t="s">
        <v>152</v>
      </c>
      <c r="AU441" s="23" t="s">
        <v>81</v>
      </c>
    </row>
    <row r="442" spans="2:65" s="12" customFormat="1" x14ac:dyDescent="0.3">
      <c r="B442" s="219"/>
      <c r="C442" s="220"/>
      <c r="D442" s="194" t="s">
        <v>160</v>
      </c>
      <c r="E442" s="221" t="s">
        <v>23</v>
      </c>
      <c r="F442" s="222" t="s">
        <v>321</v>
      </c>
      <c r="G442" s="220"/>
      <c r="H442" s="221" t="s">
        <v>23</v>
      </c>
      <c r="I442" s="223"/>
      <c r="J442" s="220"/>
      <c r="K442" s="220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160</v>
      </c>
      <c r="AU442" s="228" t="s">
        <v>81</v>
      </c>
      <c r="AV442" s="12" t="s">
        <v>81</v>
      </c>
      <c r="AW442" s="12" t="s">
        <v>36</v>
      </c>
      <c r="AX442" s="12" t="s">
        <v>73</v>
      </c>
      <c r="AY442" s="228" t="s">
        <v>146</v>
      </c>
    </row>
    <row r="443" spans="2:65" s="10" customFormat="1" x14ac:dyDescent="0.3">
      <c r="B443" s="197"/>
      <c r="C443" s="198"/>
      <c r="D443" s="194" t="s">
        <v>160</v>
      </c>
      <c r="E443" s="199" t="s">
        <v>23</v>
      </c>
      <c r="F443" s="200" t="s">
        <v>534</v>
      </c>
      <c r="G443" s="198"/>
      <c r="H443" s="201">
        <v>175.78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160</v>
      </c>
      <c r="AU443" s="207" t="s">
        <v>81</v>
      </c>
      <c r="AV443" s="10" t="s">
        <v>83</v>
      </c>
      <c r="AW443" s="10" t="s">
        <v>36</v>
      </c>
      <c r="AX443" s="10" t="s">
        <v>73</v>
      </c>
      <c r="AY443" s="207" t="s">
        <v>146</v>
      </c>
    </row>
    <row r="444" spans="2:65" s="10" customFormat="1" x14ac:dyDescent="0.3">
      <c r="B444" s="197"/>
      <c r="C444" s="198"/>
      <c r="D444" s="194" t="s">
        <v>160</v>
      </c>
      <c r="E444" s="199" t="s">
        <v>23</v>
      </c>
      <c r="F444" s="200" t="s">
        <v>323</v>
      </c>
      <c r="G444" s="198"/>
      <c r="H444" s="201">
        <v>86.48</v>
      </c>
      <c r="I444" s="202"/>
      <c r="J444" s="198"/>
      <c r="K444" s="198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160</v>
      </c>
      <c r="AU444" s="207" t="s">
        <v>81</v>
      </c>
      <c r="AV444" s="10" t="s">
        <v>83</v>
      </c>
      <c r="AW444" s="10" t="s">
        <v>36</v>
      </c>
      <c r="AX444" s="10" t="s">
        <v>73</v>
      </c>
      <c r="AY444" s="207" t="s">
        <v>146</v>
      </c>
    </row>
    <row r="445" spans="2:65" s="10" customFormat="1" x14ac:dyDescent="0.3">
      <c r="B445" s="197"/>
      <c r="C445" s="198"/>
      <c r="D445" s="194" t="s">
        <v>160</v>
      </c>
      <c r="E445" s="199" t="s">
        <v>23</v>
      </c>
      <c r="F445" s="200" t="s">
        <v>324</v>
      </c>
      <c r="G445" s="198"/>
      <c r="H445" s="201">
        <v>39.950000000000003</v>
      </c>
      <c r="I445" s="202"/>
      <c r="J445" s="198"/>
      <c r="K445" s="198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160</v>
      </c>
      <c r="AU445" s="207" t="s">
        <v>81</v>
      </c>
      <c r="AV445" s="10" t="s">
        <v>83</v>
      </c>
      <c r="AW445" s="10" t="s">
        <v>36</v>
      </c>
      <c r="AX445" s="10" t="s">
        <v>73</v>
      </c>
      <c r="AY445" s="207" t="s">
        <v>146</v>
      </c>
    </row>
    <row r="446" spans="2:65" s="10" customFormat="1" x14ac:dyDescent="0.3">
      <c r="B446" s="197"/>
      <c r="C446" s="198"/>
      <c r="D446" s="194" t="s">
        <v>160</v>
      </c>
      <c r="E446" s="199" t="s">
        <v>23</v>
      </c>
      <c r="F446" s="200" t="s">
        <v>325</v>
      </c>
      <c r="G446" s="198"/>
      <c r="H446" s="201">
        <v>33.369999999999997</v>
      </c>
      <c r="I446" s="202"/>
      <c r="J446" s="198"/>
      <c r="K446" s="198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160</v>
      </c>
      <c r="AU446" s="207" t="s">
        <v>81</v>
      </c>
      <c r="AV446" s="10" t="s">
        <v>83</v>
      </c>
      <c r="AW446" s="10" t="s">
        <v>36</v>
      </c>
      <c r="AX446" s="10" t="s">
        <v>73</v>
      </c>
      <c r="AY446" s="207" t="s">
        <v>146</v>
      </c>
    </row>
    <row r="447" spans="2:65" s="10" customFormat="1" x14ac:dyDescent="0.3">
      <c r="B447" s="197"/>
      <c r="C447" s="198"/>
      <c r="D447" s="194" t="s">
        <v>160</v>
      </c>
      <c r="E447" s="199" t="s">
        <v>23</v>
      </c>
      <c r="F447" s="200" t="s">
        <v>326</v>
      </c>
      <c r="G447" s="198"/>
      <c r="H447" s="201">
        <v>32.9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160</v>
      </c>
      <c r="AU447" s="207" t="s">
        <v>81</v>
      </c>
      <c r="AV447" s="10" t="s">
        <v>83</v>
      </c>
      <c r="AW447" s="10" t="s">
        <v>36</v>
      </c>
      <c r="AX447" s="10" t="s">
        <v>73</v>
      </c>
      <c r="AY447" s="207" t="s">
        <v>146</v>
      </c>
    </row>
    <row r="448" spans="2:65" s="10" customFormat="1" x14ac:dyDescent="0.3">
      <c r="B448" s="197"/>
      <c r="C448" s="198"/>
      <c r="D448" s="194" t="s">
        <v>160</v>
      </c>
      <c r="E448" s="199" t="s">
        <v>23</v>
      </c>
      <c r="F448" s="200" t="s">
        <v>327</v>
      </c>
      <c r="G448" s="198"/>
      <c r="H448" s="201">
        <v>40.42</v>
      </c>
      <c r="I448" s="202"/>
      <c r="J448" s="198"/>
      <c r="K448" s="198"/>
      <c r="L448" s="203"/>
      <c r="M448" s="204"/>
      <c r="N448" s="205"/>
      <c r="O448" s="205"/>
      <c r="P448" s="205"/>
      <c r="Q448" s="205"/>
      <c r="R448" s="205"/>
      <c r="S448" s="205"/>
      <c r="T448" s="206"/>
      <c r="AT448" s="207" t="s">
        <v>160</v>
      </c>
      <c r="AU448" s="207" t="s">
        <v>81</v>
      </c>
      <c r="AV448" s="10" t="s">
        <v>83</v>
      </c>
      <c r="AW448" s="10" t="s">
        <v>36</v>
      </c>
      <c r="AX448" s="10" t="s">
        <v>73</v>
      </c>
      <c r="AY448" s="207" t="s">
        <v>146</v>
      </c>
    </row>
    <row r="449" spans="2:65" s="10" customFormat="1" x14ac:dyDescent="0.3">
      <c r="B449" s="197"/>
      <c r="C449" s="198"/>
      <c r="D449" s="194" t="s">
        <v>160</v>
      </c>
      <c r="E449" s="199" t="s">
        <v>23</v>
      </c>
      <c r="F449" s="200" t="s">
        <v>328</v>
      </c>
      <c r="G449" s="198"/>
      <c r="H449" s="201">
        <v>30.55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160</v>
      </c>
      <c r="AU449" s="207" t="s">
        <v>81</v>
      </c>
      <c r="AV449" s="10" t="s">
        <v>83</v>
      </c>
      <c r="AW449" s="10" t="s">
        <v>36</v>
      </c>
      <c r="AX449" s="10" t="s">
        <v>73</v>
      </c>
      <c r="AY449" s="207" t="s">
        <v>146</v>
      </c>
    </row>
    <row r="450" spans="2:65" s="10" customFormat="1" x14ac:dyDescent="0.3">
      <c r="B450" s="197"/>
      <c r="C450" s="198"/>
      <c r="D450" s="194" t="s">
        <v>160</v>
      </c>
      <c r="E450" s="199" t="s">
        <v>23</v>
      </c>
      <c r="F450" s="200" t="s">
        <v>329</v>
      </c>
      <c r="G450" s="198"/>
      <c r="H450" s="201">
        <v>4.7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160</v>
      </c>
      <c r="AU450" s="207" t="s">
        <v>81</v>
      </c>
      <c r="AV450" s="10" t="s">
        <v>83</v>
      </c>
      <c r="AW450" s="10" t="s">
        <v>36</v>
      </c>
      <c r="AX450" s="10" t="s">
        <v>73</v>
      </c>
      <c r="AY450" s="207" t="s">
        <v>146</v>
      </c>
    </row>
    <row r="451" spans="2:65" s="10" customFormat="1" x14ac:dyDescent="0.3">
      <c r="B451" s="197"/>
      <c r="C451" s="198"/>
      <c r="D451" s="194" t="s">
        <v>160</v>
      </c>
      <c r="E451" s="199" t="s">
        <v>23</v>
      </c>
      <c r="F451" s="200" t="s">
        <v>330</v>
      </c>
      <c r="G451" s="198"/>
      <c r="H451" s="201">
        <v>7.7549999999999999</v>
      </c>
      <c r="I451" s="202"/>
      <c r="J451" s="198"/>
      <c r="K451" s="198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160</v>
      </c>
      <c r="AU451" s="207" t="s">
        <v>81</v>
      </c>
      <c r="AV451" s="10" t="s">
        <v>83</v>
      </c>
      <c r="AW451" s="10" t="s">
        <v>36</v>
      </c>
      <c r="AX451" s="10" t="s">
        <v>73</v>
      </c>
      <c r="AY451" s="207" t="s">
        <v>146</v>
      </c>
    </row>
    <row r="452" spans="2:65" s="1" customFormat="1" ht="16.5" customHeight="1" x14ac:dyDescent="0.3">
      <c r="B452" s="40"/>
      <c r="C452" s="182" t="s">
        <v>237</v>
      </c>
      <c r="D452" s="182" t="s">
        <v>147</v>
      </c>
      <c r="E452" s="183" t="s">
        <v>535</v>
      </c>
      <c r="F452" s="184" t="s">
        <v>536</v>
      </c>
      <c r="G452" s="185" t="s">
        <v>207</v>
      </c>
      <c r="H452" s="186">
        <v>451.90499999999997</v>
      </c>
      <c r="I452" s="187"/>
      <c r="J452" s="188">
        <f>ROUND(I452*H452,2)</f>
        <v>0</v>
      </c>
      <c r="K452" s="184" t="s">
        <v>182</v>
      </c>
      <c r="L452" s="60"/>
      <c r="M452" s="189" t="s">
        <v>23</v>
      </c>
      <c r="N452" s="190" t="s">
        <v>44</v>
      </c>
      <c r="O452" s="41"/>
      <c r="P452" s="191">
        <f>O452*H452</f>
        <v>0</v>
      </c>
      <c r="Q452" s="191">
        <v>0</v>
      </c>
      <c r="R452" s="191">
        <f>Q452*H452</f>
        <v>0</v>
      </c>
      <c r="S452" s="191">
        <v>1.4E-2</v>
      </c>
      <c r="T452" s="192">
        <f>S452*H452</f>
        <v>6.32667</v>
      </c>
      <c r="AR452" s="23" t="s">
        <v>151</v>
      </c>
      <c r="AT452" s="23" t="s">
        <v>147</v>
      </c>
      <c r="AU452" s="23" t="s">
        <v>81</v>
      </c>
      <c r="AY452" s="23" t="s">
        <v>146</v>
      </c>
      <c r="BE452" s="193">
        <f>IF(N452="základní",J452,0)</f>
        <v>0</v>
      </c>
      <c r="BF452" s="193">
        <f>IF(N452="snížená",J452,0)</f>
        <v>0</v>
      </c>
      <c r="BG452" s="193">
        <f>IF(N452="zákl. přenesená",J452,0)</f>
        <v>0</v>
      </c>
      <c r="BH452" s="193">
        <f>IF(N452="sníž. přenesená",J452,0)</f>
        <v>0</v>
      </c>
      <c r="BI452" s="193">
        <f>IF(N452="nulová",J452,0)</f>
        <v>0</v>
      </c>
      <c r="BJ452" s="23" t="s">
        <v>81</v>
      </c>
      <c r="BK452" s="193">
        <f>ROUND(I452*H452,2)</f>
        <v>0</v>
      </c>
      <c r="BL452" s="23" t="s">
        <v>151</v>
      </c>
      <c r="BM452" s="23" t="s">
        <v>537</v>
      </c>
    </row>
    <row r="453" spans="2:65" s="1" customFormat="1" x14ac:dyDescent="0.3">
      <c r="B453" s="40"/>
      <c r="C453" s="62"/>
      <c r="D453" s="194" t="s">
        <v>152</v>
      </c>
      <c r="E453" s="62"/>
      <c r="F453" s="195" t="s">
        <v>538</v>
      </c>
      <c r="G453" s="62"/>
      <c r="H453" s="62"/>
      <c r="I453" s="155"/>
      <c r="J453" s="62"/>
      <c r="K453" s="62"/>
      <c r="L453" s="60"/>
      <c r="M453" s="196"/>
      <c r="N453" s="41"/>
      <c r="O453" s="41"/>
      <c r="P453" s="41"/>
      <c r="Q453" s="41"/>
      <c r="R453" s="41"/>
      <c r="S453" s="41"/>
      <c r="T453" s="77"/>
      <c r="AT453" s="23" t="s">
        <v>152</v>
      </c>
      <c r="AU453" s="23" t="s">
        <v>81</v>
      </c>
    </row>
    <row r="454" spans="2:65" s="12" customFormat="1" x14ac:dyDescent="0.3">
      <c r="B454" s="219"/>
      <c r="C454" s="220"/>
      <c r="D454" s="194" t="s">
        <v>160</v>
      </c>
      <c r="E454" s="221" t="s">
        <v>23</v>
      </c>
      <c r="F454" s="222" t="s">
        <v>321</v>
      </c>
      <c r="G454" s="220"/>
      <c r="H454" s="221" t="s">
        <v>23</v>
      </c>
      <c r="I454" s="223"/>
      <c r="J454" s="220"/>
      <c r="K454" s="220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160</v>
      </c>
      <c r="AU454" s="228" t="s">
        <v>81</v>
      </c>
      <c r="AV454" s="12" t="s">
        <v>81</v>
      </c>
      <c r="AW454" s="12" t="s">
        <v>36</v>
      </c>
      <c r="AX454" s="12" t="s">
        <v>73</v>
      </c>
      <c r="AY454" s="228" t="s">
        <v>146</v>
      </c>
    </row>
    <row r="455" spans="2:65" s="10" customFormat="1" x14ac:dyDescent="0.3">
      <c r="B455" s="197"/>
      <c r="C455" s="198"/>
      <c r="D455" s="194" t="s">
        <v>160</v>
      </c>
      <c r="E455" s="199" t="s">
        <v>23</v>
      </c>
      <c r="F455" s="200" t="s">
        <v>534</v>
      </c>
      <c r="G455" s="198"/>
      <c r="H455" s="201">
        <v>175.78</v>
      </c>
      <c r="I455" s="202"/>
      <c r="J455" s="198"/>
      <c r="K455" s="198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160</v>
      </c>
      <c r="AU455" s="207" t="s">
        <v>81</v>
      </c>
      <c r="AV455" s="10" t="s">
        <v>83</v>
      </c>
      <c r="AW455" s="10" t="s">
        <v>36</v>
      </c>
      <c r="AX455" s="10" t="s">
        <v>73</v>
      </c>
      <c r="AY455" s="207" t="s">
        <v>146</v>
      </c>
    </row>
    <row r="456" spans="2:65" s="10" customFormat="1" x14ac:dyDescent="0.3">
      <c r="B456" s="197"/>
      <c r="C456" s="198"/>
      <c r="D456" s="194" t="s">
        <v>160</v>
      </c>
      <c r="E456" s="199" t="s">
        <v>23</v>
      </c>
      <c r="F456" s="200" t="s">
        <v>323</v>
      </c>
      <c r="G456" s="198"/>
      <c r="H456" s="201">
        <v>86.48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160</v>
      </c>
      <c r="AU456" s="207" t="s">
        <v>81</v>
      </c>
      <c r="AV456" s="10" t="s">
        <v>83</v>
      </c>
      <c r="AW456" s="10" t="s">
        <v>36</v>
      </c>
      <c r="AX456" s="10" t="s">
        <v>73</v>
      </c>
      <c r="AY456" s="207" t="s">
        <v>146</v>
      </c>
    </row>
    <row r="457" spans="2:65" s="10" customFormat="1" x14ac:dyDescent="0.3">
      <c r="B457" s="197"/>
      <c r="C457" s="198"/>
      <c r="D457" s="194" t="s">
        <v>160</v>
      </c>
      <c r="E457" s="199" t="s">
        <v>23</v>
      </c>
      <c r="F457" s="200" t="s">
        <v>324</v>
      </c>
      <c r="G457" s="198"/>
      <c r="H457" s="201">
        <v>39.950000000000003</v>
      </c>
      <c r="I457" s="202"/>
      <c r="J457" s="198"/>
      <c r="K457" s="198"/>
      <c r="L457" s="203"/>
      <c r="M457" s="204"/>
      <c r="N457" s="205"/>
      <c r="O457" s="205"/>
      <c r="P457" s="205"/>
      <c r="Q457" s="205"/>
      <c r="R457" s="205"/>
      <c r="S457" s="205"/>
      <c r="T457" s="206"/>
      <c r="AT457" s="207" t="s">
        <v>160</v>
      </c>
      <c r="AU457" s="207" t="s">
        <v>81</v>
      </c>
      <c r="AV457" s="10" t="s">
        <v>83</v>
      </c>
      <c r="AW457" s="10" t="s">
        <v>36</v>
      </c>
      <c r="AX457" s="10" t="s">
        <v>73</v>
      </c>
      <c r="AY457" s="207" t="s">
        <v>146</v>
      </c>
    </row>
    <row r="458" spans="2:65" s="10" customFormat="1" x14ac:dyDescent="0.3">
      <c r="B458" s="197"/>
      <c r="C458" s="198"/>
      <c r="D458" s="194" t="s">
        <v>160</v>
      </c>
      <c r="E458" s="199" t="s">
        <v>23</v>
      </c>
      <c r="F458" s="200" t="s">
        <v>325</v>
      </c>
      <c r="G458" s="198"/>
      <c r="H458" s="201">
        <v>33.369999999999997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160</v>
      </c>
      <c r="AU458" s="207" t="s">
        <v>81</v>
      </c>
      <c r="AV458" s="10" t="s">
        <v>83</v>
      </c>
      <c r="AW458" s="10" t="s">
        <v>36</v>
      </c>
      <c r="AX458" s="10" t="s">
        <v>73</v>
      </c>
      <c r="AY458" s="207" t="s">
        <v>146</v>
      </c>
    </row>
    <row r="459" spans="2:65" s="10" customFormat="1" x14ac:dyDescent="0.3">
      <c r="B459" s="197"/>
      <c r="C459" s="198"/>
      <c r="D459" s="194" t="s">
        <v>160</v>
      </c>
      <c r="E459" s="199" t="s">
        <v>23</v>
      </c>
      <c r="F459" s="200" t="s">
        <v>326</v>
      </c>
      <c r="G459" s="198"/>
      <c r="H459" s="201">
        <v>32.9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160</v>
      </c>
      <c r="AU459" s="207" t="s">
        <v>81</v>
      </c>
      <c r="AV459" s="10" t="s">
        <v>83</v>
      </c>
      <c r="AW459" s="10" t="s">
        <v>36</v>
      </c>
      <c r="AX459" s="10" t="s">
        <v>73</v>
      </c>
      <c r="AY459" s="207" t="s">
        <v>146</v>
      </c>
    </row>
    <row r="460" spans="2:65" s="10" customFormat="1" x14ac:dyDescent="0.3">
      <c r="B460" s="197"/>
      <c r="C460" s="198"/>
      <c r="D460" s="194" t="s">
        <v>160</v>
      </c>
      <c r="E460" s="199" t="s">
        <v>23</v>
      </c>
      <c r="F460" s="200" t="s">
        <v>327</v>
      </c>
      <c r="G460" s="198"/>
      <c r="H460" s="201">
        <v>40.42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160</v>
      </c>
      <c r="AU460" s="207" t="s">
        <v>81</v>
      </c>
      <c r="AV460" s="10" t="s">
        <v>83</v>
      </c>
      <c r="AW460" s="10" t="s">
        <v>36</v>
      </c>
      <c r="AX460" s="10" t="s">
        <v>73</v>
      </c>
      <c r="AY460" s="207" t="s">
        <v>146</v>
      </c>
    </row>
    <row r="461" spans="2:65" s="10" customFormat="1" x14ac:dyDescent="0.3">
      <c r="B461" s="197"/>
      <c r="C461" s="198"/>
      <c r="D461" s="194" t="s">
        <v>160</v>
      </c>
      <c r="E461" s="199" t="s">
        <v>23</v>
      </c>
      <c r="F461" s="200" t="s">
        <v>328</v>
      </c>
      <c r="G461" s="198"/>
      <c r="H461" s="201">
        <v>30.55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160</v>
      </c>
      <c r="AU461" s="207" t="s">
        <v>81</v>
      </c>
      <c r="AV461" s="10" t="s">
        <v>83</v>
      </c>
      <c r="AW461" s="10" t="s">
        <v>36</v>
      </c>
      <c r="AX461" s="10" t="s">
        <v>73</v>
      </c>
      <c r="AY461" s="207" t="s">
        <v>146</v>
      </c>
    </row>
    <row r="462" spans="2:65" s="10" customFormat="1" x14ac:dyDescent="0.3">
      <c r="B462" s="197"/>
      <c r="C462" s="198"/>
      <c r="D462" s="194" t="s">
        <v>160</v>
      </c>
      <c r="E462" s="199" t="s">
        <v>23</v>
      </c>
      <c r="F462" s="200" t="s">
        <v>329</v>
      </c>
      <c r="G462" s="198"/>
      <c r="H462" s="201">
        <v>4.7</v>
      </c>
      <c r="I462" s="202"/>
      <c r="J462" s="198"/>
      <c r="K462" s="198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160</v>
      </c>
      <c r="AU462" s="207" t="s">
        <v>81</v>
      </c>
      <c r="AV462" s="10" t="s">
        <v>83</v>
      </c>
      <c r="AW462" s="10" t="s">
        <v>36</v>
      </c>
      <c r="AX462" s="10" t="s">
        <v>73</v>
      </c>
      <c r="AY462" s="207" t="s">
        <v>146</v>
      </c>
    </row>
    <row r="463" spans="2:65" s="10" customFormat="1" x14ac:dyDescent="0.3">
      <c r="B463" s="197"/>
      <c r="C463" s="198"/>
      <c r="D463" s="194" t="s">
        <v>160</v>
      </c>
      <c r="E463" s="199" t="s">
        <v>23</v>
      </c>
      <c r="F463" s="200" t="s">
        <v>330</v>
      </c>
      <c r="G463" s="198"/>
      <c r="H463" s="201">
        <v>7.7549999999999999</v>
      </c>
      <c r="I463" s="202"/>
      <c r="J463" s="198"/>
      <c r="K463" s="198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160</v>
      </c>
      <c r="AU463" s="207" t="s">
        <v>81</v>
      </c>
      <c r="AV463" s="10" t="s">
        <v>83</v>
      </c>
      <c r="AW463" s="10" t="s">
        <v>36</v>
      </c>
      <c r="AX463" s="10" t="s">
        <v>73</v>
      </c>
      <c r="AY463" s="207" t="s">
        <v>146</v>
      </c>
    </row>
    <row r="464" spans="2:65" s="9" customFormat="1" ht="37.35" customHeight="1" x14ac:dyDescent="0.35">
      <c r="B464" s="168"/>
      <c r="C464" s="169"/>
      <c r="D464" s="170" t="s">
        <v>72</v>
      </c>
      <c r="E464" s="171" t="s">
        <v>539</v>
      </c>
      <c r="F464" s="171" t="s">
        <v>540</v>
      </c>
      <c r="G464" s="169"/>
      <c r="H464" s="169"/>
      <c r="I464" s="172"/>
      <c r="J464" s="173">
        <f>BK464</f>
        <v>0</v>
      </c>
      <c r="K464" s="169"/>
      <c r="L464" s="174"/>
      <c r="M464" s="175"/>
      <c r="N464" s="176"/>
      <c r="O464" s="176"/>
      <c r="P464" s="177">
        <f>SUM(P465:P467)</f>
        <v>0</v>
      </c>
      <c r="Q464" s="176"/>
      <c r="R464" s="177">
        <f>SUM(R465:R467)</f>
        <v>0</v>
      </c>
      <c r="S464" s="176"/>
      <c r="T464" s="178">
        <f>SUM(T465:T467)</f>
        <v>0</v>
      </c>
      <c r="AR464" s="179" t="s">
        <v>81</v>
      </c>
      <c r="AT464" s="180" t="s">
        <v>72</v>
      </c>
      <c r="AU464" s="180" t="s">
        <v>73</v>
      </c>
      <c r="AY464" s="179" t="s">
        <v>146</v>
      </c>
      <c r="BK464" s="181">
        <f>SUM(BK465:BK467)</f>
        <v>0</v>
      </c>
    </row>
    <row r="465" spans="2:65" s="1" customFormat="1" ht="16.5" customHeight="1" x14ac:dyDescent="0.3">
      <c r="B465" s="40"/>
      <c r="C465" s="182" t="s">
        <v>541</v>
      </c>
      <c r="D465" s="182" t="s">
        <v>147</v>
      </c>
      <c r="E465" s="183" t="s">
        <v>542</v>
      </c>
      <c r="F465" s="184" t="s">
        <v>543</v>
      </c>
      <c r="G465" s="185" t="s">
        <v>544</v>
      </c>
      <c r="H465" s="186">
        <v>86.635999999999996</v>
      </c>
      <c r="I465" s="187"/>
      <c r="J465" s="188">
        <f>ROUND(I465*H465,2)</f>
        <v>0</v>
      </c>
      <c r="K465" s="184" t="s">
        <v>182</v>
      </c>
      <c r="L465" s="60"/>
      <c r="M465" s="189" t="s">
        <v>23</v>
      </c>
      <c r="N465" s="190" t="s">
        <v>44</v>
      </c>
      <c r="O465" s="41"/>
      <c r="P465" s="191">
        <f>O465*H465</f>
        <v>0</v>
      </c>
      <c r="Q465" s="191">
        <v>0</v>
      </c>
      <c r="R465" s="191">
        <f>Q465*H465</f>
        <v>0</v>
      </c>
      <c r="S465" s="191">
        <v>0</v>
      </c>
      <c r="T465" s="192">
        <f>S465*H465</f>
        <v>0</v>
      </c>
      <c r="AR465" s="23" t="s">
        <v>151</v>
      </c>
      <c r="AT465" s="23" t="s">
        <v>147</v>
      </c>
      <c r="AU465" s="23" t="s">
        <v>81</v>
      </c>
      <c r="AY465" s="23" t="s">
        <v>146</v>
      </c>
      <c r="BE465" s="193">
        <f>IF(N465="základní",J465,0)</f>
        <v>0</v>
      </c>
      <c r="BF465" s="193">
        <f>IF(N465="snížená",J465,0)</f>
        <v>0</v>
      </c>
      <c r="BG465" s="193">
        <f>IF(N465="zákl. přenesená",J465,0)</f>
        <v>0</v>
      </c>
      <c r="BH465" s="193">
        <f>IF(N465="sníž. přenesená",J465,0)</f>
        <v>0</v>
      </c>
      <c r="BI465" s="193">
        <f>IF(N465="nulová",J465,0)</f>
        <v>0</v>
      </c>
      <c r="BJ465" s="23" t="s">
        <v>81</v>
      </c>
      <c r="BK465" s="193">
        <f>ROUND(I465*H465,2)</f>
        <v>0</v>
      </c>
      <c r="BL465" s="23" t="s">
        <v>151</v>
      </c>
      <c r="BM465" s="23" t="s">
        <v>545</v>
      </c>
    </row>
    <row r="466" spans="2:65" s="1" customFormat="1" ht="36" x14ac:dyDescent="0.3">
      <c r="B466" s="40"/>
      <c r="C466" s="62"/>
      <c r="D466" s="194" t="s">
        <v>152</v>
      </c>
      <c r="E466" s="62"/>
      <c r="F466" s="195" t="s">
        <v>546</v>
      </c>
      <c r="G466" s="62"/>
      <c r="H466" s="62"/>
      <c r="I466" s="155"/>
      <c r="J466" s="62"/>
      <c r="K466" s="62"/>
      <c r="L466" s="60"/>
      <c r="M466" s="196"/>
      <c r="N466" s="41"/>
      <c r="O466" s="41"/>
      <c r="P466" s="41"/>
      <c r="Q466" s="41"/>
      <c r="R466" s="41"/>
      <c r="S466" s="41"/>
      <c r="T466" s="77"/>
      <c r="AT466" s="23" t="s">
        <v>152</v>
      </c>
      <c r="AU466" s="23" t="s">
        <v>81</v>
      </c>
    </row>
    <row r="467" spans="2:65" s="1" customFormat="1" ht="36" x14ac:dyDescent="0.3">
      <c r="B467" s="40"/>
      <c r="C467" s="62"/>
      <c r="D467" s="194" t="s">
        <v>342</v>
      </c>
      <c r="E467" s="62"/>
      <c r="F467" s="229" t="s">
        <v>547</v>
      </c>
      <c r="G467" s="62"/>
      <c r="H467" s="62"/>
      <c r="I467" s="155"/>
      <c r="J467" s="62"/>
      <c r="K467" s="62"/>
      <c r="L467" s="60"/>
      <c r="M467" s="196"/>
      <c r="N467" s="41"/>
      <c r="O467" s="41"/>
      <c r="P467" s="41"/>
      <c r="Q467" s="41"/>
      <c r="R467" s="41"/>
      <c r="S467" s="41"/>
      <c r="T467" s="77"/>
      <c r="AT467" s="23" t="s">
        <v>342</v>
      </c>
      <c r="AU467" s="23" t="s">
        <v>81</v>
      </c>
    </row>
    <row r="468" spans="2:65" s="9" customFormat="1" ht="37.35" customHeight="1" x14ac:dyDescent="0.35">
      <c r="B468" s="168"/>
      <c r="C468" s="169"/>
      <c r="D468" s="170" t="s">
        <v>72</v>
      </c>
      <c r="E468" s="171" t="s">
        <v>548</v>
      </c>
      <c r="F468" s="171" t="s">
        <v>549</v>
      </c>
      <c r="G468" s="169"/>
      <c r="H468" s="169"/>
      <c r="I468" s="172"/>
      <c r="J468" s="173">
        <f>BK468</f>
        <v>0</v>
      </c>
      <c r="K468" s="169"/>
      <c r="L468" s="174"/>
      <c r="M468" s="175"/>
      <c r="N468" s="176"/>
      <c r="O468" s="176"/>
      <c r="P468" s="177">
        <f>SUM(P469:P474)</f>
        <v>0</v>
      </c>
      <c r="Q468" s="176"/>
      <c r="R468" s="177">
        <f>SUM(R469:R474)</f>
        <v>0</v>
      </c>
      <c r="S468" s="176"/>
      <c r="T468" s="178">
        <f>SUM(T469:T474)</f>
        <v>0</v>
      </c>
      <c r="AR468" s="179" t="s">
        <v>81</v>
      </c>
      <c r="AT468" s="180" t="s">
        <v>72</v>
      </c>
      <c r="AU468" s="180" t="s">
        <v>73</v>
      </c>
      <c r="AY468" s="179" t="s">
        <v>146</v>
      </c>
      <c r="BK468" s="181">
        <f>SUM(BK469:BK474)</f>
        <v>0</v>
      </c>
    </row>
    <row r="469" spans="2:65" s="1" customFormat="1" ht="25.5" customHeight="1" x14ac:dyDescent="0.3">
      <c r="B469" s="40"/>
      <c r="C469" s="182" t="s">
        <v>367</v>
      </c>
      <c r="D469" s="182" t="s">
        <v>147</v>
      </c>
      <c r="E469" s="183" t="s">
        <v>550</v>
      </c>
      <c r="F469" s="184" t="s">
        <v>551</v>
      </c>
      <c r="G469" s="185" t="s">
        <v>207</v>
      </c>
      <c r="H469" s="186">
        <v>20.8</v>
      </c>
      <c r="I469" s="187"/>
      <c r="J469" s="188">
        <f>ROUND(I469*H469,2)</f>
        <v>0</v>
      </c>
      <c r="K469" s="184" t="s">
        <v>23</v>
      </c>
      <c r="L469" s="60"/>
      <c r="M469" s="189" t="s">
        <v>23</v>
      </c>
      <c r="N469" s="190" t="s">
        <v>44</v>
      </c>
      <c r="O469" s="41"/>
      <c r="P469" s="191">
        <f>O469*H469</f>
        <v>0</v>
      </c>
      <c r="Q469" s="191">
        <v>0</v>
      </c>
      <c r="R469" s="191">
        <f>Q469*H469</f>
        <v>0</v>
      </c>
      <c r="S469" s="191">
        <v>0</v>
      </c>
      <c r="T469" s="192">
        <f>S469*H469</f>
        <v>0</v>
      </c>
      <c r="AR469" s="23" t="s">
        <v>151</v>
      </c>
      <c r="AT469" s="23" t="s">
        <v>147</v>
      </c>
      <c r="AU469" s="23" t="s">
        <v>81</v>
      </c>
      <c r="AY469" s="23" t="s">
        <v>146</v>
      </c>
      <c r="BE469" s="193">
        <f>IF(N469="základní",J469,0)</f>
        <v>0</v>
      </c>
      <c r="BF469" s="193">
        <f>IF(N469="snížená",J469,0)</f>
        <v>0</v>
      </c>
      <c r="BG469" s="193">
        <f>IF(N469="zákl. přenesená",J469,0)</f>
        <v>0</v>
      </c>
      <c r="BH469" s="193">
        <f>IF(N469="sníž. přenesená",J469,0)</f>
        <v>0</v>
      </c>
      <c r="BI469" s="193">
        <f>IF(N469="nulová",J469,0)</f>
        <v>0</v>
      </c>
      <c r="BJ469" s="23" t="s">
        <v>81</v>
      </c>
      <c r="BK469" s="193">
        <f>ROUND(I469*H469,2)</f>
        <v>0</v>
      </c>
      <c r="BL469" s="23" t="s">
        <v>151</v>
      </c>
      <c r="BM469" s="23" t="s">
        <v>552</v>
      </c>
    </row>
    <row r="470" spans="2:65" s="1" customFormat="1" ht="24" x14ac:dyDescent="0.3">
      <c r="B470" s="40"/>
      <c r="C470" s="62"/>
      <c r="D470" s="194" t="s">
        <v>152</v>
      </c>
      <c r="E470" s="62"/>
      <c r="F470" s="195" t="s">
        <v>551</v>
      </c>
      <c r="G470" s="62"/>
      <c r="H470" s="62"/>
      <c r="I470" s="155"/>
      <c r="J470" s="62"/>
      <c r="K470" s="62"/>
      <c r="L470" s="60"/>
      <c r="M470" s="196"/>
      <c r="N470" s="41"/>
      <c r="O470" s="41"/>
      <c r="P470" s="41"/>
      <c r="Q470" s="41"/>
      <c r="R470" s="41"/>
      <c r="S470" s="41"/>
      <c r="T470" s="77"/>
      <c r="AT470" s="23" t="s">
        <v>152</v>
      </c>
      <c r="AU470" s="23" t="s">
        <v>81</v>
      </c>
    </row>
    <row r="471" spans="2:65" s="10" customFormat="1" x14ac:dyDescent="0.3">
      <c r="B471" s="197"/>
      <c r="C471" s="198"/>
      <c r="D471" s="194" t="s">
        <v>160</v>
      </c>
      <c r="E471" s="199" t="s">
        <v>23</v>
      </c>
      <c r="F471" s="200" t="s">
        <v>553</v>
      </c>
      <c r="G471" s="198"/>
      <c r="H471" s="201">
        <v>20.8</v>
      </c>
      <c r="I471" s="202"/>
      <c r="J471" s="198"/>
      <c r="K471" s="198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160</v>
      </c>
      <c r="AU471" s="207" t="s">
        <v>81</v>
      </c>
      <c r="AV471" s="10" t="s">
        <v>83</v>
      </c>
      <c r="AW471" s="10" t="s">
        <v>36</v>
      </c>
      <c r="AX471" s="10" t="s">
        <v>73</v>
      </c>
      <c r="AY471" s="207" t="s">
        <v>146</v>
      </c>
    </row>
    <row r="472" spans="2:65" s="11" customFormat="1" x14ac:dyDescent="0.3">
      <c r="B472" s="208"/>
      <c r="C472" s="209"/>
      <c r="D472" s="194" t="s">
        <v>160</v>
      </c>
      <c r="E472" s="210" t="s">
        <v>23</v>
      </c>
      <c r="F472" s="211" t="s">
        <v>162</v>
      </c>
      <c r="G472" s="209"/>
      <c r="H472" s="212">
        <v>20.8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160</v>
      </c>
      <c r="AU472" s="218" t="s">
        <v>81</v>
      </c>
      <c r="AV472" s="11" t="s">
        <v>151</v>
      </c>
      <c r="AW472" s="11" t="s">
        <v>36</v>
      </c>
      <c r="AX472" s="11" t="s">
        <v>81</v>
      </c>
      <c r="AY472" s="218" t="s">
        <v>146</v>
      </c>
    </row>
    <row r="473" spans="2:65" s="1" customFormat="1" ht="16.5" customHeight="1" x14ac:dyDescent="0.3">
      <c r="B473" s="40"/>
      <c r="C473" s="182" t="s">
        <v>554</v>
      </c>
      <c r="D473" s="182" t="s">
        <v>147</v>
      </c>
      <c r="E473" s="183" t="s">
        <v>555</v>
      </c>
      <c r="F473" s="184" t="s">
        <v>556</v>
      </c>
      <c r="G473" s="185" t="s">
        <v>557</v>
      </c>
      <c r="H473" s="240"/>
      <c r="I473" s="187"/>
      <c r="J473" s="188">
        <f>ROUND(I473*H473,2)</f>
        <v>0</v>
      </c>
      <c r="K473" s="184" t="s">
        <v>182</v>
      </c>
      <c r="L473" s="60"/>
      <c r="M473" s="189" t="s">
        <v>23</v>
      </c>
      <c r="N473" s="190" t="s">
        <v>44</v>
      </c>
      <c r="O473" s="41"/>
      <c r="P473" s="191">
        <f>O473*H473</f>
        <v>0</v>
      </c>
      <c r="Q473" s="191">
        <v>0</v>
      </c>
      <c r="R473" s="191">
        <f>Q473*H473</f>
        <v>0</v>
      </c>
      <c r="S473" s="191">
        <v>0</v>
      </c>
      <c r="T473" s="192">
        <f>S473*H473</f>
        <v>0</v>
      </c>
      <c r="AR473" s="23" t="s">
        <v>151</v>
      </c>
      <c r="AT473" s="23" t="s">
        <v>147</v>
      </c>
      <c r="AU473" s="23" t="s">
        <v>81</v>
      </c>
      <c r="AY473" s="23" t="s">
        <v>146</v>
      </c>
      <c r="BE473" s="193">
        <f>IF(N473="základní",J473,0)</f>
        <v>0</v>
      </c>
      <c r="BF473" s="193">
        <f>IF(N473="snížená",J473,0)</f>
        <v>0</v>
      </c>
      <c r="BG473" s="193">
        <f>IF(N473="zákl. přenesená",J473,0)</f>
        <v>0</v>
      </c>
      <c r="BH473" s="193">
        <f>IF(N473="sníž. přenesená",J473,0)</f>
        <v>0</v>
      </c>
      <c r="BI473" s="193">
        <f>IF(N473="nulová",J473,0)</f>
        <v>0</v>
      </c>
      <c r="BJ473" s="23" t="s">
        <v>81</v>
      </c>
      <c r="BK473" s="193">
        <f>ROUND(I473*H473,2)</f>
        <v>0</v>
      </c>
      <c r="BL473" s="23" t="s">
        <v>151</v>
      </c>
      <c r="BM473" s="23" t="s">
        <v>558</v>
      </c>
    </row>
    <row r="474" spans="2:65" s="1" customFormat="1" ht="24" x14ac:dyDescent="0.3">
      <c r="B474" s="40"/>
      <c r="C474" s="62"/>
      <c r="D474" s="194" t="s">
        <v>152</v>
      </c>
      <c r="E474" s="62"/>
      <c r="F474" s="195" t="s">
        <v>559</v>
      </c>
      <c r="G474" s="62"/>
      <c r="H474" s="62"/>
      <c r="I474" s="155"/>
      <c r="J474" s="62"/>
      <c r="K474" s="62"/>
      <c r="L474" s="60"/>
      <c r="M474" s="196"/>
      <c r="N474" s="41"/>
      <c r="O474" s="41"/>
      <c r="P474" s="41"/>
      <c r="Q474" s="41"/>
      <c r="R474" s="41"/>
      <c r="S474" s="41"/>
      <c r="T474" s="77"/>
      <c r="AT474" s="23" t="s">
        <v>152</v>
      </c>
      <c r="AU474" s="23" t="s">
        <v>81</v>
      </c>
    </row>
    <row r="475" spans="2:65" s="9" customFormat="1" ht="37.35" customHeight="1" x14ac:dyDescent="0.35">
      <c r="B475" s="168"/>
      <c r="C475" s="169"/>
      <c r="D475" s="170" t="s">
        <v>72</v>
      </c>
      <c r="E475" s="171" t="s">
        <v>560</v>
      </c>
      <c r="F475" s="171" t="s">
        <v>561</v>
      </c>
      <c r="G475" s="169"/>
      <c r="H475" s="169"/>
      <c r="I475" s="172"/>
      <c r="J475" s="173">
        <f>BK475</f>
        <v>0</v>
      </c>
      <c r="K475" s="169"/>
      <c r="L475" s="174"/>
      <c r="M475" s="175"/>
      <c r="N475" s="176"/>
      <c r="O475" s="176"/>
      <c r="P475" s="177">
        <f>SUM(P476:P524)</f>
        <v>0</v>
      </c>
      <c r="Q475" s="176"/>
      <c r="R475" s="177">
        <f>SUM(R476:R524)</f>
        <v>5.2326359999999994</v>
      </c>
      <c r="S475" s="176"/>
      <c r="T475" s="178">
        <f>SUM(T476:T524)</f>
        <v>0</v>
      </c>
      <c r="AR475" s="179" t="s">
        <v>81</v>
      </c>
      <c r="AT475" s="180" t="s">
        <v>72</v>
      </c>
      <c r="AU475" s="180" t="s">
        <v>73</v>
      </c>
      <c r="AY475" s="179" t="s">
        <v>146</v>
      </c>
      <c r="BK475" s="181">
        <f>SUM(BK476:BK524)</f>
        <v>0</v>
      </c>
    </row>
    <row r="476" spans="2:65" s="1" customFormat="1" ht="16.5" customHeight="1" x14ac:dyDescent="0.3">
      <c r="B476" s="40"/>
      <c r="C476" s="182" t="s">
        <v>371</v>
      </c>
      <c r="D476" s="182" t="s">
        <v>147</v>
      </c>
      <c r="E476" s="183" t="s">
        <v>562</v>
      </c>
      <c r="F476" s="184" t="s">
        <v>563</v>
      </c>
      <c r="G476" s="185" t="s">
        <v>207</v>
      </c>
      <c r="H476" s="186">
        <v>1092.5999999999999</v>
      </c>
      <c r="I476" s="187"/>
      <c r="J476" s="188">
        <f>ROUND(I476*H476,2)</f>
        <v>0</v>
      </c>
      <c r="K476" s="184" t="s">
        <v>23</v>
      </c>
      <c r="L476" s="60"/>
      <c r="M476" s="189" t="s">
        <v>23</v>
      </c>
      <c r="N476" s="190" t="s">
        <v>44</v>
      </c>
      <c r="O476" s="41"/>
      <c r="P476" s="191">
        <f>O476*H476</f>
        <v>0</v>
      </c>
      <c r="Q476" s="191">
        <v>0</v>
      </c>
      <c r="R476" s="191">
        <f>Q476*H476</f>
        <v>0</v>
      </c>
      <c r="S476" s="191">
        <v>0</v>
      </c>
      <c r="T476" s="192">
        <f>S476*H476</f>
        <v>0</v>
      </c>
      <c r="AR476" s="23" t="s">
        <v>151</v>
      </c>
      <c r="AT476" s="23" t="s">
        <v>147</v>
      </c>
      <c r="AU476" s="23" t="s">
        <v>81</v>
      </c>
      <c r="AY476" s="23" t="s">
        <v>146</v>
      </c>
      <c r="BE476" s="193">
        <f>IF(N476="základní",J476,0)</f>
        <v>0</v>
      </c>
      <c r="BF476" s="193">
        <f>IF(N476="snížená",J476,0)</f>
        <v>0</v>
      </c>
      <c r="BG476" s="193">
        <f>IF(N476="zákl. přenesená",J476,0)</f>
        <v>0</v>
      </c>
      <c r="BH476" s="193">
        <f>IF(N476="sníž. přenesená",J476,0)</f>
        <v>0</v>
      </c>
      <c r="BI476" s="193">
        <f>IF(N476="nulová",J476,0)</f>
        <v>0</v>
      </c>
      <c r="BJ476" s="23" t="s">
        <v>81</v>
      </c>
      <c r="BK476" s="193">
        <f>ROUND(I476*H476,2)</f>
        <v>0</v>
      </c>
      <c r="BL476" s="23" t="s">
        <v>151</v>
      </c>
      <c r="BM476" s="23" t="s">
        <v>564</v>
      </c>
    </row>
    <row r="477" spans="2:65" s="1" customFormat="1" ht="24" x14ac:dyDescent="0.3">
      <c r="B477" s="40"/>
      <c r="C477" s="62"/>
      <c r="D477" s="194" t="s">
        <v>152</v>
      </c>
      <c r="E477" s="62"/>
      <c r="F477" s="195" t="s">
        <v>565</v>
      </c>
      <c r="G477" s="62"/>
      <c r="H477" s="62"/>
      <c r="I477" s="155"/>
      <c r="J477" s="62"/>
      <c r="K477" s="62"/>
      <c r="L477" s="60"/>
      <c r="M477" s="196"/>
      <c r="N477" s="41"/>
      <c r="O477" s="41"/>
      <c r="P477" s="41"/>
      <c r="Q477" s="41"/>
      <c r="R477" s="41"/>
      <c r="S477" s="41"/>
      <c r="T477" s="77"/>
      <c r="AT477" s="23" t="s">
        <v>152</v>
      </c>
      <c r="AU477" s="23" t="s">
        <v>81</v>
      </c>
    </row>
    <row r="478" spans="2:65" s="10" customFormat="1" x14ac:dyDescent="0.3">
      <c r="B478" s="197"/>
      <c r="C478" s="198"/>
      <c r="D478" s="194" t="s">
        <v>160</v>
      </c>
      <c r="E478" s="199" t="s">
        <v>23</v>
      </c>
      <c r="F478" s="200" t="s">
        <v>566</v>
      </c>
      <c r="G478" s="198"/>
      <c r="H478" s="201">
        <v>364.2</v>
      </c>
      <c r="I478" s="202"/>
      <c r="J478" s="198"/>
      <c r="K478" s="198"/>
      <c r="L478" s="203"/>
      <c r="M478" s="204"/>
      <c r="N478" s="205"/>
      <c r="O478" s="205"/>
      <c r="P478" s="205"/>
      <c r="Q478" s="205"/>
      <c r="R478" s="205"/>
      <c r="S478" s="205"/>
      <c r="T478" s="206"/>
      <c r="AT478" s="207" t="s">
        <v>160</v>
      </c>
      <c r="AU478" s="207" t="s">
        <v>81</v>
      </c>
      <c r="AV478" s="10" t="s">
        <v>83</v>
      </c>
      <c r="AW478" s="10" t="s">
        <v>36</v>
      </c>
      <c r="AX478" s="10" t="s">
        <v>73</v>
      </c>
      <c r="AY478" s="207" t="s">
        <v>146</v>
      </c>
    </row>
    <row r="479" spans="2:65" s="12" customFormat="1" ht="24" x14ac:dyDescent="0.3">
      <c r="B479" s="219"/>
      <c r="C479" s="220"/>
      <c r="D479" s="194" t="s">
        <v>160</v>
      </c>
      <c r="E479" s="221" t="s">
        <v>23</v>
      </c>
      <c r="F479" s="222" t="s">
        <v>567</v>
      </c>
      <c r="G479" s="220"/>
      <c r="H479" s="221" t="s">
        <v>23</v>
      </c>
      <c r="I479" s="223"/>
      <c r="J479" s="220"/>
      <c r="K479" s="220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160</v>
      </c>
      <c r="AU479" s="228" t="s">
        <v>81</v>
      </c>
      <c r="AV479" s="12" t="s">
        <v>81</v>
      </c>
      <c r="AW479" s="12" t="s">
        <v>36</v>
      </c>
      <c r="AX479" s="12" t="s">
        <v>73</v>
      </c>
      <c r="AY479" s="228" t="s">
        <v>146</v>
      </c>
    </row>
    <row r="480" spans="2:65" s="10" customFormat="1" x14ac:dyDescent="0.3">
      <c r="B480" s="197"/>
      <c r="C480" s="198"/>
      <c r="D480" s="194" t="s">
        <v>160</v>
      </c>
      <c r="E480" s="199" t="s">
        <v>23</v>
      </c>
      <c r="F480" s="200" t="s">
        <v>568</v>
      </c>
      <c r="G480" s="198"/>
      <c r="H480" s="201">
        <v>364.2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160</v>
      </c>
      <c r="AU480" s="207" t="s">
        <v>81</v>
      </c>
      <c r="AV480" s="10" t="s">
        <v>83</v>
      </c>
      <c r="AW480" s="10" t="s">
        <v>36</v>
      </c>
      <c r="AX480" s="10" t="s">
        <v>73</v>
      </c>
      <c r="AY480" s="207" t="s">
        <v>146</v>
      </c>
    </row>
    <row r="481" spans="2:65" s="10" customFormat="1" x14ac:dyDescent="0.3">
      <c r="B481" s="197"/>
      <c r="C481" s="198"/>
      <c r="D481" s="194" t="s">
        <v>160</v>
      </c>
      <c r="E481" s="199" t="s">
        <v>23</v>
      </c>
      <c r="F481" s="200" t="s">
        <v>568</v>
      </c>
      <c r="G481" s="198"/>
      <c r="H481" s="201">
        <v>364.2</v>
      </c>
      <c r="I481" s="202"/>
      <c r="J481" s="198"/>
      <c r="K481" s="198"/>
      <c r="L481" s="203"/>
      <c r="M481" s="204"/>
      <c r="N481" s="205"/>
      <c r="O481" s="205"/>
      <c r="P481" s="205"/>
      <c r="Q481" s="205"/>
      <c r="R481" s="205"/>
      <c r="S481" s="205"/>
      <c r="T481" s="206"/>
      <c r="AT481" s="207" t="s">
        <v>160</v>
      </c>
      <c r="AU481" s="207" t="s">
        <v>81</v>
      </c>
      <c r="AV481" s="10" t="s">
        <v>83</v>
      </c>
      <c r="AW481" s="10" t="s">
        <v>36</v>
      </c>
      <c r="AX481" s="10" t="s">
        <v>73</v>
      </c>
      <c r="AY481" s="207" t="s">
        <v>146</v>
      </c>
    </row>
    <row r="482" spans="2:65" s="1" customFormat="1" ht="16.5" customHeight="1" x14ac:dyDescent="0.3">
      <c r="B482" s="40"/>
      <c r="C482" s="230" t="s">
        <v>569</v>
      </c>
      <c r="D482" s="230" t="s">
        <v>358</v>
      </c>
      <c r="E482" s="231" t="s">
        <v>570</v>
      </c>
      <c r="F482" s="232" t="s">
        <v>571</v>
      </c>
      <c r="G482" s="233" t="s">
        <v>207</v>
      </c>
      <c r="H482" s="234">
        <v>400.62</v>
      </c>
      <c r="I482" s="235"/>
      <c r="J482" s="236">
        <f>ROUND(I482*H482,2)</f>
        <v>0</v>
      </c>
      <c r="K482" s="232" t="s">
        <v>23</v>
      </c>
      <c r="L482" s="237"/>
      <c r="M482" s="238" t="s">
        <v>23</v>
      </c>
      <c r="N482" s="239" t="s">
        <v>44</v>
      </c>
      <c r="O482" s="41"/>
      <c r="P482" s="191">
        <f>O482*H482</f>
        <v>0</v>
      </c>
      <c r="Q482" s="191">
        <v>3.0000000000000001E-3</v>
      </c>
      <c r="R482" s="191">
        <f>Q482*H482</f>
        <v>1.2018599999999999</v>
      </c>
      <c r="S482" s="191">
        <v>0</v>
      </c>
      <c r="T482" s="192">
        <f>S482*H482</f>
        <v>0</v>
      </c>
      <c r="AR482" s="23" t="s">
        <v>165</v>
      </c>
      <c r="AT482" s="23" t="s">
        <v>358</v>
      </c>
      <c r="AU482" s="23" t="s">
        <v>81</v>
      </c>
      <c r="AY482" s="23" t="s">
        <v>146</v>
      </c>
      <c r="BE482" s="193">
        <f>IF(N482="základní",J482,0)</f>
        <v>0</v>
      </c>
      <c r="BF482" s="193">
        <f>IF(N482="snížená",J482,0)</f>
        <v>0</v>
      </c>
      <c r="BG482" s="193">
        <f>IF(N482="zákl. přenesená",J482,0)</f>
        <v>0</v>
      </c>
      <c r="BH482" s="193">
        <f>IF(N482="sníž. přenesená",J482,0)</f>
        <v>0</v>
      </c>
      <c r="BI482" s="193">
        <f>IF(N482="nulová",J482,0)</f>
        <v>0</v>
      </c>
      <c r="BJ482" s="23" t="s">
        <v>81</v>
      </c>
      <c r="BK482" s="193">
        <f>ROUND(I482*H482,2)</f>
        <v>0</v>
      </c>
      <c r="BL482" s="23" t="s">
        <v>151</v>
      </c>
      <c r="BM482" s="23" t="s">
        <v>572</v>
      </c>
    </row>
    <row r="483" spans="2:65" s="1" customFormat="1" x14ac:dyDescent="0.3">
      <c r="B483" s="40"/>
      <c r="C483" s="62"/>
      <c r="D483" s="194" t="s">
        <v>152</v>
      </c>
      <c r="E483" s="62"/>
      <c r="F483" s="195" t="s">
        <v>571</v>
      </c>
      <c r="G483" s="62"/>
      <c r="H483" s="62"/>
      <c r="I483" s="155"/>
      <c r="J483" s="62"/>
      <c r="K483" s="62"/>
      <c r="L483" s="60"/>
      <c r="M483" s="196"/>
      <c r="N483" s="41"/>
      <c r="O483" s="41"/>
      <c r="P483" s="41"/>
      <c r="Q483" s="41"/>
      <c r="R483" s="41"/>
      <c r="S483" s="41"/>
      <c r="T483" s="77"/>
      <c r="AT483" s="23" t="s">
        <v>152</v>
      </c>
      <c r="AU483" s="23" t="s">
        <v>81</v>
      </c>
    </row>
    <row r="484" spans="2:65" s="1" customFormat="1" ht="24" x14ac:dyDescent="0.3">
      <c r="B484" s="40"/>
      <c r="C484" s="62"/>
      <c r="D484" s="194" t="s">
        <v>342</v>
      </c>
      <c r="E484" s="62"/>
      <c r="F484" s="229" t="s">
        <v>573</v>
      </c>
      <c r="G484" s="62"/>
      <c r="H484" s="62"/>
      <c r="I484" s="155"/>
      <c r="J484" s="62"/>
      <c r="K484" s="62"/>
      <c r="L484" s="60"/>
      <c r="M484" s="196"/>
      <c r="N484" s="41"/>
      <c r="O484" s="41"/>
      <c r="P484" s="41"/>
      <c r="Q484" s="41"/>
      <c r="R484" s="41"/>
      <c r="S484" s="41"/>
      <c r="T484" s="77"/>
      <c r="AT484" s="23" t="s">
        <v>342</v>
      </c>
      <c r="AU484" s="23" t="s">
        <v>81</v>
      </c>
    </row>
    <row r="485" spans="2:65" s="10" customFormat="1" x14ac:dyDescent="0.3">
      <c r="B485" s="197"/>
      <c r="C485" s="198"/>
      <c r="D485" s="194" t="s">
        <v>160</v>
      </c>
      <c r="E485" s="199" t="s">
        <v>23</v>
      </c>
      <c r="F485" s="200" t="s">
        <v>574</v>
      </c>
      <c r="G485" s="198"/>
      <c r="H485" s="201">
        <v>400.62</v>
      </c>
      <c r="I485" s="202"/>
      <c r="J485" s="198"/>
      <c r="K485" s="198"/>
      <c r="L485" s="203"/>
      <c r="M485" s="204"/>
      <c r="N485" s="205"/>
      <c r="O485" s="205"/>
      <c r="P485" s="205"/>
      <c r="Q485" s="205"/>
      <c r="R485" s="205"/>
      <c r="S485" s="205"/>
      <c r="T485" s="206"/>
      <c r="AT485" s="207" t="s">
        <v>160</v>
      </c>
      <c r="AU485" s="207" t="s">
        <v>81</v>
      </c>
      <c r="AV485" s="10" t="s">
        <v>83</v>
      </c>
      <c r="AW485" s="10" t="s">
        <v>36</v>
      </c>
      <c r="AX485" s="10" t="s">
        <v>73</v>
      </c>
      <c r="AY485" s="207" t="s">
        <v>146</v>
      </c>
    </row>
    <row r="486" spans="2:65" s="11" customFormat="1" x14ac:dyDescent="0.3">
      <c r="B486" s="208"/>
      <c r="C486" s="209"/>
      <c r="D486" s="194" t="s">
        <v>160</v>
      </c>
      <c r="E486" s="210" t="s">
        <v>23</v>
      </c>
      <c r="F486" s="211" t="s">
        <v>162</v>
      </c>
      <c r="G486" s="209"/>
      <c r="H486" s="212">
        <v>400.62</v>
      </c>
      <c r="I486" s="213"/>
      <c r="J486" s="209"/>
      <c r="K486" s="209"/>
      <c r="L486" s="214"/>
      <c r="M486" s="215"/>
      <c r="N486" s="216"/>
      <c r="O486" s="216"/>
      <c r="P486" s="216"/>
      <c r="Q486" s="216"/>
      <c r="R486" s="216"/>
      <c r="S486" s="216"/>
      <c r="T486" s="217"/>
      <c r="AT486" s="218" t="s">
        <v>160</v>
      </c>
      <c r="AU486" s="218" t="s">
        <v>81</v>
      </c>
      <c r="AV486" s="11" t="s">
        <v>151</v>
      </c>
      <c r="AW486" s="11" t="s">
        <v>36</v>
      </c>
      <c r="AX486" s="11" t="s">
        <v>81</v>
      </c>
      <c r="AY486" s="218" t="s">
        <v>146</v>
      </c>
    </row>
    <row r="487" spans="2:65" s="1" customFormat="1" ht="16.5" customHeight="1" x14ac:dyDescent="0.3">
      <c r="B487" s="40"/>
      <c r="C487" s="230" t="s">
        <v>378</v>
      </c>
      <c r="D487" s="230" t="s">
        <v>358</v>
      </c>
      <c r="E487" s="231" t="s">
        <v>575</v>
      </c>
      <c r="F487" s="232" t="s">
        <v>576</v>
      </c>
      <c r="G487" s="233" t="s">
        <v>207</v>
      </c>
      <c r="H487" s="234">
        <v>801.24</v>
      </c>
      <c r="I487" s="235"/>
      <c r="J487" s="236">
        <f>ROUND(I487*H487,2)</f>
        <v>0</v>
      </c>
      <c r="K487" s="232" t="s">
        <v>23</v>
      </c>
      <c r="L487" s="237"/>
      <c r="M487" s="238" t="s">
        <v>23</v>
      </c>
      <c r="N487" s="239" t="s">
        <v>44</v>
      </c>
      <c r="O487" s="41"/>
      <c r="P487" s="191">
        <f>O487*H487</f>
        <v>0</v>
      </c>
      <c r="Q487" s="191">
        <v>5.0000000000000001E-3</v>
      </c>
      <c r="R487" s="191">
        <f>Q487*H487</f>
        <v>4.0061999999999998</v>
      </c>
      <c r="S487" s="191">
        <v>0</v>
      </c>
      <c r="T487" s="192">
        <f>S487*H487</f>
        <v>0</v>
      </c>
      <c r="AR487" s="23" t="s">
        <v>165</v>
      </c>
      <c r="AT487" s="23" t="s">
        <v>358</v>
      </c>
      <c r="AU487" s="23" t="s">
        <v>81</v>
      </c>
      <c r="AY487" s="23" t="s">
        <v>146</v>
      </c>
      <c r="BE487" s="193">
        <f>IF(N487="základní",J487,0)</f>
        <v>0</v>
      </c>
      <c r="BF487" s="193">
        <f>IF(N487="snížená",J487,0)</f>
        <v>0</v>
      </c>
      <c r="BG487" s="193">
        <f>IF(N487="zákl. přenesená",J487,0)</f>
        <v>0</v>
      </c>
      <c r="BH487" s="193">
        <f>IF(N487="sníž. přenesená",J487,0)</f>
        <v>0</v>
      </c>
      <c r="BI487" s="193">
        <f>IF(N487="nulová",J487,0)</f>
        <v>0</v>
      </c>
      <c r="BJ487" s="23" t="s">
        <v>81</v>
      </c>
      <c r="BK487" s="193">
        <f>ROUND(I487*H487,2)</f>
        <v>0</v>
      </c>
      <c r="BL487" s="23" t="s">
        <v>151</v>
      </c>
      <c r="BM487" s="23" t="s">
        <v>577</v>
      </c>
    </row>
    <row r="488" spans="2:65" s="1" customFormat="1" x14ac:dyDescent="0.3">
      <c r="B488" s="40"/>
      <c r="C488" s="62"/>
      <c r="D488" s="194" t="s">
        <v>152</v>
      </c>
      <c r="E488" s="62"/>
      <c r="F488" s="195" t="s">
        <v>576</v>
      </c>
      <c r="G488" s="62"/>
      <c r="H488" s="62"/>
      <c r="I488" s="155"/>
      <c r="J488" s="62"/>
      <c r="K488" s="62"/>
      <c r="L488" s="60"/>
      <c r="M488" s="196"/>
      <c r="N488" s="41"/>
      <c r="O488" s="41"/>
      <c r="P488" s="41"/>
      <c r="Q488" s="41"/>
      <c r="R488" s="41"/>
      <c r="S488" s="41"/>
      <c r="T488" s="77"/>
      <c r="AT488" s="23" t="s">
        <v>152</v>
      </c>
      <c r="AU488" s="23" t="s">
        <v>81</v>
      </c>
    </row>
    <row r="489" spans="2:65" s="12" customFormat="1" ht="24" x14ac:dyDescent="0.3">
      <c r="B489" s="219"/>
      <c r="C489" s="220"/>
      <c r="D489" s="194" t="s">
        <v>160</v>
      </c>
      <c r="E489" s="221" t="s">
        <v>23</v>
      </c>
      <c r="F489" s="222" t="s">
        <v>578</v>
      </c>
      <c r="G489" s="220"/>
      <c r="H489" s="221" t="s">
        <v>23</v>
      </c>
      <c r="I489" s="223"/>
      <c r="J489" s="220"/>
      <c r="K489" s="220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160</v>
      </c>
      <c r="AU489" s="228" t="s">
        <v>81</v>
      </c>
      <c r="AV489" s="12" t="s">
        <v>81</v>
      </c>
      <c r="AW489" s="12" t="s">
        <v>36</v>
      </c>
      <c r="AX489" s="12" t="s">
        <v>73</v>
      </c>
      <c r="AY489" s="228" t="s">
        <v>146</v>
      </c>
    </row>
    <row r="490" spans="2:65" s="10" customFormat="1" x14ac:dyDescent="0.3">
      <c r="B490" s="197"/>
      <c r="C490" s="198"/>
      <c r="D490" s="194" t="s">
        <v>160</v>
      </c>
      <c r="E490" s="199" t="s">
        <v>23</v>
      </c>
      <c r="F490" s="200" t="s">
        <v>579</v>
      </c>
      <c r="G490" s="198"/>
      <c r="H490" s="201">
        <v>801.24</v>
      </c>
      <c r="I490" s="202"/>
      <c r="J490" s="198"/>
      <c r="K490" s="198"/>
      <c r="L490" s="203"/>
      <c r="M490" s="204"/>
      <c r="N490" s="205"/>
      <c r="O490" s="205"/>
      <c r="P490" s="205"/>
      <c r="Q490" s="205"/>
      <c r="R490" s="205"/>
      <c r="S490" s="205"/>
      <c r="T490" s="206"/>
      <c r="AT490" s="207" t="s">
        <v>160</v>
      </c>
      <c r="AU490" s="207" t="s">
        <v>81</v>
      </c>
      <c r="AV490" s="10" t="s">
        <v>83</v>
      </c>
      <c r="AW490" s="10" t="s">
        <v>36</v>
      </c>
      <c r="AX490" s="10" t="s">
        <v>73</v>
      </c>
      <c r="AY490" s="207" t="s">
        <v>146</v>
      </c>
    </row>
    <row r="491" spans="2:65" s="1" customFormat="1" ht="25.5" customHeight="1" x14ac:dyDescent="0.3">
      <c r="B491" s="40"/>
      <c r="C491" s="182" t="s">
        <v>580</v>
      </c>
      <c r="D491" s="182" t="s">
        <v>147</v>
      </c>
      <c r="E491" s="183" t="s">
        <v>581</v>
      </c>
      <c r="F491" s="184" t="s">
        <v>582</v>
      </c>
      <c r="G491" s="185" t="s">
        <v>207</v>
      </c>
      <c r="H491" s="186">
        <v>364.2</v>
      </c>
      <c r="I491" s="187"/>
      <c r="J491" s="188">
        <f>ROUND(I491*H491,2)</f>
        <v>0</v>
      </c>
      <c r="K491" s="184" t="s">
        <v>23</v>
      </c>
      <c r="L491" s="60"/>
      <c r="M491" s="189" t="s">
        <v>23</v>
      </c>
      <c r="N491" s="190" t="s">
        <v>44</v>
      </c>
      <c r="O491" s="41"/>
      <c r="P491" s="191">
        <f>O491*H491</f>
        <v>0</v>
      </c>
      <c r="Q491" s="191">
        <v>0</v>
      </c>
      <c r="R491" s="191">
        <f>Q491*H491</f>
        <v>0</v>
      </c>
      <c r="S491" s="191">
        <v>0</v>
      </c>
      <c r="T491" s="192">
        <f>S491*H491</f>
        <v>0</v>
      </c>
      <c r="AR491" s="23" t="s">
        <v>151</v>
      </c>
      <c r="AT491" s="23" t="s">
        <v>147</v>
      </c>
      <c r="AU491" s="23" t="s">
        <v>81</v>
      </c>
      <c r="AY491" s="23" t="s">
        <v>146</v>
      </c>
      <c r="BE491" s="193">
        <f>IF(N491="základní",J491,0)</f>
        <v>0</v>
      </c>
      <c r="BF491" s="193">
        <f>IF(N491="snížená",J491,0)</f>
        <v>0</v>
      </c>
      <c r="BG491" s="193">
        <f>IF(N491="zákl. přenesená",J491,0)</f>
        <v>0</v>
      </c>
      <c r="BH491" s="193">
        <f>IF(N491="sníž. přenesená",J491,0)</f>
        <v>0</v>
      </c>
      <c r="BI491" s="193">
        <f>IF(N491="nulová",J491,0)</f>
        <v>0</v>
      </c>
      <c r="BJ491" s="23" t="s">
        <v>81</v>
      </c>
      <c r="BK491" s="193">
        <f>ROUND(I491*H491,2)</f>
        <v>0</v>
      </c>
      <c r="BL491" s="23" t="s">
        <v>151</v>
      </c>
      <c r="BM491" s="23" t="s">
        <v>583</v>
      </c>
    </row>
    <row r="492" spans="2:65" s="1" customFormat="1" x14ac:dyDescent="0.3">
      <c r="B492" s="40"/>
      <c r="C492" s="62"/>
      <c r="D492" s="194" t="s">
        <v>152</v>
      </c>
      <c r="E492" s="62"/>
      <c r="F492" s="195" t="s">
        <v>584</v>
      </c>
      <c r="G492" s="62"/>
      <c r="H492" s="62"/>
      <c r="I492" s="155"/>
      <c r="J492" s="62"/>
      <c r="K492" s="62"/>
      <c r="L492" s="60"/>
      <c r="M492" s="196"/>
      <c r="N492" s="41"/>
      <c r="O492" s="41"/>
      <c r="P492" s="41"/>
      <c r="Q492" s="41"/>
      <c r="R492" s="41"/>
      <c r="S492" s="41"/>
      <c r="T492" s="77"/>
      <c r="AT492" s="23" t="s">
        <v>152</v>
      </c>
      <c r="AU492" s="23" t="s">
        <v>81</v>
      </c>
    </row>
    <row r="493" spans="2:65" s="10" customFormat="1" x14ac:dyDescent="0.3">
      <c r="B493" s="197"/>
      <c r="C493" s="198"/>
      <c r="D493" s="194" t="s">
        <v>160</v>
      </c>
      <c r="E493" s="199" t="s">
        <v>23</v>
      </c>
      <c r="F493" s="200" t="s">
        <v>585</v>
      </c>
      <c r="G493" s="198"/>
      <c r="H493" s="201">
        <v>357</v>
      </c>
      <c r="I493" s="202"/>
      <c r="J493" s="198"/>
      <c r="K493" s="198"/>
      <c r="L493" s="203"/>
      <c r="M493" s="204"/>
      <c r="N493" s="205"/>
      <c r="O493" s="205"/>
      <c r="P493" s="205"/>
      <c r="Q493" s="205"/>
      <c r="R493" s="205"/>
      <c r="S493" s="205"/>
      <c r="T493" s="206"/>
      <c r="AT493" s="207" t="s">
        <v>160</v>
      </c>
      <c r="AU493" s="207" t="s">
        <v>81</v>
      </c>
      <c r="AV493" s="10" t="s">
        <v>83</v>
      </c>
      <c r="AW493" s="10" t="s">
        <v>36</v>
      </c>
      <c r="AX493" s="10" t="s">
        <v>73</v>
      </c>
      <c r="AY493" s="207" t="s">
        <v>146</v>
      </c>
    </row>
    <row r="494" spans="2:65" s="10" customFormat="1" x14ac:dyDescent="0.3">
      <c r="B494" s="197"/>
      <c r="C494" s="198"/>
      <c r="D494" s="194" t="s">
        <v>160</v>
      </c>
      <c r="E494" s="199" t="s">
        <v>23</v>
      </c>
      <c r="F494" s="200" t="s">
        <v>586</v>
      </c>
      <c r="G494" s="198"/>
      <c r="H494" s="201">
        <v>7.2</v>
      </c>
      <c r="I494" s="202"/>
      <c r="J494" s="198"/>
      <c r="K494" s="198"/>
      <c r="L494" s="203"/>
      <c r="M494" s="204"/>
      <c r="N494" s="205"/>
      <c r="O494" s="205"/>
      <c r="P494" s="205"/>
      <c r="Q494" s="205"/>
      <c r="R494" s="205"/>
      <c r="S494" s="205"/>
      <c r="T494" s="206"/>
      <c r="AT494" s="207" t="s">
        <v>160</v>
      </c>
      <c r="AU494" s="207" t="s">
        <v>81</v>
      </c>
      <c r="AV494" s="10" t="s">
        <v>83</v>
      </c>
      <c r="AW494" s="10" t="s">
        <v>36</v>
      </c>
      <c r="AX494" s="10" t="s">
        <v>73</v>
      </c>
      <c r="AY494" s="207" t="s">
        <v>146</v>
      </c>
    </row>
    <row r="495" spans="2:65" s="1" customFormat="1" ht="25.5" customHeight="1" x14ac:dyDescent="0.3">
      <c r="B495" s="40"/>
      <c r="C495" s="182" t="s">
        <v>383</v>
      </c>
      <c r="D495" s="182" t="s">
        <v>147</v>
      </c>
      <c r="E495" s="183" t="s">
        <v>587</v>
      </c>
      <c r="F495" s="184" t="s">
        <v>588</v>
      </c>
      <c r="G495" s="185" t="s">
        <v>207</v>
      </c>
      <c r="H495" s="186">
        <v>364.2</v>
      </c>
      <c r="I495" s="187"/>
      <c r="J495" s="188">
        <f>ROUND(I495*H495,2)</f>
        <v>0</v>
      </c>
      <c r="K495" s="184" t="s">
        <v>23</v>
      </c>
      <c r="L495" s="60"/>
      <c r="M495" s="189" t="s">
        <v>23</v>
      </c>
      <c r="N495" s="190" t="s">
        <v>44</v>
      </c>
      <c r="O495" s="41"/>
      <c r="P495" s="191">
        <f>O495*H495</f>
        <v>0</v>
      </c>
      <c r="Q495" s="191">
        <v>0</v>
      </c>
      <c r="R495" s="191">
        <f>Q495*H495</f>
        <v>0</v>
      </c>
      <c r="S495" s="191">
        <v>0</v>
      </c>
      <c r="T495" s="192">
        <f>S495*H495</f>
        <v>0</v>
      </c>
      <c r="AR495" s="23" t="s">
        <v>151</v>
      </c>
      <c r="AT495" s="23" t="s">
        <v>147</v>
      </c>
      <c r="AU495" s="23" t="s">
        <v>81</v>
      </c>
      <c r="AY495" s="23" t="s">
        <v>146</v>
      </c>
      <c r="BE495" s="193">
        <f>IF(N495="základní",J495,0)</f>
        <v>0</v>
      </c>
      <c r="BF495" s="193">
        <f>IF(N495="snížená",J495,0)</f>
        <v>0</v>
      </c>
      <c r="BG495" s="193">
        <f>IF(N495="zákl. přenesená",J495,0)</f>
        <v>0</v>
      </c>
      <c r="BH495" s="193">
        <f>IF(N495="sníž. přenesená",J495,0)</f>
        <v>0</v>
      </c>
      <c r="BI495" s="193">
        <f>IF(N495="nulová",J495,0)</f>
        <v>0</v>
      </c>
      <c r="BJ495" s="23" t="s">
        <v>81</v>
      </c>
      <c r="BK495" s="193">
        <f>ROUND(I495*H495,2)</f>
        <v>0</v>
      </c>
      <c r="BL495" s="23" t="s">
        <v>151</v>
      </c>
      <c r="BM495" s="23" t="s">
        <v>589</v>
      </c>
    </row>
    <row r="496" spans="2:65" s="1" customFormat="1" x14ac:dyDescent="0.3">
      <c r="B496" s="40"/>
      <c r="C496" s="62"/>
      <c r="D496" s="194" t="s">
        <v>152</v>
      </c>
      <c r="E496" s="62"/>
      <c r="F496" s="195" t="s">
        <v>590</v>
      </c>
      <c r="G496" s="62"/>
      <c r="H496" s="62"/>
      <c r="I496" s="155"/>
      <c r="J496" s="62"/>
      <c r="K496" s="62"/>
      <c r="L496" s="60"/>
      <c r="M496" s="196"/>
      <c r="N496" s="41"/>
      <c r="O496" s="41"/>
      <c r="P496" s="41"/>
      <c r="Q496" s="41"/>
      <c r="R496" s="41"/>
      <c r="S496" s="41"/>
      <c r="T496" s="77"/>
      <c r="AT496" s="23" t="s">
        <v>152</v>
      </c>
      <c r="AU496" s="23" t="s">
        <v>81</v>
      </c>
    </row>
    <row r="497" spans="2:65" s="10" customFormat="1" x14ac:dyDescent="0.3">
      <c r="B497" s="197"/>
      <c r="C497" s="198"/>
      <c r="D497" s="194" t="s">
        <v>160</v>
      </c>
      <c r="E497" s="199" t="s">
        <v>23</v>
      </c>
      <c r="F497" s="200" t="s">
        <v>585</v>
      </c>
      <c r="G497" s="198"/>
      <c r="H497" s="201">
        <v>357</v>
      </c>
      <c r="I497" s="202"/>
      <c r="J497" s="198"/>
      <c r="K497" s="198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160</v>
      </c>
      <c r="AU497" s="207" t="s">
        <v>81</v>
      </c>
      <c r="AV497" s="10" t="s">
        <v>83</v>
      </c>
      <c r="AW497" s="10" t="s">
        <v>36</v>
      </c>
      <c r="AX497" s="10" t="s">
        <v>73</v>
      </c>
      <c r="AY497" s="207" t="s">
        <v>146</v>
      </c>
    </row>
    <row r="498" spans="2:65" s="10" customFormat="1" x14ac:dyDescent="0.3">
      <c r="B498" s="197"/>
      <c r="C498" s="198"/>
      <c r="D498" s="194" t="s">
        <v>160</v>
      </c>
      <c r="E498" s="199" t="s">
        <v>23</v>
      </c>
      <c r="F498" s="200" t="s">
        <v>586</v>
      </c>
      <c r="G498" s="198"/>
      <c r="H498" s="201">
        <v>7.2</v>
      </c>
      <c r="I498" s="202"/>
      <c r="J498" s="198"/>
      <c r="K498" s="198"/>
      <c r="L498" s="203"/>
      <c r="M498" s="204"/>
      <c r="N498" s="205"/>
      <c r="O498" s="205"/>
      <c r="P498" s="205"/>
      <c r="Q498" s="205"/>
      <c r="R498" s="205"/>
      <c r="S498" s="205"/>
      <c r="T498" s="206"/>
      <c r="AT498" s="207" t="s">
        <v>160</v>
      </c>
      <c r="AU498" s="207" t="s">
        <v>81</v>
      </c>
      <c r="AV498" s="10" t="s">
        <v>83</v>
      </c>
      <c r="AW498" s="10" t="s">
        <v>36</v>
      </c>
      <c r="AX498" s="10" t="s">
        <v>73</v>
      </c>
      <c r="AY498" s="207" t="s">
        <v>146</v>
      </c>
    </row>
    <row r="499" spans="2:65" s="1" customFormat="1" ht="16.5" customHeight="1" x14ac:dyDescent="0.3">
      <c r="B499" s="40"/>
      <c r="C499" s="182" t="s">
        <v>591</v>
      </c>
      <c r="D499" s="182" t="s">
        <v>147</v>
      </c>
      <c r="E499" s="183" t="s">
        <v>592</v>
      </c>
      <c r="F499" s="184" t="s">
        <v>593</v>
      </c>
      <c r="G499" s="185" t="s">
        <v>207</v>
      </c>
      <c r="H499" s="186">
        <v>5.0049999999999999</v>
      </c>
      <c r="I499" s="187"/>
      <c r="J499" s="188">
        <f>ROUND(I499*H499,2)</f>
        <v>0</v>
      </c>
      <c r="K499" s="184" t="s">
        <v>23</v>
      </c>
      <c r="L499" s="60"/>
      <c r="M499" s="189" t="s">
        <v>23</v>
      </c>
      <c r="N499" s="190" t="s">
        <v>44</v>
      </c>
      <c r="O499" s="41"/>
      <c r="P499" s="191">
        <f>O499*H499</f>
        <v>0</v>
      </c>
      <c r="Q499" s="191">
        <v>0</v>
      </c>
      <c r="R499" s="191">
        <f>Q499*H499</f>
        <v>0</v>
      </c>
      <c r="S499" s="191">
        <v>0</v>
      </c>
      <c r="T499" s="192">
        <f>S499*H499</f>
        <v>0</v>
      </c>
      <c r="AR499" s="23" t="s">
        <v>151</v>
      </c>
      <c r="AT499" s="23" t="s">
        <v>147</v>
      </c>
      <c r="AU499" s="23" t="s">
        <v>81</v>
      </c>
      <c r="AY499" s="23" t="s">
        <v>146</v>
      </c>
      <c r="BE499" s="193">
        <f>IF(N499="základní",J499,0)</f>
        <v>0</v>
      </c>
      <c r="BF499" s="193">
        <f>IF(N499="snížená",J499,0)</f>
        <v>0</v>
      </c>
      <c r="BG499" s="193">
        <f>IF(N499="zákl. přenesená",J499,0)</f>
        <v>0</v>
      </c>
      <c r="BH499" s="193">
        <f>IF(N499="sníž. přenesená",J499,0)</f>
        <v>0</v>
      </c>
      <c r="BI499" s="193">
        <f>IF(N499="nulová",J499,0)</f>
        <v>0</v>
      </c>
      <c r="BJ499" s="23" t="s">
        <v>81</v>
      </c>
      <c r="BK499" s="193">
        <f>ROUND(I499*H499,2)</f>
        <v>0</v>
      </c>
      <c r="BL499" s="23" t="s">
        <v>151</v>
      </c>
      <c r="BM499" s="23" t="s">
        <v>594</v>
      </c>
    </row>
    <row r="500" spans="2:65" s="1" customFormat="1" x14ac:dyDescent="0.3">
      <c r="B500" s="40"/>
      <c r="C500" s="62"/>
      <c r="D500" s="194" t="s">
        <v>152</v>
      </c>
      <c r="E500" s="62"/>
      <c r="F500" s="195" t="s">
        <v>593</v>
      </c>
      <c r="G500" s="62"/>
      <c r="H500" s="62"/>
      <c r="I500" s="155"/>
      <c r="J500" s="62"/>
      <c r="K500" s="62"/>
      <c r="L500" s="60"/>
      <c r="M500" s="196"/>
      <c r="N500" s="41"/>
      <c r="O500" s="41"/>
      <c r="P500" s="41"/>
      <c r="Q500" s="41"/>
      <c r="R500" s="41"/>
      <c r="S500" s="41"/>
      <c r="T500" s="77"/>
      <c r="AT500" s="23" t="s">
        <v>152</v>
      </c>
      <c r="AU500" s="23" t="s">
        <v>81</v>
      </c>
    </row>
    <row r="501" spans="2:65" s="10" customFormat="1" x14ac:dyDescent="0.3">
      <c r="B501" s="197"/>
      <c r="C501" s="198"/>
      <c r="D501" s="194" t="s">
        <v>160</v>
      </c>
      <c r="E501" s="199" t="s">
        <v>23</v>
      </c>
      <c r="F501" s="200" t="s">
        <v>595</v>
      </c>
      <c r="G501" s="198"/>
      <c r="H501" s="201">
        <v>5.0049999999999999</v>
      </c>
      <c r="I501" s="202"/>
      <c r="J501" s="198"/>
      <c r="K501" s="198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160</v>
      </c>
      <c r="AU501" s="207" t="s">
        <v>81</v>
      </c>
      <c r="AV501" s="10" t="s">
        <v>83</v>
      </c>
      <c r="AW501" s="10" t="s">
        <v>36</v>
      </c>
      <c r="AX501" s="10" t="s">
        <v>73</v>
      </c>
      <c r="AY501" s="207" t="s">
        <v>146</v>
      </c>
    </row>
    <row r="502" spans="2:65" s="11" customFormat="1" x14ac:dyDescent="0.3">
      <c r="B502" s="208"/>
      <c r="C502" s="209"/>
      <c r="D502" s="194" t="s">
        <v>160</v>
      </c>
      <c r="E502" s="210" t="s">
        <v>23</v>
      </c>
      <c r="F502" s="211" t="s">
        <v>162</v>
      </c>
      <c r="G502" s="209"/>
      <c r="H502" s="212">
        <v>5.0049999999999999</v>
      </c>
      <c r="I502" s="213"/>
      <c r="J502" s="209"/>
      <c r="K502" s="209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160</v>
      </c>
      <c r="AU502" s="218" t="s">
        <v>81</v>
      </c>
      <c r="AV502" s="11" t="s">
        <v>151</v>
      </c>
      <c r="AW502" s="11" t="s">
        <v>36</v>
      </c>
      <c r="AX502" s="11" t="s">
        <v>81</v>
      </c>
      <c r="AY502" s="218" t="s">
        <v>146</v>
      </c>
    </row>
    <row r="503" spans="2:65" s="1" customFormat="1" ht="16.5" customHeight="1" x14ac:dyDescent="0.3">
      <c r="B503" s="40"/>
      <c r="C503" s="230" t="s">
        <v>389</v>
      </c>
      <c r="D503" s="230" t="s">
        <v>358</v>
      </c>
      <c r="E503" s="231" t="s">
        <v>596</v>
      </c>
      <c r="F503" s="232" t="s">
        <v>597</v>
      </c>
      <c r="G503" s="233" t="s">
        <v>207</v>
      </c>
      <c r="H503" s="234">
        <v>6</v>
      </c>
      <c r="I503" s="235"/>
      <c r="J503" s="236">
        <f>ROUND(I503*H503,2)</f>
        <v>0</v>
      </c>
      <c r="K503" s="232" t="s">
        <v>23</v>
      </c>
      <c r="L503" s="237"/>
      <c r="M503" s="238" t="s">
        <v>23</v>
      </c>
      <c r="N503" s="239" t="s">
        <v>44</v>
      </c>
      <c r="O503" s="41"/>
      <c r="P503" s="191">
        <f>O503*H503</f>
        <v>0</v>
      </c>
      <c r="Q503" s="191">
        <v>0</v>
      </c>
      <c r="R503" s="191">
        <f>Q503*H503</f>
        <v>0</v>
      </c>
      <c r="S503" s="191">
        <v>0</v>
      </c>
      <c r="T503" s="192">
        <f>S503*H503</f>
        <v>0</v>
      </c>
      <c r="AR503" s="23" t="s">
        <v>165</v>
      </c>
      <c r="AT503" s="23" t="s">
        <v>358</v>
      </c>
      <c r="AU503" s="23" t="s">
        <v>81</v>
      </c>
      <c r="AY503" s="23" t="s">
        <v>146</v>
      </c>
      <c r="BE503" s="193">
        <f>IF(N503="základní",J503,0)</f>
        <v>0</v>
      </c>
      <c r="BF503" s="193">
        <f>IF(N503="snížená",J503,0)</f>
        <v>0</v>
      </c>
      <c r="BG503" s="193">
        <f>IF(N503="zákl. přenesená",J503,0)</f>
        <v>0</v>
      </c>
      <c r="BH503" s="193">
        <f>IF(N503="sníž. přenesená",J503,0)</f>
        <v>0</v>
      </c>
      <c r="BI503" s="193">
        <f>IF(N503="nulová",J503,0)</f>
        <v>0</v>
      </c>
      <c r="BJ503" s="23" t="s">
        <v>81</v>
      </c>
      <c r="BK503" s="193">
        <f>ROUND(I503*H503,2)</f>
        <v>0</v>
      </c>
      <c r="BL503" s="23" t="s">
        <v>151</v>
      </c>
      <c r="BM503" s="23" t="s">
        <v>598</v>
      </c>
    </row>
    <row r="504" spans="2:65" s="1" customFormat="1" x14ac:dyDescent="0.3">
      <c r="B504" s="40"/>
      <c r="C504" s="62"/>
      <c r="D504" s="194" t="s">
        <v>152</v>
      </c>
      <c r="E504" s="62"/>
      <c r="F504" s="195" t="s">
        <v>599</v>
      </c>
      <c r="G504" s="62"/>
      <c r="H504" s="62"/>
      <c r="I504" s="155"/>
      <c r="J504" s="62"/>
      <c r="K504" s="62"/>
      <c r="L504" s="60"/>
      <c r="M504" s="196"/>
      <c r="N504" s="41"/>
      <c r="O504" s="41"/>
      <c r="P504" s="41"/>
      <c r="Q504" s="41"/>
      <c r="R504" s="41"/>
      <c r="S504" s="41"/>
      <c r="T504" s="77"/>
      <c r="AT504" s="23" t="s">
        <v>152</v>
      </c>
      <c r="AU504" s="23" t="s">
        <v>81</v>
      </c>
    </row>
    <row r="505" spans="2:65" s="12" customFormat="1" x14ac:dyDescent="0.3">
      <c r="B505" s="219"/>
      <c r="C505" s="220"/>
      <c r="D505" s="194" t="s">
        <v>160</v>
      </c>
      <c r="E505" s="221" t="s">
        <v>23</v>
      </c>
      <c r="F505" s="222" t="s">
        <v>600</v>
      </c>
      <c r="G505" s="220"/>
      <c r="H505" s="221" t="s">
        <v>23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160</v>
      </c>
      <c r="AU505" s="228" t="s">
        <v>81</v>
      </c>
      <c r="AV505" s="12" t="s">
        <v>81</v>
      </c>
      <c r="AW505" s="12" t="s">
        <v>36</v>
      </c>
      <c r="AX505" s="12" t="s">
        <v>73</v>
      </c>
      <c r="AY505" s="228" t="s">
        <v>146</v>
      </c>
    </row>
    <row r="506" spans="2:65" s="10" customFormat="1" x14ac:dyDescent="0.3">
      <c r="B506" s="197"/>
      <c r="C506" s="198"/>
      <c r="D506" s="194" t="s">
        <v>160</v>
      </c>
      <c r="E506" s="199" t="s">
        <v>23</v>
      </c>
      <c r="F506" s="200" t="s">
        <v>601</v>
      </c>
      <c r="G506" s="198"/>
      <c r="H506" s="201">
        <v>6</v>
      </c>
      <c r="I506" s="202"/>
      <c r="J506" s="198"/>
      <c r="K506" s="198"/>
      <c r="L506" s="203"/>
      <c r="M506" s="204"/>
      <c r="N506" s="205"/>
      <c r="O506" s="205"/>
      <c r="P506" s="205"/>
      <c r="Q506" s="205"/>
      <c r="R506" s="205"/>
      <c r="S506" s="205"/>
      <c r="T506" s="206"/>
      <c r="AT506" s="207" t="s">
        <v>160</v>
      </c>
      <c r="AU506" s="207" t="s">
        <v>81</v>
      </c>
      <c r="AV506" s="10" t="s">
        <v>83</v>
      </c>
      <c r="AW506" s="10" t="s">
        <v>36</v>
      </c>
      <c r="AX506" s="10" t="s">
        <v>73</v>
      </c>
      <c r="AY506" s="207" t="s">
        <v>146</v>
      </c>
    </row>
    <row r="507" spans="2:65" s="1" customFormat="1" ht="16.5" customHeight="1" x14ac:dyDescent="0.3">
      <c r="B507" s="40"/>
      <c r="C507" s="182" t="s">
        <v>602</v>
      </c>
      <c r="D507" s="182" t="s">
        <v>147</v>
      </c>
      <c r="E507" s="183" t="s">
        <v>603</v>
      </c>
      <c r="F507" s="184" t="s">
        <v>604</v>
      </c>
      <c r="G507" s="185" t="s">
        <v>207</v>
      </c>
      <c r="H507" s="186">
        <v>11.85</v>
      </c>
      <c r="I507" s="187"/>
      <c r="J507" s="188">
        <f>ROUND(I507*H507,2)</f>
        <v>0</v>
      </c>
      <c r="K507" s="184" t="s">
        <v>23</v>
      </c>
      <c r="L507" s="60"/>
      <c r="M507" s="189" t="s">
        <v>23</v>
      </c>
      <c r="N507" s="190" t="s">
        <v>44</v>
      </c>
      <c r="O507" s="41"/>
      <c r="P507" s="191">
        <f>O507*H507</f>
        <v>0</v>
      </c>
      <c r="Q507" s="191">
        <v>0</v>
      </c>
      <c r="R507" s="191">
        <f>Q507*H507</f>
        <v>0</v>
      </c>
      <c r="S507" s="191">
        <v>0</v>
      </c>
      <c r="T507" s="192">
        <f>S507*H507</f>
        <v>0</v>
      </c>
      <c r="AR507" s="23" t="s">
        <v>151</v>
      </c>
      <c r="AT507" s="23" t="s">
        <v>147</v>
      </c>
      <c r="AU507" s="23" t="s">
        <v>81</v>
      </c>
      <c r="AY507" s="23" t="s">
        <v>146</v>
      </c>
      <c r="BE507" s="193">
        <f>IF(N507="základní",J507,0)</f>
        <v>0</v>
      </c>
      <c r="BF507" s="193">
        <f>IF(N507="snížená",J507,0)</f>
        <v>0</v>
      </c>
      <c r="BG507" s="193">
        <f>IF(N507="zákl. přenesená",J507,0)</f>
        <v>0</v>
      </c>
      <c r="BH507" s="193">
        <f>IF(N507="sníž. přenesená",J507,0)</f>
        <v>0</v>
      </c>
      <c r="BI507" s="193">
        <f>IF(N507="nulová",J507,0)</f>
        <v>0</v>
      </c>
      <c r="BJ507" s="23" t="s">
        <v>81</v>
      </c>
      <c r="BK507" s="193">
        <f>ROUND(I507*H507,2)</f>
        <v>0</v>
      </c>
      <c r="BL507" s="23" t="s">
        <v>151</v>
      </c>
      <c r="BM507" s="23" t="s">
        <v>605</v>
      </c>
    </row>
    <row r="508" spans="2:65" s="1" customFormat="1" x14ac:dyDescent="0.3">
      <c r="B508" s="40"/>
      <c r="C508" s="62"/>
      <c r="D508" s="194" t="s">
        <v>152</v>
      </c>
      <c r="E508" s="62"/>
      <c r="F508" s="195" t="s">
        <v>604</v>
      </c>
      <c r="G508" s="62"/>
      <c r="H508" s="62"/>
      <c r="I508" s="155"/>
      <c r="J508" s="62"/>
      <c r="K508" s="62"/>
      <c r="L508" s="60"/>
      <c r="M508" s="196"/>
      <c r="N508" s="41"/>
      <c r="O508" s="41"/>
      <c r="P508" s="41"/>
      <c r="Q508" s="41"/>
      <c r="R508" s="41"/>
      <c r="S508" s="41"/>
      <c r="T508" s="77"/>
      <c r="AT508" s="23" t="s">
        <v>152</v>
      </c>
      <c r="AU508" s="23" t="s">
        <v>81</v>
      </c>
    </row>
    <row r="509" spans="2:65" s="1" customFormat="1" ht="24" x14ac:dyDescent="0.3">
      <c r="B509" s="40"/>
      <c r="C509" s="62"/>
      <c r="D509" s="194" t="s">
        <v>342</v>
      </c>
      <c r="E509" s="62"/>
      <c r="F509" s="229" t="s">
        <v>606</v>
      </c>
      <c r="G509" s="62"/>
      <c r="H509" s="62"/>
      <c r="I509" s="155"/>
      <c r="J509" s="62"/>
      <c r="K509" s="62"/>
      <c r="L509" s="60"/>
      <c r="M509" s="196"/>
      <c r="N509" s="41"/>
      <c r="O509" s="41"/>
      <c r="P509" s="41"/>
      <c r="Q509" s="41"/>
      <c r="R509" s="41"/>
      <c r="S509" s="41"/>
      <c r="T509" s="77"/>
      <c r="AT509" s="23" t="s">
        <v>342</v>
      </c>
      <c r="AU509" s="23" t="s">
        <v>81</v>
      </c>
    </row>
    <row r="510" spans="2:65" s="10" customFormat="1" x14ac:dyDescent="0.3">
      <c r="B510" s="197"/>
      <c r="C510" s="198"/>
      <c r="D510" s="194" t="s">
        <v>160</v>
      </c>
      <c r="E510" s="199" t="s">
        <v>23</v>
      </c>
      <c r="F510" s="200" t="s">
        <v>607</v>
      </c>
      <c r="G510" s="198"/>
      <c r="H510" s="201">
        <v>6.5</v>
      </c>
      <c r="I510" s="202"/>
      <c r="J510" s="198"/>
      <c r="K510" s="198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160</v>
      </c>
      <c r="AU510" s="207" t="s">
        <v>81</v>
      </c>
      <c r="AV510" s="10" t="s">
        <v>83</v>
      </c>
      <c r="AW510" s="10" t="s">
        <v>36</v>
      </c>
      <c r="AX510" s="10" t="s">
        <v>73</v>
      </c>
      <c r="AY510" s="207" t="s">
        <v>146</v>
      </c>
    </row>
    <row r="511" spans="2:65" s="10" customFormat="1" x14ac:dyDescent="0.3">
      <c r="B511" s="197"/>
      <c r="C511" s="198"/>
      <c r="D511" s="194" t="s">
        <v>160</v>
      </c>
      <c r="E511" s="199" t="s">
        <v>23</v>
      </c>
      <c r="F511" s="200" t="s">
        <v>608</v>
      </c>
      <c r="G511" s="198"/>
      <c r="H511" s="201">
        <v>5.35</v>
      </c>
      <c r="I511" s="202"/>
      <c r="J511" s="198"/>
      <c r="K511" s="198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160</v>
      </c>
      <c r="AU511" s="207" t="s">
        <v>81</v>
      </c>
      <c r="AV511" s="10" t="s">
        <v>83</v>
      </c>
      <c r="AW511" s="10" t="s">
        <v>36</v>
      </c>
      <c r="AX511" s="10" t="s">
        <v>73</v>
      </c>
      <c r="AY511" s="207" t="s">
        <v>146</v>
      </c>
    </row>
    <row r="512" spans="2:65" s="11" customFormat="1" x14ac:dyDescent="0.3">
      <c r="B512" s="208"/>
      <c r="C512" s="209"/>
      <c r="D512" s="194" t="s">
        <v>160</v>
      </c>
      <c r="E512" s="210" t="s">
        <v>23</v>
      </c>
      <c r="F512" s="211" t="s">
        <v>162</v>
      </c>
      <c r="G512" s="209"/>
      <c r="H512" s="212">
        <v>11.85</v>
      </c>
      <c r="I512" s="213"/>
      <c r="J512" s="209"/>
      <c r="K512" s="209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160</v>
      </c>
      <c r="AU512" s="218" t="s">
        <v>81</v>
      </c>
      <c r="AV512" s="11" t="s">
        <v>151</v>
      </c>
      <c r="AW512" s="11" t="s">
        <v>36</v>
      </c>
      <c r="AX512" s="11" t="s">
        <v>81</v>
      </c>
      <c r="AY512" s="218" t="s">
        <v>146</v>
      </c>
    </row>
    <row r="513" spans="2:65" s="1" customFormat="1" ht="16.5" customHeight="1" x14ac:dyDescent="0.3">
      <c r="B513" s="40"/>
      <c r="C513" s="230" t="s">
        <v>394</v>
      </c>
      <c r="D513" s="230" t="s">
        <v>358</v>
      </c>
      <c r="E513" s="231" t="s">
        <v>609</v>
      </c>
      <c r="F513" s="232" t="s">
        <v>610</v>
      </c>
      <c r="G513" s="233" t="s">
        <v>207</v>
      </c>
      <c r="H513" s="234">
        <v>14.22</v>
      </c>
      <c r="I513" s="235"/>
      <c r="J513" s="236">
        <f>ROUND(I513*H513,2)</f>
        <v>0</v>
      </c>
      <c r="K513" s="232" t="s">
        <v>23</v>
      </c>
      <c r="L513" s="237"/>
      <c r="M513" s="238" t="s">
        <v>23</v>
      </c>
      <c r="N513" s="239" t="s">
        <v>44</v>
      </c>
      <c r="O513" s="41"/>
      <c r="P513" s="191">
        <f>O513*H513</f>
        <v>0</v>
      </c>
      <c r="Q513" s="191">
        <v>0</v>
      </c>
      <c r="R513" s="191">
        <f>Q513*H513</f>
        <v>0</v>
      </c>
      <c r="S513" s="191">
        <v>0</v>
      </c>
      <c r="T513" s="192">
        <f>S513*H513</f>
        <v>0</v>
      </c>
      <c r="AR513" s="23" t="s">
        <v>165</v>
      </c>
      <c r="AT513" s="23" t="s">
        <v>358</v>
      </c>
      <c r="AU513" s="23" t="s">
        <v>81</v>
      </c>
      <c r="AY513" s="23" t="s">
        <v>146</v>
      </c>
      <c r="BE513" s="193">
        <f>IF(N513="základní",J513,0)</f>
        <v>0</v>
      </c>
      <c r="BF513" s="193">
        <f>IF(N513="snížená",J513,0)</f>
        <v>0</v>
      </c>
      <c r="BG513" s="193">
        <f>IF(N513="zákl. přenesená",J513,0)</f>
        <v>0</v>
      </c>
      <c r="BH513" s="193">
        <f>IF(N513="sníž. přenesená",J513,0)</f>
        <v>0</v>
      </c>
      <c r="BI513" s="193">
        <f>IF(N513="nulová",J513,0)</f>
        <v>0</v>
      </c>
      <c r="BJ513" s="23" t="s">
        <v>81</v>
      </c>
      <c r="BK513" s="193">
        <f>ROUND(I513*H513,2)</f>
        <v>0</v>
      </c>
      <c r="BL513" s="23" t="s">
        <v>151</v>
      </c>
      <c r="BM513" s="23" t="s">
        <v>611</v>
      </c>
    </row>
    <row r="514" spans="2:65" s="1" customFormat="1" x14ac:dyDescent="0.3">
      <c r="B514" s="40"/>
      <c r="C514" s="62"/>
      <c r="D514" s="194" t="s">
        <v>152</v>
      </c>
      <c r="E514" s="62"/>
      <c r="F514" s="195" t="s">
        <v>610</v>
      </c>
      <c r="G514" s="62"/>
      <c r="H514" s="62"/>
      <c r="I514" s="155"/>
      <c r="J514" s="62"/>
      <c r="K514" s="62"/>
      <c r="L514" s="60"/>
      <c r="M514" s="196"/>
      <c r="N514" s="41"/>
      <c r="O514" s="41"/>
      <c r="P514" s="41"/>
      <c r="Q514" s="41"/>
      <c r="R514" s="41"/>
      <c r="S514" s="41"/>
      <c r="T514" s="77"/>
      <c r="AT514" s="23" t="s">
        <v>152</v>
      </c>
      <c r="AU514" s="23" t="s">
        <v>81</v>
      </c>
    </row>
    <row r="515" spans="2:65" s="1" customFormat="1" ht="24" x14ac:dyDescent="0.3">
      <c r="B515" s="40"/>
      <c r="C515" s="62"/>
      <c r="D515" s="194" t="s">
        <v>342</v>
      </c>
      <c r="E515" s="62"/>
      <c r="F515" s="229" t="s">
        <v>606</v>
      </c>
      <c r="G515" s="62"/>
      <c r="H515" s="62"/>
      <c r="I515" s="155"/>
      <c r="J515" s="62"/>
      <c r="K515" s="62"/>
      <c r="L515" s="60"/>
      <c r="M515" s="196"/>
      <c r="N515" s="41"/>
      <c r="O515" s="41"/>
      <c r="P515" s="41"/>
      <c r="Q515" s="41"/>
      <c r="R515" s="41"/>
      <c r="S515" s="41"/>
      <c r="T515" s="77"/>
      <c r="AT515" s="23" t="s">
        <v>342</v>
      </c>
      <c r="AU515" s="23" t="s">
        <v>81</v>
      </c>
    </row>
    <row r="516" spans="2:65" s="10" customFormat="1" x14ac:dyDescent="0.3">
      <c r="B516" s="197"/>
      <c r="C516" s="198"/>
      <c r="D516" s="194" t="s">
        <v>160</v>
      </c>
      <c r="E516" s="199" t="s">
        <v>23</v>
      </c>
      <c r="F516" s="200" t="s">
        <v>607</v>
      </c>
      <c r="G516" s="198"/>
      <c r="H516" s="201">
        <v>6.5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160</v>
      </c>
      <c r="AU516" s="207" t="s">
        <v>81</v>
      </c>
      <c r="AV516" s="10" t="s">
        <v>83</v>
      </c>
      <c r="AW516" s="10" t="s">
        <v>36</v>
      </c>
      <c r="AX516" s="10" t="s">
        <v>73</v>
      </c>
      <c r="AY516" s="207" t="s">
        <v>146</v>
      </c>
    </row>
    <row r="517" spans="2:65" s="10" customFormat="1" x14ac:dyDescent="0.3">
      <c r="B517" s="197"/>
      <c r="C517" s="198"/>
      <c r="D517" s="194" t="s">
        <v>160</v>
      </c>
      <c r="E517" s="199" t="s">
        <v>23</v>
      </c>
      <c r="F517" s="200" t="s">
        <v>608</v>
      </c>
      <c r="G517" s="198"/>
      <c r="H517" s="201">
        <v>5.35</v>
      </c>
      <c r="I517" s="202"/>
      <c r="J517" s="198"/>
      <c r="K517" s="198"/>
      <c r="L517" s="203"/>
      <c r="M517" s="204"/>
      <c r="N517" s="205"/>
      <c r="O517" s="205"/>
      <c r="P517" s="205"/>
      <c r="Q517" s="205"/>
      <c r="R517" s="205"/>
      <c r="S517" s="205"/>
      <c r="T517" s="206"/>
      <c r="AT517" s="207" t="s">
        <v>160</v>
      </c>
      <c r="AU517" s="207" t="s">
        <v>81</v>
      </c>
      <c r="AV517" s="10" t="s">
        <v>83</v>
      </c>
      <c r="AW517" s="10" t="s">
        <v>36</v>
      </c>
      <c r="AX517" s="10" t="s">
        <v>73</v>
      </c>
      <c r="AY517" s="207" t="s">
        <v>146</v>
      </c>
    </row>
    <row r="518" spans="2:65" s="11" customFormat="1" x14ac:dyDescent="0.3">
      <c r="B518" s="208"/>
      <c r="C518" s="209"/>
      <c r="D518" s="194" t="s">
        <v>160</v>
      </c>
      <c r="E518" s="210" t="s">
        <v>23</v>
      </c>
      <c r="F518" s="211" t="s">
        <v>162</v>
      </c>
      <c r="G518" s="209"/>
      <c r="H518" s="212">
        <v>11.85</v>
      </c>
      <c r="I518" s="213"/>
      <c r="J518" s="209"/>
      <c r="K518" s="209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160</v>
      </c>
      <c r="AU518" s="218" t="s">
        <v>81</v>
      </c>
      <c r="AV518" s="11" t="s">
        <v>151</v>
      </c>
      <c r="AW518" s="11" t="s">
        <v>36</v>
      </c>
      <c r="AX518" s="11" t="s">
        <v>81</v>
      </c>
      <c r="AY518" s="218" t="s">
        <v>146</v>
      </c>
    </row>
    <row r="519" spans="2:65" s="10" customFormat="1" x14ac:dyDescent="0.3">
      <c r="B519" s="197"/>
      <c r="C519" s="198"/>
      <c r="D519" s="194" t="s">
        <v>160</v>
      </c>
      <c r="E519" s="198"/>
      <c r="F519" s="200" t="s">
        <v>612</v>
      </c>
      <c r="G519" s="198"/>
      <c r="H519" s="201">
        <v>14.22</v>
      </c>
      <c r="I519" s="202"/>
      <c r="J519" s="198"/>
      <c r="K519" s="198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160</v>
      </c>
      <c r="AU519" s="207" t="s">
        <v>81</v>
      </c>
      <c r="AV519" s="10" t="s">
        <v>83</v>
      </c>
      <c r="AW519" s="10" t="s">
        <v>6</v>
      </c>
      <c r="AX519" s="10" t="s">
        <v>81</v>
      </c>
      <c r="AY519" s="207" t="s">
        <v>146</v>
      </c>
    </row>
    <row r="520" spans="2:65" s="1" customFormat="1" ht="25.5" customHeight="1" x14ac:dyDescent="0.3">
      <c r="B520" s="40"/>
      <c r="C520" s="182" t="s">
        <v>613</v>
      </c>
      <c r="D520" s="182" t="s">
        <v>147</v>
      </c>
      <c r="E520" s="183" t="s">
        <v>614</v>
      </c>
      <c r="F520" s="184" t="s">
        <v>615</v>
      </c>
      <c r="G520" s="185" t="s">
        <v>207</v>
      </c>
      <c r="H520" s="186">
        <v>9.6</v>
      </c>
      <c r="I520" s="187"/>
      <c r="J520" s="188">
        <f>ROUND(I520*H520,2)</f>
        <v>0</v>
      </c>
      <c r="K520" s="184" t="s">
        <v>23</v>
      </c>
      <c r="L520" s="60"/>
      <c r="M520" s="189" t="s">
        <v>23</v>
      </c>
      <c r="N520" s="190" t="s">
        <v>44</v>
      </c>
      <c r="O520" s="41"/>
      <c r="P520" s="191">
        <f>O520*H520</f>
        <v>0</v>
      </c>
      <c r="Q520" s="191">
        <v>2.5600000000000002E-3</v>
      </c>
      <c r="R520" s="191">
        <f>Q520*H520</f>
        <v>2.4576000000000001E-2</v>
      </c>
      <c r="S520" s="191">
        <v>0</v>
      </c>
      <c r="T520" s="192">
        <f>S520*H520</f>
        <v>0</v>
      </c>
      <c r="AR520" s="23" t="s">
        <v>151</v>
      </c>
      <c r="AT520" s="23" t="s">
        <v>147</v>
      </c>
      <c r="AU520" s="23" t="s">
        <v>81</v>
      </c>
      <c r="AY520" s="23" t="s">
        <v>146</v>
      </c>
      <c r="BE520" s="193">
        <f>IF(N520="základní",J520,0)</f>
        <v>0</v>
      </c>
      <c r="BF520" s="193">
        <f>IF(N520="snížená",J520,0)</f>
        <v>0</v>
      </c>
      <c r="BG520" s="193">
        <f>IF(N520="zákl. přenesená",J520,0)</f>
        <v>0</v>
      </c>
      <c r="BH520" s="193">
        <f>IF(N520="sníž. přenesená",J520,0)</f>
        <v>0</v>
      </c>
      <c r="BI520" s="193">
        <f>IF(N520="nulová",J520,0)</f>
        <v>0</v>
      </c>
      <c r="BJ520" s="23" t="s">
        <v>81</v>
      </c>
      <c r="BK520" s="193">
        <f>ROUND(I520*H520,2)</f>
        <v>0</v>
      </c>
      <c r="BL520" s="23" t="s">
        <v>151</v>
      </c>
      <c r="BM520" s="23" t="s">
        <v>616</v>
      </c>
    </row>
    <row r="521" spans="2:65" s="1" customFormat="1" ht="48" x14ac:dyDescent="0.3">
      <c r="B521" s="40"/>
      <c r="C521" s="62"/>
      <c r="D521" s="194" t="s">
        <v>152</v>
      </c>
      <c r="E521" s="62"/>
      <c r="F521" s="195" t="s">
        <v>617</v>
      </c>
      <c r="G521" s="62"/>
      <c r="H521" s="62"/>
      <c r="I521" s="155"/>
      <c r="J521" s="62"/>
      <c r="K521" s="62"/>
      <c r="L521" s="60"/>
      <c r="M521" s="196"/>
      <c r="N521" s="41"/>
      <c r="O521" s="41"/>
      <c r="P521" s="41"/>
      <c r="Q521" s="41"/>
      <c r="R521" s="41"/>
      <c r="S521" s="41"/>
      <c r="T521" s="77"/>
      <c r="AT521" s="23" t="s">
        <v>152</v>
      </c>
      <c r="AU521" s="23" t="s">
        <v>81</v>
      </c>
    </row>
    <row r="522" spans="2:65" s="10" customFormat="1" x14ac:dyDescent="0.3">
      <c r="B522" s="197"/>
      <c r="C522" s="198"/>
      <c r="D522" s="194" t="s">
        <v>160</v>
      </c>
      <c r="E522" s="199" t="s">
        <v>23</v>
      </c>
      <c r="F522" s="200" t="s">
        <v>618</v>
      </c>
      <c r="G522" s="198"/>
      <c r="H522" s="201">
        <v>9.6</v>
      </c>
      <c r="I522" s="202"/>
      <c r="J522" s="198"/>
      <c r="K522" s="198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160</v>
      </c>
      <c r="AU522" s="207" t="s">
        <v>81</v>
      </c>
      <c r="AV522" s="10" t="s">
        <v>83</v>
      </c>
      <c r="AW522" s="10" t="s">
        <v>36</v>
      </c>
      <c r="AX522" s="10" t="s">
        <v>73</v>
      </c>
      <c r="AY522" s="207" t="s">
        <v>146</v>
      </c>
    </row>
    <row r="523" spans="2:65" s="1" customFormat="1" ht="16.5" customHeight="1" x14ac:dyDescent="0.3">
      <c r="B523" s="40"/>
      <c r="C523" s="182" t="s">
        <v>619</v>
      </c>
      <c r="D523" s="182" t="s">
        <v>147</v>
      </c>
      <c r="E523" s="183" t="s">
        <v>555</v>
      </c>
      <c r="F523" s="184" t="s">
        <v>556</v>
      </c>
      <c r="G523" s="185" t="s">
        <v>557</v>
      </c>
      <c r="H523" s="240"/>
      <c r="I523" s="187"/>
      <c r="J523" s="188">
        <f>ROUND(I523*H523,2)</f>
        <v>0</v>
      </c>
      <c r="K523" s="184" t="s">
        <v>182</v>
      </c>
      <c r="L523" s="60"/>
      <c r="M523" s="189" t="s">
        <v>23</v>
      </c>
      <c r="N523" s="190" t="s">
        <v>44</v>
      </c>
      <c r="O523" s="41"/>
      <c r="P523" s="191">
        <f>O523*H523</f>
        <v>0</v>
      </c>
      <c r="Q523" s="191">
        <v>0</v>
      </c>
      <c r="R523" s="191">
        <f>Q523*H523</f>
        <v>0</v>
      </c>
      <c r="S523" s="191">
        <v>0</v>
      </c>
      <c r="T523" s="192">
        <f>S523*H523</f>
        <v>0</v>
      </c>
      <c r="AR523" s="23" t="s">
        <v>151</v>
      </c>
      <c r="AT523" s="23" t="s">
        <v>147</v>
      </c>
      <c r="AU523" s="23" t="s">
        <v>81</v>
      </c>
      <c r="AY523" s="23" t="s">
        <v>146</v>
      </c>
      <c r="BE523" s="193">
        <f>IF(N523="základní",J523,0)</f>
        <v>0</v>
      </c>
      <c r="BF523" s="193">
        <f>IF(N523="snížená",J523,0)</f>
        <v>0</v>
      </c>
      <c r="BG523" s="193">
        <f>IF(N523="zákl. přenesená",J523,0)</f>
        <v>0</v>
      </c>
      <c r="BH523" s="193">
        <f>IF(N523="sníž. přenesená",J523,0)</f>
        <v>0</v>
      </c>
      <c r="BI523" s="193">
        <f>IF(N523="nulová",J523,0)</f>
        <v>0</v>
      </c>
      <c r="BJ523" s="23" t="s">
        <v>81</v>
      </c>
      <c r="BK523" s="193">
        <f>ROUND(I523*H523,2)</f>
        <v>0</v>
      </c>
      <c r="BL523" s="23" t="s">
        <v>151</v>
      </c>
      <c r="BM523" s="23" t="s">
        <v>620</v>
      </c>
    </row>
    <row r="524" spans="2:65" s="1" customFormat="1" ht="24" x14ac:dyDescent="0.3">
      <c r="B524" s="40"/>
      <c r="C524" s="62"/>
      <c r="D524" s="194" t="s">
        <v>152</v>
      </c>
      <c r="E524" s="62"/>
      <c r="F524" s="195" t="s">
        <v>559</v>
      </c>
      <c r="G524" s="62"/>
      <c r="H524" s="62"/>
      <c r="I524" s="155"/>
      <c r="J524" s="62"/>
      <c r="K524" s="62"/>
      <c r="L524" s="60"/>
      <c r="M524" s="196"/>
      <c r="N524" s="41"/>
      <c r="O524" s="41"/>
      <c r="P524" s="41"/>
      <c r="Q524" s="41"/>
      <c r="R524" s="41"/>
      <c r="S524" s="41"/>
      <c r="T524" s="77"/>
      <c r="AT524" s="23" t="s">
        <v>152</v>
      </c>
      <c r="AU524" s="23" t="s">
        <v>81</v>
      </c>
    </row>
    <row r="525" spans="2:65" s="9" customFormat="1" ht="37.35" customHeight="1" x14ac:dyDescent="0.35">
      <c r="B525" s="168"/>
      <c r="C525" s="169"/>
      <c r="D525" s="170" t="s">
        <v>72</v>
      </c>
      <c r="E525" s="171" t="s">
        <v>621</v>
      </c>
      <c r="F525" s="171" t="s">
        <v>622</v>
      </c>
      <c r="G525" s="169"/>
      <c r="H525" s="169"/>
      <c r="I525" s="172"/>
      <c r="J525" s="173">
        <f>BK525</f>
        <v>0</v>
      </c>
      <c r="K525" s="169"/>
      <c r="L525" s="174"/>
      <c r="M525" s="175"/>
      <c r="N525" s="176"/>
      <c r="O525" s="176"/>
      <c r="P525" s="177">
        <f>SUM(P526:P533)</f>
        <v>0</v>
      </c>
      <c r="Q525" s="176"/>
      <c r="R525" s="177">
        <f>SUM(R526:R533)</f>
        <v>0</v>
      </c>
      <c r="S525" s="176"/>
      <c r="T525" s="178">
        <f>SUM(T526:T533)</f>
        <v>0.16020000000000001</v>
      </c>
      <c r="AR525" s="179" t="s">
        <v>81</v>
      </c>
      <c r="AT525" s="180" t="s">
        <v>72</v>
      </c>
      <c r="AU525" s="180" t="s">
        <v>73</v>
      </c>
      <c r="AY525" s="179" t="s">
        <v>146</v>
      </c>
      <c r="BK525" s="181">
        <f>SUM(BK526:BK533)</f>
        <v>0</v>
      </c>
    </row>
    <row r="526" spans="2:65" s="1" customFormat="1" ht="16.5" customHeight="1" x14ac:dyDescent="0.3">
      <c r="B526" s="40"/>
      <c r="C526" s="182" t="s">
        <v>400</v>
      </c>
      <c r="D526" s="182" t="s">
        <v>147</v>
      </c>
      <c r="E526" s="183" t="s">
        <v>623</v>
      </c>
      <c r="F526" s="184" t="s">
        <v>624</v>
      </c>
      <c r="G526" s="185" t="s">
        <v>198</v>
      </c>
      <c r="H526" s="186">
        <v>6</v>
      </c>
      <c r="I526" s="187"/>
      <c r="J526" s="188">
        <f>ROUND(I526*H526,2)</f>
        <v>0</v>
      </c>
      <c r="K526" s="184" t="s">
        <v>182</v>
      </c>
      <c r="L526" s="60"/>
      <c r="M526" s="189" t="s">
        <v>23</v>
      </c>
      <c r="N526" s="190" t="s">
        <v>44</v>
      </c>
      <c r="O526" s="41"/>
      <c r="P526" s="191">
        <f>O526*H526</f>
        <v>0</v>
      </c>
      <c r="Q526" s="191">
        <v>0</v>
      </c>
      <c r="R526" s="191">
        <f>Q526*H526</f>
        <v>0</v>
      </c>
      <c r="S526" s="191">
        <v>2.6700000000000002E-2</v>
      </c>
      <c r="T526" s="192">
        <f>S526*H526</f>
        <v>0.16020000000000001</v>
      </c>
      <c r="AR526" s="23" t="s">
        <v>151</v>
      </c>
      <c r="AT526" s="23" t="s">
        <v>147</v>
      </c>
      <c r="AU526" s="23" t="s">
        <v>81</v>
      </c>
      <c r="AY526" s="23" t="s">
        <v>146</v>
      </c>
      <c r="BE526" s="193">
        <f>IF(N526="základní",J526,0)</f>
        <v>0</v>
      </c>
      <c r="BF526" s="193">
        <f>IF(N526="snížená",J526,0)</f>
        <v>0</v>
      </c>
      <c r="BG526" s="193">
        <f>IF(N526="zákl. přenesená",J526,0)</f>
        <v>0</v>
      </c>
      <c r="BH526" s="193">
        <f>IF(N526="sníž. přenesená",J526,0)</f>
        <v>0</v>
      </c>
      <c r="BI526" s="193">
        <f>IF(N526="nulová",J526,0)</f>
        <v>0</v>
      </c>
      <c r="BJ526" s="23" t="s">
        <v>81</v>
      </c>
      <c r="BK526" s="193">
        <f>ROUND(I526*H526,2)</f>
        <v>0</v>
      </c>
      <c r="BL526" s="23" t="s">
        <v>151</v>
      </c>
      <c r="BM526" s="23" t="s">
        <v>625</v>
      </c>
    </row>
    <row r="527" spans="2:65" s="1" customFormat="1" ht="24" x14ac:dyDescent="0.3">
      <c r="B527" s="40"/>
      <c r="C527" s="62"/>
      <c r="D527" s="194" t="s">
        <v>152</v>
      </c>
      <c r="E527" s="62"/>
      <c r="F527" s="195" t="s">
        <v>626</v>
      </c>
      <c r="G527" s="62"/>
      <c r="H527" s="62"/>
      <c r="I527" s="155"/>
      <c r="J527" s="62"/>
      <c r="K527" s="62"/>
      <c r="L527" s="60"/>
      <c r="M527" s="196"/>
      <c r="N527" s="41"/>
      <c r="O527" s="41"/>
      <c r="P527" s="41"/>
      <c r="Q527" s="41"/>
      <c r="R527" s="41"/>
      <c r="S527" s="41"/>
      <c r="T527" s="77"/>
      <c r="AT527" s="23" t="s">
        <v>152</v>
      </c>
      <c r="AU527" s="23" t="s">
        <v>81</v>
      </c>
    </row>
    <row r="528" spans="2:65" s="1" customFormat="1" ht="16.5" customHeight="1" x14ac:dyDescent="0.3">
      <c r="B528" s="40"/>
      <c r="C528" s="182" t="s">
        <v>627</v>
      </c>
      <c r="D528" s="182" t="s">
        <v>147</v>
      </c>
      <c r="E528" s="183" t="s">
        <v>628</v>
      </c>
      <c r="F528" s="184" t="s">
        <v>629</v>
      </c>
      <c r="G528" s="185" t="s">
        <v>198</v>
      </c>
      <c r="H528" s="186">
        <v>6</v>
      </c>
      <c r="I528" s="187"/>
      <c r="J528" s="188">
        <f>ROUND(I528*H528,2)</f>
        <v>0</v>
      </c>
      <c r="K528" s="184" t="s">
        <v>23</v>
      </c>
      <c r="L528" s="60"/>
      <c r="M528" s="189" t="s">
        <v>23</v>
      </c>
      <c r="N528" s="190" t="s">
        <v>44</v>
      </c>
      <c r="O528" s="41"/>
      <c r="P528" s="191">
        <f>O528*H528</f>
        <v>0</v>
      </c>
      <c r="Q528" s="191">
        <v>0</v>
      </c>
      <c r="R528" s="191">
        <f>Q528*H528</f>
        <v>0</v>
      </c>
      <c r="S528" s="191">
        <v>0</v>
      </c>
      <c r="T528" s="192">
        <f>S528*H528</f>
        <v>0</v>
      </c>
      <c r="AR528" s="23" t="s">
        <v>151</v>
      </c>
      <c r="AT528" s="23" t="s">
        <v>147</v>
      </c>
      <c r="AU528" s="23" t="s">
        <v>81</v>
      </c>
      <c r="AY528" s="23" t="s">
        <v>146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23" t="s">
        <v>81</v>
      </c>
      <c r="BK528" s="193">
        <f>ROUND(I528*H528,2)</f>
        <v>0</v>
      </c>
      <c r="BL528" s="23" t="s">
        <v>151</v>
      </c>
      <c r="BM528" s="23" t="s">
        <v>630</v>
      </c>
    </row>
    <row r="529" spans="2:65" s="1" customFormat="1" x14ac:dyDescent="0.3">
      <c r="B529" s="40"/>
      <c r="C529" s="62"/>
      <c r="D529" s="194" t="s">
        <v>152</v>
      </c>
      <c r="E529" s="62"/>
      <c r="F529" s="195" t="s">
        <v>631</v>
      </c>
      <c r="G529" s="62"/>
      <c r="H529" s="62"/>
      <c r="I529" s="155"/>
      <c r="J529" s="62"/>
      <c r="K529" s="62"/>
      <c r="L529" s="60"/>
      <c r="M529" s="196"/>
      <c r="N529" s="41"/>
      <c r="O529" s="41"/>
      <c r="P529" s="41"/>
      <c r="Q529" s="41"/>
      <c r="R529" s="41"/>
      <c r="S529" s="41"/>
      <c r="T529" s="77"/>
      <c r="AT529" s="23" t="s">
        <v>152</v>
      </c>
      <c r="AU529" s="23" t="s">
        <v>81</v>
      </c>
    </row>
    <row r="530" spans="2:65" s="10" customFormat="1" x14ac:dyDescent="0.3">
      <c r="B530" s="197"/>
      <c r="C530" s="198"/>
      <c r="D530" s="194" t="s">
        <v>160</v>
      </c>
      <c r="E530" s="199" t="s">
        <v>23</v>
      </c>
      <c r="F530" s="200" t="s">
        <v>632</v>
      </c>
      <c r="G530" s="198"/>
      <c r="H530" s="201">
        <v>6</v>
      </c>
      <c r="I530" s="202"/>
      <c r="J530" s="198"/>
      <c r="K530" s="198"/>
      <c r="L530" s="203"/>
      <c r="M530" s="204"/>
      <c r="N530" s="205"/>
      <c r="O530" s="205"/>
      <c r="P530" s="205"/>
      <c r="Q530" s="205"/>
      <c r="R530" s="205"/>
      <c r="S530" s="205"/>
      <c r="T530" s="206"/>
      <c r="AT530" s="207" t="s">
        <v>160</v>
      </c>
      <c r="AU530" s="207" t="s">
        <v>81</v>
      </c>
      <c r="AV530" s="10" t="s">
        <v>83</v>
      </c>
      <c r="AW530" s="10" t="s">
        <v>36</v>
      </c>
      <c r="AX530" s="10" t="s">
        <v>73</v>
      </c>
      <c r="AY530" s="207" t="s">
        <v>146</v>
      </c>
    </row>
    <row r="531" spans="2:65" s="11" customFormat="1" x14ac:dyDescent="0.3">
      <c r="B531" s="208"/>
      <c r="C531" s="209"/>
      <c r="D531" s="194" t="s">
        <v>160</v>
      </c>
      <c r="E531" s="210" t="s">
        <v>23</v>
      </c>
      <c r="F531" s="211" t="s">
        <v>162</v>
      </c>
      <c r="G531" s="209"/>
      <c r="H531" s="212">
        <v>6</v>
      </c>
      <c r="I531" s="213"/>
      <c r="J531" s="209"/>
      <c r="K531" s="209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160</v>
      </c>
      <c r="AU531" s="218" t="s">
        <v>81</v>
      </c>
      <c r="AV531" s="11" t="s">
        <v>151</v>
      </c>
      <c r="AW531" s="11" t="s">
        <v>36</v>
      </c>
      <c r="AX531" s="11" t="s">
        <v>81</v>
      </c>
      <c r="AY531" s="218" t="s">
        <v>146</v>
      </c>
    </row>
    <row r="532" spans="2:65" s="1" customFormat="1" ht="16.5" customHeight="1" x14ac:dyDescent="0.3">
      <c r="B532" s="40"/>
      <c r="C532" s="182" t="s">
        <v>404</v>
      </c>
      <c r="D532" s="182" t="s">
        <v>147</v>
      </c>
      <c r="E532" s="183" t="s">
        <v>633</v>
      </c>
      <c r="F532" s="184" t="s">
        <v>634</v>
      </c>
      <c r="G532" s="185" t="s">
        <v>557</v>
      </c>
      <c r="H532" s="240"/>
      <c r="I532" s="187"/>
      <c r="J532" s="188">
        <f>ROUND(I532*H532,2)</f>
        <v>0</v>
      </c>
      <c r="K532" s="184" t="s">
        <v>182</v>
      </c>
      <c r="L532" s="60"/>
      <c r="M532" s="189" t="s">
        <v>23</v>
      </c>
      <c r="N532" s="190" t="s">
        <v>44</v>
      </c>
      <c r="O532" s="41"/>
      <c r="P532" s="191">
        <f>O532*H532</f>
        <v>0</v>
      </c>
      <c r="Q532" s="191">
        <v>0</v>
      </c>
      <c r="R532" s="191">
        <f>Q532*H532</f>
        <v>0</v>
      </c>
      <c r="S532" s="191">
        <v>0</v>
      </c>
      <c r="T532" s="192">
        <f>S532*H532</f>
        <v>0</v>
      </c>
      <c r="AR532" s="23" t="s">
        <v>151</v>
      </c>
      <c r="AT532" s="23" t="s">
        <v>147</v>
      </c>
      <c r="AU532" s="23" t="s">
        <v>81</v>
      </c>
      <c r="AY532" s="23" t="s">
        <v>146</v>
      </c>
      <c r="BE532" s="193">
        <f>IF(N532="základní",J532,0)</f>
        <v>0</v>
      </c>
      <c r="BF532" s="193">
        <f>IF(N532="snížená",J532,0)</f>
        <v>0</v>
      </c>
      <c r="BG532" s="193">
        <f>IF(N532="zákl. přenesená",J532,0)</f>
        <v>0</v>
      </c>
      <c r="BH532" s="193">
        <f>IF(N532="sníž. přenesená",J532,0)</f>
        <v>0</v>
      </c>
      <c r="BI532" s="193">
        <f>IF(N532="nulová",J532,0)</f>
        <v>0</v>
      </c>
      <c r="BJ532" s="23" t="s">
        <v>81</v>
      </c>
      <c r="BK532" s="193">
        <f>ROUND(I532*H532,2)</f>
        <v>0</v>
      </c>
      <c r="BL532" s="23" t="s">
        <v>151</v>
      </c>
      <c r="BM532" s="23" t="s">
        <v>635</v>
      </c>
    </row>
    <row r="533" spans="2:65" s="1" customFormat="1" ht="24" x14ac:dyDescent="0.3">
      <c r="B533" s="40"/>
      <c r="C533" s="62"/>
      <c r="D533" s="194" t="s">
        <v>152</v>
      </c>
      <c r="E533" s="62"/>
      <c r="F533" s="195" t="s">
        <v>636</v>
      </c>
      <c r="G533" s="62"/>
      <c r="H533" s="62"/>
      <c r="I533" s="155"/>
      <c r="J533" s="62"/>
      <c r="K533" s="62"/>
      <c r="L533" s="60"/>
      <c r="M533" s="196"/>
      <c r="N533" s="41"/>
      <c r="O533" s="41"/>
      <c r="P533" s="41"/>
      <c r="Q533" s="41"/>
      <c r="R533" s="41"/>
      <c r="S533" s="41"/>
      <c r="T533" s="77"/>
      <c r="AT533" s="23" t="s">
        <v>152</v>
      </c>
      <c r="AU533" s="23" t="s">
        <v>81</v>
      </c>
    </row>
    <row r="534" spans="2:65" s="9" customFormat="1" ht="37.35" customHeight="1" x14ac:dyDescent="0.35">
      <c r="B534" s="168"/>
      <c r="C534" s="169"/>
      <c r="D534" s="170" t="s">
        <v>72</v>
      </c>
      <c r="E534" s="171" t="s">
        <v>637</v>
      </c>
      <c r="F534" s="171" t="s">
        <v>638</v>
      </c>
      <c r="G534" s="169"/>
      <c r="H534" s="169"/>
      <c r="I534" s="172"/>
      <c r="J534" s="173">
        <f>BK534</f>
        <v>0</v>
      </c>
      <c r="K534" s="169"/>
      <c r="L534" s="174"/>
      <c r="M534" s="175"/>
      <c r="N534" s="176"/>
      <c r="O534" s="176"/>
      <c r="P534" s="177">
        <f>SUM(P535:P536)</f>
        <v>0</v>
      </c>
      <c r="Q534" s="176"/>
      <c r="R534" s="177">
        <f>SUM(R535:R536)</f>
        <v>0</v>
      </c>
      <c r="S534" s="176"/>
      <c r="T534" s="178">
        <f>SUM(T535:T536)</f>
        <v>0</v>
      </c>
      <c r="AR534" s="179" t="s">
        <v>83</v>
      </c>
      <c r="AT534" s="180" t="s">
        <v>72</v>
      </c>
      <c r="AU534" s="180" t="s">
        <v>73</v>
      </c>
      <c r="AY534" s="179" t="s">
        <v>146</v>
      </c>
      <c r="BK534" s="181">
        <f>SUM(BK535:BK536)</f>
        <v>0</v>
      </c>
    </row>
    <row r="535" spans="2:65" s="1" customFormat="1" ht="16.5" customHeight="1" x14ac:dyDescent="0.3">
      <c r="B535" s="40"/>
      <c r="C535" s="182" t="s">
        <v>639</v>
      </c>
      <c r="D535" s="182" t="s">
        <v>147</v>
      </c>
      <c r="E535" s="183" t="s">
        <v>640</v>
      </c>
      <c r="F535" s="184" t="s">
        <v>641</v>
      </c>
      <c r="G535" s="185" t="s">
        <v>177</v>
      </c>
      <c r="H535" s="186">
        <v>28</v>
      </c>
      <c r="I535" s="187"/>
      <c r="J535" s="188">
        <f>ROUND(I535*H535,2)</f>
        <v>0</v>
      </c>
      <c r="K535" s="184" t="s">
        <v>182</v>
      </c>
      <c r="L535" s="60"/>
      <c r="M535" s="189" t="s">
        <v>23</v>
      </c>
      <c r="N535" s="190" t="s">
        <v>44</v>
      </c>
      <c r="O535" s="41"/>
      <c r="P535" s="191">
        <f>O535*H535</f>
        <v>0</v>
      </c>
      <c r="Q535" s="191">
        <v>0</v>
      </c>
      <c r="R535" s="191">
        <f>Q535*H535</f>
        <v>0</v>
      </c>
      <c r="S535" s="191">
        <v>0</v>
      </c>
      <c r="T535" s="192">
        <f>S535*H535</f>
        <v>0</v>
      </c>
      <c r="AR535" s="23" t="s">
        <v>192</v>
      </c>
      <c r="AT535" s="23" t="s">
        <v>147</v>
      </c>
      <c r="AU535" s="23" t="s">
        <v>81</v>
      </c>
      <c r="AY535" s="23" t="s">
        <v>146</v>
      </c>
      <c r="BE535" s="193">
        <f>IF(N535="základní",J535,0)</f>
        <v>0</v>
      </c>
      <c r="BF535" s="193">
        <f>IF(N535="snížená",J535,0)</f>
        <v>0</v>
      </c>
      <c r="BG535" s="193">
        <f>IF(N535="zákl. přenesená",J535,0)</f>
        <v>0</v>
      </c>
      <c r="BH535" s="193">
        <f>IF(N535="sníž. přenesená",J535,0)</f>
        <v>0</v>
      </c>
      <c r="BI535" s="193">
        <f>IF(N535="nulová",J535,0)</f>
        <v>0</v>
      </c>
      <c r="BJ535" s="23" t="s">
        <v>81</v>
      </c>
      <c r="BK535" s="193">
        <f>ROUND(I535*H535,2)</f>
        <v>0</v>
      </c>
      <c r="BL535" s="23" t="s">
        <v>192</v>
      </c>
      <c r="BM535" s="23" t="s">
        <v>642</v>
      </c>
    </row>
    <row r="536" spans="2:65" s="1" customFormat="1" ht="24" x14ac:dyDescent="0.3">
      <c r="B536" s="40"/>
      <c r="C536" s="62"/>
      <c r="D536" s="194" t="s">
        <v>152</v>
      </c>
      <c r="E536" s="62"/>
      <c r="F536" s="195" t="s">
        <v>643</v>
      </c>
      <c r="G536" s="62"/>
      <c r="H536" s="62"/>
      <c r="I536" s="155"/>
      <c r="J536" s="62"/>
      <c r="K536" s="62"/>
      <c r="L536" s="60"/>
      <c r="M536" s="196"/>
      <c r="N536" s="41"/>
      <c r="O536" s="41"/>
      <c r="P536" s="41"/>
      <c r="Q536" s="41"/>
      <c r="R536" s="41"/>
      <c r="S536" s="41"/>
      <c r="T536" s="77"/>
      <c r="AT536" s="23" t="s">
        <v>152</v>
      </c>
      <c r="AU536" s="23" t="s">
        <v>81</v>
      </c>
    </row>
    <row r="537" spans="2:65" s="9" customFormat="1" ht="37.35" customHeight="1" x14ac:dyDescent="0.35">
      <c r="B537" s="168"/>
      <c r="C537" s="169"/>
      <c r="D537" s="170" t="s">
        <v>72</v>
      </c>
      <c r="E537" s="171" t="s">
        <v>644</v>
      </c>
      <c r="F537" s="171" t="s">
        <v>645</v>
      </c>
      <c r="G537" s="169"/>
      <c r="H537" s="169"/>
      <c r="I537" s="172"/>
      <c r="J537" s="173">
        <f>BK537</f>
        <v>0</v>
      </c>
      <c r="K537" s="169"/>
      <c r="L537" s="174"/>
      <c r="M537" s="175"/>
      <c r="N537" s="176"/>
      <c r="O537" s="176"/>
      <c r="P537" s="177">
        <f>SUM(P538:P575)</f>
        <v>0</v>
      </c>
      <c r="Q537" s="176"/>
      <c r="R537" s="177">
        <f>SUM(R538:R575)</f>
        <v>5.6622599999999995E-2</v>
      </c>
      <c r="S537" s="176"/>
      <c r="T537" s="178">
        <f>SUM(T538:T575)</f>
        <v>0</v>
      </c>
      <c r="AR537" s="179" t="s">
        <v>81</v>
      </c>
      <c r="AT537" s="180" t="s">
        <v>72</v>
      </c>
      <c r="AU537" s="180" t="s">
        <v>73</v>
      </c>
      <c r="AY537" s="179" t="s">
        <v>146</v>
      </c>
      <c r="BK537" s="181">
        <f>SUM(BK538:BK575)</f>
        <v>0</v>
      </c>
    </row>
    <row r="538" spans="2:65" s="1" customFormat="1" ht="16.5" customHeight="1" x14ac:dyDescent="0.3">
      <c r="B538" s="40"/>
      <c r="C538" s="182" t="s">
        <v>646</v>
      </c>
      <c r="D538" s="182" t="s">
        <v>147</v>
      </c>
      <c r="E538" s="183" t="s">
        <v>647</v>
      </c>
      <c r="F538" s="184" t="s">
        <v>648</v>
      </c>
      <c r="G538" s="185" t="s">
        <v>198</v>
      </c>
      <c r="H538" s="186">
        <v>20.8</v>
      </c>
      <c r="I538" s="187"/>
      <c r="J538" s="188">
        <f>ROUND(I538*H538,2)</f>
        <v>0</v>
      </c>
      <c r="K538" s="184" t="s">
        <v>23</v>
      </c>
      <c r="L538" s="60"/>
      <c r="M538" s="189" t="s">
        <v>23</v>
      </c>
      <c r="N538" s="190" t="s">
        <v>44</v>
      </c>
      <c r="O538" s="41"/>
      <c r="P538" s="191">
        <f>O538*H538</f>
        <v>0</v>
      </c>
      <c r="Q538" s="191">
        <v>0</v>
      </c>
      <c r="R538" s="191">
        <f>Q538*H538</f>
        <v>0</v>
      </c>
      <c r="S538" s="191">
        <v>0</v>
      </c>
      <c r="T538" s="192">
        <f>S538*H538</f>
        <v>0</v>
      </c>
      <c r="AR538" s="23" t="s">
        <v>151</v>
      </c>
      <c r="AT538" s="23" t="s">
        <v>147</v>
      </c>
      <c r="AU538" s="23" t="s">
        <v>81</v>
      </c>
      <c r="AY538" s="23" t="s">
        <v>146</v>
      </c>
      <c r="BE538" s="193">
        <f>IF(N538="základní",J538,0)</f>
        <v>0</v>
      </c>
      <c r="BF538" s="193">
        <f>IF(N538="snížená",J538,0)</f>
        <v>0</v>
      </c>
      <c r="BG538" s="193">
        <f>IF(N538="zákl. přenesená",J538,0)</f>
        <v>0</v>
      </c>
      <c r="BH538" s="193">
        <f>IF(N538="sníž. přenesená",J538,0)</f>
        <v>0</v>
      </c>
      <c r="BI538" s="193">
        <f>IF(N538="nulová",J538,0)</f>
        <v>0</v>
      </c>
      <c r="BJ538" s="23" t="s">
        <v>81</v>
      </c>
      <c r="BK538" s="193">
        <f>ROUND(I538*H538,2)</f>
        <v>0</v>
      </c>
      <c r="BL538" s="23" t="s">
        <v>151</v>
      </c>
      <c r="BM538" s="23" t="s">
        <v>649</v>
      </c>
    </row>
    <row r="539" spans="2:65" s="1" customFormat="1" x14ac:dyDescent="0.3">
      <c r="B539" s="40"/>
      <c r="C539" s="62"/>
      <c r="D539" s="194" t="s">
        <v>152</v>
      </c>
      <c r="E539" s="62"/>
      <c r="F539" s="195" t="s">
        <v>648</v>
      </c>
      <c r="G539" s="62"/>
      <c r="H539" s="62"/>
      <c r="I539" s="155"/>
      <c r="J539" s="62"/>
      <c r="K539" s="62"/>
      <c r="L539" s="60"/>
      <c r="M539" s="196"/>
      <c r="N539" s="41"/>
      <c r="O539" s="41"/>
      <c r="P539" s="41"/>
      <c r="Q539" s="41"/>
      <c r="R539" s="41"/>
      <c r="S539" s="41"/>
      <c r="T539" s="77"/>
      <c r="AT539" s="23" t="s">
        <v>152</v>
      </c>
      <c r="AU539" s="23" t="s">
        <v>81</v>
      </c>
    </row>
    <row r="540" spans="2:65" s="1" customFormat="1" ht="16.5" customHeight="1" x14ac:dyDescent="0.3">
      <c r="B540" s="40"/>
      <c r="C540" s="182" t="s">
        <v>410</v>
      </c>
      <c r="D540" s="182" t="s">
        <v>147</v>
      </c>
      <c r="E540" s="183" t="s">
        <v>650</v>
      </c>
      <c r="F540" s="184" t="s">
        <v>651</v>
      </c>
      <c r="G540" s="185" t="s">
        <v>198</v>
      </c>
      <c r="H540" s="186">
        <v>321</v>
      </c>
      <c r="I540" s="187"/>
      <c r="J540" s="188">
        <f>ROUND(I540*H540,2)</f>
        <v>0</v>
      </c>
      <c r="K540" s="184" t="s">
        <v>23</v>
      </c>
      <c r="L540" s="60"/>
      <c r="M540" s="189" t="s">
        <v>23</v>
      </c>
      <c r="N540" s="190" t="s">
        <v>44</v>
      </c>
      <c r="O540" s="41"/>
      <c r="P540" s="191">
        <f>O540*H540</f>
        <v>0</v>
      </c>
      <c r="Q540" s="191">
        <v>0</v>
      </c>
      <c r="R540" s="191">
        <f>Q540*H540</f>
        <v>0</v>
      </c>
      <c r="S540" s="191">
        <v>0</v>
      </c>
      <c r="T540" s="192">
        <f>S540*H540</f>
        <v>0</v>
      </c>
      <c r="AR540" s="23" t="s">
        <v>151</v>
      </c>
      <c r="AT540" s="23" t="s">
        <v>147</v>
      </c>
      <c r="AU540" s="23" t="s">
        <v>81</v>
      </c>
      <c r="AY540" s="23" t="s">
        <v>146</v>
      </c>
      <c r="BE540" s="193">
        <f>IF(N540="základní",J540,0)</f>
        <v>0</v>
      </c>
      <c r="BF540" s="193">
        <f>IF(N540="snížená",J540,0)</f>
        <v>0</v>
      </c>
      <c r="BG540" s="193">
        <f>IF(N540="zákl. přenesená",J540,0)</f>
        <v>0</v>
      </c>
      <c r="BH540" s="193">
        <f>IF(N540="sníž. přenesená",J540,0)</f>
        <v>0</v>
      </c>
      <c r="BI540" s="193">
        <f>IF(N540="nulová",J540,0)</f>
        <v>0</v>
      </c>
      <c r="BJ540" s="23" t="s">
        <v>81</v>
      </c>
      <c r="BK540" s="193">
        <f>ROUND(I540*H540,2)</f>
        <v>0</v>
      </c>
      <c r="BL540" s="23" t="s">
        <v>151</v>
      </c>
      <c r="BM540" s="23" t="s">
        <v>652</v>
      </c>
    </row>
    <row r="541" spans="2:65" s="1" customFormat="1" x14ac:dyDescent="0.3">
      <c r="B541" s="40"/>
      <c r="C541" s="62"/>
      <c r="D541" s="194" t="s">
        <v>152</v>
      </c>
      <c r="E541" s="62"/>
      <c r="F541" s="195" t="s">
        <v>651</v>
      </c>
      <c r="G541" s="62"/>
      <c r="H541" s="62"/>
      <c r="I541" s="155"/>
      <c r="J541" s="62"/>
      <c r="K541" s="62"/>
      <c r="L541" s="60"/>
      <c r="M541" s="196"/>
      <c r="N541" s="41"/>
      <c r="O541" s="41"/>
      <c r="P541" s="41"/>
      <c r="Q541" s="41"/>
      <c r="R541" s="41"/>
      <c r="S541" s="41"/>
      <c r="T541" s="77"/>
      <c r="AT541" s="23" t="s">
        <v>152</v>
      </c>
      <c r="AU541" s="23" t="s">
        <v>81</v>
      </c>
    </row>
    <row r="542" spans="2:65" s="10" customFormat="1" x14ac:dyDescent="0.3">
      <c r="B542" s="197"/>
      <c r="C542" s="198"/>
      <c r="D542" s="194" t="s">
        <v>160</v>
      </c>
      <c r="E542" s="199" t="s">
        <v>23</v>
      </c>
      <c r="F542" s="200" t="s">
        <v>653</v>
      </c>
      <c r="G542" s="198"/>
      <c r="H542" s="201">
        <v>308</v>
      </c>
      <c r="I542" s="202"/>
      <c r="J542" s="198"/>
      <c r="K542" s="198"/>
      <c r="L542" s="203"/>
      <c r="M542" s="204"/>
      <c r="N542" s="205"/>
      <c r="O542" s="205"/>
      <c r="P542" s="205"/>
      <c r="Q542" s="205"/>
      <c r="R542" s="205"/>
      <c r="S542" s="205"/>
      <c r="T542" s="206"/>
      <c r="AT542" s="207" t="s">
        <v>160</v>
      </c>
      <c r="AU542" s="207" t="s">
        <v>81</v>
      </c>
      <c r="AV542" s="10" t="s">
        <v>83</v>
      </c>
      <c r="AW542" s="10" t="s">
        <v>36</v>
      </c>
      <c r="AX542" s="10" t="s">
        <v>73</v>
      </c>
      <c r="AY542" s="207" t="s">
        <v>146</v>
      </c>
    </row>
    <row r="543" spans="2:65" s="10" customFormat="1" x14ac:dyDescent="0.3">
      <c r="B543" s="197"/>
      <c r="C543" s="198"/>
      <c r="D543" s="194" t="s">
        <v>160</v>
      </c>
      <c r="E543" s="199" t="s">
        <v>23</v>
      </c>
      <c r="F543" s="200" t="s">
        <v>438</v>
      </c>
      <c r="G543" s="198"/>
      <c r="H543" s="201">
        <v>13</v>
      </c>
      <c r="I543" s="202"/>
      <c r="J543" s="198"/>
      <c r="K543" s="198"/>
      <c r="L543" s="203"/>
      <c r="M543" s="204"/>
      <c r="N543" s="205"/>
      <c r="O543" s="205"/>
      <c r="P543" s="205"/>
      <c r="Q543" s="205"/>
      <c r="R543" s="205"/>
      <c r="S543" s="205"/>
      <c r="T543" s="206"/>
      <c r="AT543" s="207" t="s">
        <v>160</v>
      </c>
      <c r="AU543" s="207" t="s">
        <v>81</v>
      </c>
      <c r="AV543" s="10" t="s">
        <v>83</v>
      </c>
      <c r="AW543" s="10" t="s">
        <v>36</v>
      </c>
      <c r="AX543" s="10" t="s">
        <v>73</v>
      </c>
      <c r="AY543" s="207" t="s">
        <v>146</v>
      </c>
    </row>
    <row r="544" spans="2:65" s="11" customFormat="1" x14ac:dyDescent="0.3">
      <c r="B544" s="208"/>
      <c r="C544" s="209"/>
      <c r="D544" s="194" t="s">
        <v>160</v>
      </c>
      <c r="E544" s="210" t="s">
        <v>23</v>
      </c>
      <c r="F544" s="211" t="s">
        <v>162</v>
      </c>
      <c r="G544" s="209"/>
      <c r="H544" s="212">
        <v>321</v>
      </c>
      <c r="I544" s="213"/>
      <c r="J544" s="209"/>
      <c r="K544" s="209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160</v>
      </c>
      <c r="AU544" s="218" t="s">
        <v>81</v>
      </c>
      <c r="AV544" s="11" t="s">
        <v>151</v>
      </c>
      <c r="AW544" s="11" t="s">
        <v>36</v>
      </c>
      <c r="AX544" s="11" t="s">
        <v>81</v>
      </c>
      <c r="AY544" s="218" t="s">
        <v>146</v>
      </c>
    </row>
    <row r="545" spans="2:65" s="1" customFormat="1" ht="16.5" customHeight="1" x14ac:dyDescent="0.3">
      <c r="B545" s="40"/>
      <c r="C545" s="182" t="s">
        <v>654</v>
      </c>
      <c r="D545" s="182" t="s">
        <v>147</v>
      </c>
      <c r="E545" s="183" t="s">
        <v>655</v>
      </c>
      <c r="F545" s="184" t="s">
        <v>656</v>
      </c>
      <c r="G545" s="185" t="s">
        <v>198</v>
      </c>
      <c r="H545" s="186">
        <v>22.4</v>
      </c>
      <c r="I545" s="187"/>
      <c r="J545" s="188">
        <f>ROUND(I545*H545,2)</f>
        <v>0</v>
      </c>
      <c r="K545" s="184" t="s">
        <v>23</v>
      </c>
      <c r="L545" s="60"/>
      <c r="M545" s="189" t="s">
        <v>23</v>
      </c>
      <c r="N545" s="190" t="s">
        <v>44</v>
      </c>
      <c r="O545" s="41"/>
      <c r="P545" s="191">
        <f>O545*H545</f>
        <v>0</v>
      </c>
      <c r="Q545" s="191">
        <v>0</v>
      </c>
      <c r="R545" s="191">
        <f>Q545*H545</f>
        <v>0</v>
      </c>
      <c r="S545" s="191">
        <v>0</v>
      </c>
      <c r="T545" s="192">
        <f>S545*H545</f>
        <v>0</v>
      </c>
      <c r="AR545" s="23" t="s">
        <v>151</v>
      </c>
      <c r="AT545" s="23" t="s">
        <v>147</v>
      </c>
      <c r="AU545" s="23" t="s">
        <v>81</v>
      </c>
      <c r="AY545" s="23" t="s">
        <v>146</v>
      </c>
      <c r="BE545" s="193">
        <f>IF(N545="základní",J545,0)</f>
        <v>0</v>
      </c>
      <c r="BF545" s="193">
        <f>IF(N545="snížená",J545,0)</f>
        <v>0</v>
      </c>
      <c r="BG545" s="193">
        <f>IF(N545="zákl. přenesená",J545,0)</f>
        <v>0</v>
      </c>
      <c r="BH545" s="193">
        <f>IF(N545="sníž. přenesená",J545,0)</f>
        <v>0</v>
      </c>
      <c r="BI545" s="193">
        <f>IF(N545="nulová",J545,0)</f>
        <v>0</v>
      </c>
      <c r="BJ545" s="23" t="s">
        <v>81</v>
      </c>
      <c r="BK545" s="193">
        <f>ROUND(I545*H545,2)</f>
        <v>0</v>
      </c>
      <c r="BL545" s="23" t="s">
        <v>151</v>
      </c>
      <c r="BM545" s="23" t="s">
        <v>657</v>
      </c>
    </row>
    <row r="546" spans="2:65" s="1" customFormat="1" x14ac:dyDescent="0.3">
      <c r="B546" s="40"/>
      <c r="C546" s="62"/>
      <c r="D546" s="194" t="s">
        <v>152</v>
      </c>
      <c r="E546" s="62"/>
      <c r="F546" s="195" t="s">
        <v>656</v>
      </c>
      <c r="G546" s="62"/>
      <c r="H546" s="62"/>
      <c r="I546" s="155"/>
      <c r="J546" s="62"/>
      <c r="K546" s="62"/>
      <c r="L546" s="60"/>
      <c r="M546" s="196"/>
      <c r="N546" s="41"/>
      <c r="O546" s="41"/>
      <c r="P546" s="41"/>
      <c r="Q546" s="41"/>
      <c r="R546" s="41"/>
      <c r="S546" s="41"/>
      <c r="T546" s="77"/>
      <c r="AT546" s="23" t="s">
        <v>152</v>
      </c>
      <c r="AU546" s="23" t="s">
        <v>81</v>
      </c>
    </row>
    <row r="547" spans="2:65" s="1" customFormat="1" ht="16.5" customHeight="1" x14ac:dyDescent="0.3">
      <c r="B547" s="40"/>
      <c r="C547" s="182" t="s">
        <v>415</v>
      </c>
      <c r="D547" s="182" t="s">
        <v>147</v>
      </c>
      <c r="E547" s="183" t="s">
        <v>658</v>
      </c>
      <c r="F547" s="184" t="s">
        <v>659</v>
      </c>
      <c r="G547" s="185" t="s">
        <v>660</v>
      </c>
      <c r="H547" s="186">
        <v>2.38</v>
      </c>
      <c r="I547" s="187"/>
      <c r="J547" s="188">
        <f>ROUND(I547*H547,2)</f>
        <v>0</v>
      </c>
      <c r="K547" s="184" t="s">
        <v>182</v>
      </c>
      <c r="L547" s="60"/>
      <c r="M547" s="189" t="s">
        <v>23</v>
      </c>
      <c r="N547" s="190" t="s">
        <v>44</v>
      </c>
      <c r="O547" s="41"/>
      <c r="P547" s="191">
        <f>O547*H547</f>
        <v>0</v>
      </c>
      <c r="Q547" s="191">
        <v>2.3369999999999998E-2</v>
      </c>
      <c r="R547" s="191">
        <f>Q547*H547</f>
        <v>5.5620599999999992E-2</v>
      </c>
      <c r="S547" s="191">
        <v>0</v>
      </c>
      <c r="T547" s="192">
        <f>S547*H547</f>
        <v>0</v>
      </c>
      <c r="AR547" s="23" t="s">
        <v>151</v>
      </c>
      <c r="AT547" s="23" t="s">
        <v>147</v>
      </c>
      <c r="AU547" s="23" t="s">
        <v>81</v>
      </c>
      <c r="AY547" s="23" t="s">
        <v>146</v>
      </c>
      <c r="BE547" s="193">
        <f>IF(N547="základní",J547,0)</f>
        <v>0</v>
      </c>
      <c r="BF547" s="193">
        <f>IF(N547="snížená",J547,0)</f>
        <v>0</v>
      </c>
      <c r="BG547" s="193">
        <f>IF(N547="zákl. přenesená",J547,0)</f>
        <v>0</v>
      </c>
      <c r="BH547" s="193">
        <f>IF(N547="sníž. přenesená",J547,0)</f>
        <v>0</v>
      </c>
      <c r="BI547" s="193">
        <f>IF(N547="nulová",J547,0)</f>
        <v>0</v>
      </c>
      <c r="BJ547" s="23" t="s">
        <v>81</v>
      </c>
      <c r="BK547" s="193">
        <f>ROUND(I547*H547,2)</f>
        <v>0</v>
      </c>
      <c r="BL547" s="23" t="s">
        <v>151</v>
      </c>
      <c r="BM547" s="23" t="s">
        <v>661</v>
      </c>
    </row>
    <row r="548" spans="2:65" s="1" customFormat="1" ht="24" x14ac:dyDescent="0.3">
      <c r="B548" s="40"/>
      <c r="C548" s="62"/>
      <c r="D548" s="194" t="s">
        <v>152</v>
      </c>
      <c r="E548" s="62"/>
      <c r="F548" s="195" t="s">
        <v>662</v>
      </c>
      <c r="G548" s="62"/>
      <c r="H548" s="62"/>
      <c r="I548" s="155"/>
      <c r="J548" s="62"/>
      <c r="K548" s="62"/>
      <c r="L548" s="60"/>
      <c r="M548" s="196"/>
      <c r="N548" s="41"/>
      <c r="O548" s="41"/>
      <c r="P548" s="41"/>
      <c r="Q548" s="41"/>
      <c r="R548" s="41"/>
      <c r="S548" s="41"/>
      <c r="T548" s="77"/>
      <c r="AT548" s="23" t="s">
        <v>152</v>
      </c>
      <c r="AU548" s="23" t="s">
        <v>81</v>
      </c>
    </row>
    <row r="549" spans="2:65" s="1" customFormat="1" ht="38.25" customHeight="1" x14ac:dyDescent="0.3">
      <c r="B549" s="40"/>
      <c r="C549" s="182" t="s">
        <v>663</v>
      </c>
      <c r="D549" s="182" t="s">
        <v>147</v>
      </c>
      <c r="E549" s="183" t="s">
        <v>664</v>
      </c>
      <c r="F549" s="184" t="s">
        <v>665</v>
      </c>
      <c r="G549" s="185" t="s">
        <v>207</v>
      </c>
      <c r="H549" s="186">
        <v>5.01</v>
      </c>
      <c r="I549" s="187"/>
      <c r="J549" s="188">
        <f>ROUND(I549*H549,2)</f>
        <v>0</v>
      </c>
      <c r="K549" s="184" t="s">
        <v>23</v>
      </c>
      <c r="L549" s="60"/>
      <c r="M549" s="189" t="s">
        <v>23</v>
      </c>
      <c r="N549" s="190" t="s">
        <v>44</v>
      </c>
      <c r="O549" s="41"/>
      <c r="P549" s="191">
        <f>O549*H549</f>
        <v>0</v>
      </c>
      <c r="Q549" s="191">
        <v>0</v>
      </c>
      <c r="R549" s="191">
        <f>Q549*H549</f>
        <v>0</v>
      </c>
      <c r="S549" s="191">
        <v>0</v>
      </c>
      <c r="T549" s="192">
        <f>S549*H549</f>
        <v>0</v>
      </c>
      <c r="AR549" s="23" t="s">
        <v>151</v>
      </c>
      <c r="AT549" s="23" t="s">
        <v>147</v>
      </c>
      <c r="AU549" s="23" t="s">
        <v>81</v>
      </c>
      <c r="AY549" s="23" t="s">
        <v>146</v>
      </c>
      <c r="BE549" s="193">
        <f>IF(N549="základní",J549,0)</f>
        <v>0</v>
      </c>
      <c r="BF549" s="193">
        <f>IF(N549="snížená",J549,0)</f>
        <v>0</v>
      </c>
      <c r="BG549" s="193">
        <f>IF(N549="zákl. přenesená",J549,0)</f>
        <v>0</v>
      </c>
      <c r="BH549" s="193">
        <f>IF(N549="sníž. přenesená",J549,0)</f>
        <v>0</v>
      </c>
      <c r="BI549" s="193">
        <f>IF(N549="nulová",J549,0)</f>
        <v>0</v>
      </c>
      <c r="BJ549" s="23" t="s">
        <v>81</v>
      </c>
      <c r="BK549" s="193">
        <f>ROUND(I549*H549,2)</f>
        <v>0</v>
      </c>
      <c r="BL549" s="23" t="s">
        <v>151</v>
      </c>
      <c r="BM549" s="23" t="s">
        <v>666</v>
      </c>
    </row>
    <row r="550" spans="2:65" s="1" customFormat="1" ht="24" x14ac:dyDescent="0.3">
      <c r="B550" s="40"/>
      <c r="C550" s="62"/>
      <c r="D550" s="194" t="s">
        <v>152</v>
      </c>
      <c r="E550" s="62"/>
      <c r="F550" s="195" t="s">
        <v>667</v>
      </c>
      <c r="G550" s="62"/>
      <c r="H550" s="62"/>
      <c r="I550" s="155"/>
      <c r="J550" s="62"/>
      <c r="K550" s="62"/>
      <c r="L550" s="60"/>
      <c r="M550" s="196"/>
      <c r="N550" s="41"/>
      <c r="O550" s="41"/>
      <c r="P550" s="41"/>
      <c r="Q550" s="41"/>
      <c r="R550" s="41"/>
      <c r="S550" s="41"/>
      <c r="T550" s="77"/>
      <c r="AT550" s="23" t="s">
        <v>152</v>
      </c>
      <c r="AU550" s="23" t="s">
        <v>81</v>
      </c>
    </row>
    <row r="551" spans="2:65" s="1" customFormat="1" ht="25.5" customHeight="1" x14ac:dyDescent="0.3">
      <c r="B551" s="40"/>
      <c r="C551" s="182" t="s">
        <v>422</v>
      </c>
      <c r="D551" s="182" t="s">
        <v>147</v>
      </c>
      <c r="E551" s="183" t="s">
        <v>668</v>
      </c>
      <c r="F551" s="184" t="s">
        <v>669</v>
      </c>
      <c r="G551" s="185" t="s">
        <v>207</v>
      </c>
      <c r="H551" s="186">
        <v>5.01</v>
      </c>
      <c r="I551" s="187"/>
      <c r="J551" s="188">
        <f>ROUND(I551*H551,2)</f>
        <v>0</v>
      </c>
      <c r="K551" s="184" t="s">
        <v>182</v>
      </c>
      <c r="L551" s="60"/>
      <c r="M551" s="189" t="s">
        <v>23</v>
      </c>
      <c r="N551" s="190" t="s">
        <v>44</v>
      </c>
      <c r="O551" s="41"/>
      <c r="P551" s="191">
        <f>O551*H551</f>
        <v>0</v>
      </c>
      <c r="Q551" s="191">
        <v>2.0000000000000001E-4</v>
      </c>
      <c r="R551" s="191">
        <f>Q551*H551</f>
        <v>1.0020000000000001E-3</v>
      </c>
      <c r="S551" s="191">
        <v>0</v>
      </c>
      <c r="T551" s="192">
        <f>S551*H551</f>
        <v>0</v>
      </c>
      <c r="AR551" s="23" t="s">
        <v>151</v>
      </c>
      <c r="AT551" s="23" t="s">
        <v>147</v>
      </c>
      <c r="AU551" s="23" t="s">
        <v>81</v>
      </c>
      <c r="AY551" s="23" t="s">
        <v>146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23" t="s">
        <v>81</v>
      </c>
      <c r="BK551" s="193">
        <f>ROUND(I551*H551,2)</f>
        <v>0</v>
      </c>
      <c r="BL551" s="23" t="s">
        <v>151</v>
      </c>
      <c r="BM551" s="23" t="s">
        <v>670</v>
      </c>
    </row>
    <row r="552" spans="2:65" s="1" customFormat="1" ht="24" x14ac:dyDescent="0.3">
      <c r="B552" s="40"/>
      <c r="C552" s="62"/>
      <c r="D552" s="194" t="s">
        <v>152</v>
      </c>
      <c r="E552" s="62"/>
      <c r="F552" s="195" t="s">
        <v>671</v>
      </c>
      <c r="G552" s="62"/>
      <c r="H552" s="62"/>
      <c r="I552" s="155"/>
      <c r="J552" s="62"/>
      <c r="K552" s="62"/>
      <c r="L552" s="60"/>
      <c r="M552" s="196"/>
      <c r="N552" s="41"/>
      <c r="O552" s="41"/>
      <c r="P552" s="41"/>
      <c r="Q552" s="41"/>
      <c r="R552" s="41"/>
      <c r="S552" s="41"/>
      <c r="T552" s="77"/>
      <c r="AT552" s="23" t="s">
        <v>152</v>
      </c>
      <c r="AU552" s="23" t="s">
        <v>81</v>
      </c>
    </row>
    <row r="553" spans="2:65" s="1" customFormat="1" ht="16.5" customHeight="1" x14ac:dyDescent="0.3">
      <c r="B553" s="40"/>
      <c r="C553" s="182" t="s">
        <v>672</v>
      </c>
      <c r="D553" s="182" t="s">
        <v>147</v>
      </c>
      <c r="E553" s="183" t="s">
        <v>673</v>
      </c>
      <c r="F553" s="184" t="s">
        <v>674</v>
      </c>
      <c r="G553" s="185" t="s">
        <v>198</v>
      </c>
      <c r="H553" s="186">
        <v>52</v>
      </c>
      <c r="I553" s="187"/>
      <c r="J553" s="188">
        <f>ROUND(I553*H553,2)</f>
        <v>0</v>
      </c>
      <c r="K553" s="184" t="s">
        <v>23</v>
      </c>
      <c r="L553" s="60"/>
      <c r="M553" s="189" t="s">
        <v>23</v>
      </c>
      <c r="N553" s="190" t="s">
        <v>44</v>
      </c>
      <c r="O553" s="41"/>
      <c r="P553" s="191">
        <f>O553*H553</f>
        <v>0</v>
      </c>
      <c r="Q553" s="191">
        <v>0</v>
      </c>
      <c r="R553" s="191">
        <f>Q553*H553</f>
        <v>0</v>
      </c>
      <c r="S553" s="191">
        <v>0</v>
      </c>
      <c r="T553" s="192">
        <f>S553*H553</f>
        <v>0</v>
      </c>
      <c r="AR553" s="23" t="s">
        <v>151</v>
      </c>
      <c r="AT553" s="23" t="s">
        <v>147</v>
      </c>
      <c r="AU553" s="23" t="s">
        <v>81</v>
      </c>
      <c r="AY553" s="23" t="s">
        <v>146</v>
      </c>
      <c r="BE553" s="193">
        <f>IF(N553="základní",J553,0)</f>
        <v>0</v>
      </c>
      <c r="BF553" s="193">
        <f>IF(N553="snížená",J553,0)</f>
        <v>0</v>
      </c>
      <c r="BG553" s="193">
        <f>IF(N553="zákl. přenesená",J553,0)</f>
        <v>0</v>
      </c>
      <c r="BH553" s="193">
        <f>IF(N553="sníž. přenesená",J553,0)</f>
        <v>0</v>
      </c>
      <c r="BI553" s="193">
        <f>IF(N553="nulová",J553,0)</f>
        <v>0</v>
      </c>
      <c r="BJ553" s="23" t="s">
        <v>81</v>
      </c>
      <c r="BK553" s="193">
        <f>ROUND(I553*H553,2)</f>
        <v>0</v>
      </c>
      <c r="BL553" s="23" t="s">
        <v>151</v>
      </c>
      <c r="BM553" s="23" t="s">
        <v>675</v>
      </c>
    </row>
    <row r="554" spans="2:65" s="1" customFormat="1" x14ac:dyDescent="0.3">
      <c r="B554" s="40"/>
      <c r="C554" s="62"/>
      <c r="D554" s="194" t="s">
        <v>152</v>
      </c>
      <c r="E554" s="62"/>
      <c r="F554" s="195" t="s">
        <v>674</v>
      </c>
      <c r="G554" s="62"/>
      <c r="H554" s="62"/>
      <c r="I554" s="155"/>
      <c r="J554" s="62"/>
      <c r="K554" s="62"/>
      <c r="L554" s="60"/>
      <c r="M554" s="196"/>
      <c r="N554" s="41"/>
      <c r="O554" s="41"/>
      <c r="P554" s="41"/>
      <c r="Q554" s="41"/>
      <c r="R554" s="41"/>
      <c r="S554" s="41"/>
      <c r="T554" s="77"/>
      <c r="AT554" s="23" t="s">
        <v>152</v>
      </c>
      <c r="AU554" s="23" t="s">
        <v>81</v>
      </c>
    </row>
    <row r="555" spans="2:65" s="1" customFormat="1" ht="16.5" customHeight="1" x14ac:dyDescent="0.3">
      <c r="B555" s="40"/>
      <c r="C555" s="182" t="s">
        <v>428</v>
      </c>
      <c r="D555" s="182" t="s">
        <v>147</v>
      </c>
      <c r="E555" s="183" t="s">
        <v>676</v>
      </c>
      <c r="F555" s="184" t="s">
        <v>677</v>
      </c>
      <c r="G555" s="185" t="s">
        <v>207</v>
      </c>
      <c r="H555" s="186">
        <v>666.94600000000003</v>
      </c>
      <c r="I555" s="187"/>
      <c r="J555" s="188">
        <f>ROUND(I555*H555,2)</f>
        <v>0</v>
      </c>
      <c r="K555" s="184" t="s">
        <v>23</v>
      </c>
      <c r="L555" s="60"/>
      <c r="M555" s="189" t="s">
        <v>23</v>
      </c>
      <c r="N555" s="190" t="s">
        <v>44</v>
      </c>
      <c r="O555" s="41"/>
      <c r="P555" s="191">
        <f>O555*H555</f>
        <v>0</v>
      </c>
      <c r="Q555" s="191">
        <v>0</v>
      </c>
      <c r="R555" s="191">
        <f>Q555*H555</f>
        <v>0</v>
      </c>
      <c r="S555" s="191">
        <v>0</v>
      </c>
      <c r="T555" s="192">
        <f>S555*H555</f>
        <v>0</v>
      </c>
      <c r="AR555" s="23" t="s">
        <v>151</v>
      </c>
      <c r="AT555" s="23" t="s">
        <v>147</v>
      </c>
      <c r="AU555" s="23" t="s">
        <v>81</v>
      </c>
      <c r="AY555" s="23" t="s">
        <v>146</v>
      </c>
      <c r="BE555" s="193">
        <f>IF(N555="základní",J555,0)</f>
        <v>0</v>
      </c>
      <c r="BF555" s="193">
        <f>IF(N555="snížená",J555,0)</f>
        <v>0</v>
      </c>
      <c r="BG555" s="193">
        <f>IF(N555="zákl. přenesená",J555,0)</f>
        <v>0</v>
      </c>
      <c r="BH555" s="193">
        <f>IF(N555="sníž. přenesená",J555,0)</f>
        <v>0</v>
      </c>
      <c r="BI555" s="193">
        <f>IF(N555="nulová",J555,0)</f>
        <v>0</v>
      </c>
      <c r="BJ555" s="23" t="s">
        <v>81</v>
      </c>
      <c r="BK555" s="193">
        <f>ROUND(I555*H555,2)</f>
        <v>0</v>
      </c>
      <c r="BL555" s="23" t="s">
        <v>151</v>
      </c>
      <c r="BM555" s="23" t="s">
        <v>678</v>
      </c>
    </row>
    <row r="556" spans="2:65" s="1" customFormat="1" x14ac:dyDescent="0.3">
      <c r="B556" s="40"/>
      <c r="C556" s="62"/>
      <c r="D556" s="194" t="s">
        <v>152</v>
      </c>
      <c r="E556" s="62"/>
      <c r="F556" s="195" t="s">
        <v>679</v>
      </c>
      <c r="G556" s="62"/>
      <c r="H556" s="62"/>
      <c r="I556" s="155"/>
      <c r="J556" s="62"/>
      <c r="K556" s="62"/>
      <c r="L556" s="60"/>
      <c r="M556" s="196"/>
      <c r="N556" s="41"/>
      <c r="O556" s="41"/>
      <c r="P556" s="41"/>
      <c r="Q556" s="41"/>
      <c r="R556" s="41"/>
      <c r="S556" s="41"/>
      <c r="T556" s="77"/>
      <c r="AT556" s="23" t="s">
        <v>152</v>
      </c>
      <c r="AU556" s="23" t="s">
        <v>81</v>
      </c>
    </row>
    <row r="557" spans="2:65" s="10" customFormat="1" x14ac:dyDescent="0.3">
      <c r="B557" s="197"/>
      <c r="C557" s="198"/>
      <c r="D557" s="194" t="s">
        <v>160</v>
      </c>
      <c r="E557" s="199" t="s">
        <v>23</v>
      </c>
      <c r="F557" s="200" t="s">
        <v>680</v>
      </c>
      <c r="G557" s="198"/>
      <c r="H557" s="201">
        <v>2.5999999999999999E-2</v>
      </c>
      <c r="I557" s="202"/>
      <c r="J557" s="198"/>
      <c r="K557" s="198"/>
      <c r="L557" s="203"/>
      <c r="M557" s="204"/>
      <c r="N557" s="205"/>
      <c r="O557" s="205"/>
      <c r="P557" s="205"/>
      <c r="Q557" s="205"/>
      <c r="R557" s="205"/>
      <c r="S557" s="205"/>
      <c r="T557" s="206"/>
      <c r="AT557" s="207" t="s">
        <v>160</v>
      </c>
      <c r="AU557" s="207" t="s">
        <v>81</v>
      </c>
      <c r="AV557" s="10" t="s">
        <v>83</v>
      </c>
      <c r="AW557" s="10" t="s">
        <v>36</v>
      </c>
      <c r="AX557" s="10" t="s">
        <v>73</v>
      </c>
      <c r="AY557" s="207" t="s">
        <v>146</v>
      </c>
    </row>
    <row r="558" spans="2:65" s="10" customFormat="1" x14ac:dyDescent="0.3">
      <c r="B558" s="197"/>
      <c r="C558" s="198"/>
      <c r="D558" s="194" t="s">
        <v>160</v>
      </c>
      <c r="E558" s="199" t="s">
        <v>23</v>
      </c>
      <c r="F558" s="200" t="s">
        <v>681</v>
      </c>
      <c r="G558" s="198"/>
      <c r="H558" s="201">
        <v>200</v>
      </c>
      <c r="I558" s="202"/>
      <c r="J558" s="198"/>
      <c r="K558" s="198"/>
      <c r="L558" s="203"/>
      <c r="M558" s="204"/>
      <c r="N558" s="205"/>
      <c r="O558" s="205"/>
      <c r="P558" s="205"/>
      <c r="Q558" s="205"/>
      <c r="R558" s="205"/>
      <c r="S558" s="205"/>
      <c r="T558" s="206"/>
      <c r="AT558" s="207" t="s">
        <v>160</v>
      </c>
      <c r="AU558" s="207" t="s">
        <v>81</v>
      </c>
      <c r="AV558" s="10" t="s">
        <v>83</v>
      </c>
      <c r="AW558" s="10" t="s">
        <v>36</v>
      </c>
      <c r="AX558" s="10" t="s">
        <v>73</v>
      </c>
      <c r="AY558" s="207" t="s">
        <v>146</v>
      </c>
    </row>
    <row r="559" spans="2:65" s="10" customFormat="1" x14ac:dyDescent="0.3">
      <c r="B559" s="197"/>
      <c r="C559" s="198"/>
      <c r="D559" s="194" t="s">
        <v>160</v>
      </c>
      <c r="E559" s="199" t="s">
        <v>23</v>
      </c>
      <c r="F559" s="200" t="s">
        <v>682</v>
      </c>
      <c r="G559" s="198"/>
      <c r="H559" s="201">
        <v>102.72</v>
      </c>
      <c r="I559" s="202"/>
      <c r="J559" s="198"/>
      <c r="K559" s="198"/>
      <c r="L559" s="203"/>
      <c r="M559" s="204"/>
      <c r="N559" s="205"/>
      <c r="O559" s="205"/>
      <c r="P559" s="205"/>
      <c r="Q559" s="205"/>
      <c r="R559" s="205"/>
      <c r="S559" s="205"/>
      <c r="T559" s="206"/>
      <c r="AT559" s="207" t="s">
        <v>160</v>
      </c>
      <c r="AU559" s="207" t="s">
        <v>81</v>
      </c>
      <c r="AV559" s="10" t="s">
        <v>83</v>
      </c>
      <c r="AW559" s="10" t="s">
        <v>36</v>
      </c>
      <c r="AX559" s="10" t="s">
        <v>73</v>
      </c>
      <c r="AY559" s="207" t="s">
        <v>146</v>
      </c>
    </row>
    <row r="560" spans="2:65" s="10" customFormat="1" x14ac:dyDescent="0.3">
      <c r="B560" s="197"/>
      <c r="C560" s="198"/>
      <c r="D560" s="194" t="s">
        <v>160</v>
      </c>
      <c r="E560" s="199" t="s">
        <v>23</v>
      </c>
      <c r="F560" s="200" t="s">
        <v>683</v>
      </c>
      <c r="G560" s="198"/>
      <c r="H560" s="201">
        <v>357</v>
      </c>
      <c r="I560" s="202"/>
      <c r="J560" s="198"/>
      <c r="K560" s="198"/>
      <c r="L560" s="203"/>
      <c r="M560" s="204"/>
      <c r="N560" s="205"/>
      <c r="O560" s="205"/>
      <c r="P560" s="205"/>
      <c r="Q560" s="205"/>
      <c r="R560" s="205"/>
      <c r="S560" s="205"/>
      <c r="T560" s="206"/>
      <c r="AT560" s="207" t="s">
        <v>160</v>
      </c>
      <c r="AU560" s="207" t="s">
        <v>81</v>
      </c>
      <c r="AV560" s="10" t="s">
        <v>83</v>
      </c>
      <c r="AW560" s="10" t="s">
        <v>36</v>
      </c>
      <c r="AX560" s="10" t="s">
        <v>73</v>
      </c>
      <c r="AY560" s="207" t="s">
        <v>146</v>
      </c>
    </row>
    <row r="561" spans="2:65" s="10" customFormat="1" x14ac:dyDescent="0.3">
      <c r="B561" s="197"/>
      <c r="C561" s="198"/>
      <c r="D561" s="194" t="s">
        <v>160</v>
      </c>
      <c r="E561" s="199" t="s">
        <v>23</v>
      </c>
      <c r="F561" s="200" t="s">
        <v>586</v>
      </c>
      <c r="G561" s="198"/>
      <c r="H561" s="201">
        <v>7.2</v>
      </c>
      <c r="I561" s="202"/>
      <c r="J561" s="198"/>
      <c r="K561" s="198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160</v>
      </c>
      <c r="AU561" s="207" t="s">
        <v>81</v>
      </c>
      <c r="AV561" s="10" t="s">
        <v>83</v>
      </c>
      <c r="AW561" s="10" t="s">
        <v>36</v>
      </c>
      <c r="AX561" s="10" t="s">
        <v>73</v>
      </c>
      <c r="AY561" s="207" t="s">
        <v>146</v>
      </c>
    </row>
    <row r="562" spans="2:65" s="11" customFormat="1" x14ac:dyDescent="0.3">
      <c r="B562" s="208"/>
      <c r="C562" s="209"/>
      <c r="D562" s="194" t="s">
        <v>160</v>
      </c>
      <c r="E562" s="210" t="s">
        <v>23</v>
      </c>
      <c r="F562" s="211" t="s">
        <v>162</v>
      </c>
      <c r="G562" s="209"/>
      <c r="H562" s="212">
        <v>666.94600000000003</v>
      </c>
      <c r="I562" s="213"/>
      <c r="J562" s="209"/>
      <c r="K562" s="209"/>
      <c r="L562" s="214"/>
      <c r="M562" s="215"/>
      <c r="N562" s="216"/>
      <c r="O562" s="216"/>
      <c r="P562" s="216"/>
      <c r="Q562" s="216"/>
      <c r="R562" s="216"/>
      <c r="S562" s="216"/>
      <c r="T562" s="217"/>
      <c r="AT562" s="218" t="s">
        <v>160</v>
      </c>
      <c r="AU562" s="218" t="s">
        <v>81</v>
      </c>
      <c r="AV562" s="11" t="s">
        <v>151</v>
      </c>
      <c r="AW562" s="11" t="s">
        <v>36</v>
      </c>
      <c r="AX562" s="11" t="s">
        <v>81</v>
      </c>
      <c r="AY562" s="218" t="s">
        <v>146</v>
      </c>
    </row>
    <row r="563" spans="2:65" s="1" customFormat="1" ht="16.5" customHeight="1" x14ac:dyDescent="0.3">
      <c r="B563" s="40"/>
      <c r="C563" s="230" t="s">
        <v>684</v>
      </c>
      <c r="D563" s="230" t="s">
        <v>358</v>
      </c>
      <c r="E563" s="231" t="s">
        <v>685</v>
      </c>
      <c r="F563" s="232" t="s">
        <v>686</v>
      </c>
      <c r="G563" s="233" t="s">
        <v>198</v>
      </c>
      <c r="H563" s="234">
        <v>11</v>
      </c>
      <c r="I563" s="235"/>
      <c r="J563" s="236">
        <f>ROUND(I563*H563,2)</f>
        <v>0</v>
      </c>
      <c r="K563" s="232" t="s">
        <v>23</v>
      </c>
      <c r="L563" s="237"/>
      <c r="M563" s="238" t="s">
        <v>23</v>
      </c>
      <c r="N563" s="239" t="s">
        <v>44</v>
      </c>
      <c r="O563" s="41"/>
      <c r="P563" s="191">
        <f>O563*H563</f>
        <v>0</v>
      </c>
      <c r="Q563" s="191">
        <v>0</v>
      </c>
      <c r="R563" s="191">
        <f>Q563*H563</f>
        <v>0</v>
      </c>
      <c r="S563" s="191">
        <v>0</v>
      </c>
      <c r="T563" s="192">
        <f>S563*H563</f>
        <v>0</v>
      </c>
      <c r="AR563" s="23" t="s">
        <v>165</v>
      </c>
      <c r="AT563" s="23" t="s">
        <v>358</v>
      </c>
      <c r="AU563" s="23" t="s">
        <v>81</v>
      </c>
      <c r="AY563" s="23" t="s">
        <v>146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23" t="s">
        <v>81</v>
      </c>
      <c r="BK563" s="193">
        <f>ROUND(I563*H563,2)</f>
        <v>0</v>
      </c>
      <c r="BL563" s="23" t="s">
        <v>151</v>
      </c>
      <c r="BM563" s="23" t="s">
        <v>687</v>
      </c>
    </row>
    <row r="564" spans="2:65" s="1" customFormat="1" x14ac:dyDescent="0.3">
      <c r="B564" s="40"/>
      <c r="C564" s="62"/>
      <c r="D564" s="194" t="s">
        <v>152</v>
      </c>
      <c r="E564" s="62"/>
      <c r="F564" s="195" t="s">
        <v>686</v>
      </c>
      <c r="G564" s="62"/>
      <c r="H564" s="62"/>
      <c r="I564" s="155"/>
      <c r="J564" s="62"/>
      <c r="K564" s="62"/>
      <c r="L564" s="60"/>
      <c r="M564" s="196"/>
      <c r="N564" s="41"/>
      <c r="O564" s="41"/>
      <c r="P564" s="41"/>
      <c r="Q564" s="41"/>
      <c r="R564" s="41"/>
      <c r="S564" s="41"/>
      <c r="T564" s="77"/>
      <c r="AT564" s="23" t="s">
        <v>152</v>
      </c>
      <c r="AU564" s="23" t="s">
        <v>81</v>
      </c>
    </row>
    <row r="565" spans="2:65" s="1" customFormat="1" ht="24" x14ac:dyDescent="0.3">
      <c r="B565" s="40"/>
      <c r="C565" s="62"/>
      <c r="D565" s="194" t="s">
        <v>342</v>
      </c>
      <c r="E565" s="62"/>
      <c r="F565" s="229" t="s">
        <v>688</v>
      </c>
      <c r="G565" s="62"/>
      <c r="H565" s="62"/>
      <c r="I565" s="155"/>
      <c r="J565" s="62"/>
      <c r="K565" s="62"/>
      <c r="L565" s="60"/>
      <c r="M565" s="196"/>
      <c r="N565" s="41"/>
      <c r="O565" s="41"/>
      <c r="P565" s="41"/>
      <c r="Q565" s="41"/>
      <c r="R565" s="41"/>
      <c r="S565" s="41"/>
      <c r="T565" s="77"/>
      <c r="AT565" s="23" t="s">
        <v>342</v>
      </c>
      <c r="AU565" s="23" t="s">
        <v>81</v>
      </c>
    </row>
    <row r="566" spans="2:65" s="10" customFormat="1" x14ac:dyDescent="0.3">
      <c r="B566" s="197"/>
      <c r="C566" s="198"/>
      <c r="D566" s="194" t="s">
        <v>160</v>
      </c>
      <c r="E566" s="199" t="s">
        <v>23</v>
      </c>
      <c r="F566" s="200" t="s">
        <v>144</v>
      </c>
      <c r="G566" s="198"/>
      <c r="H566" s="201">
        <v>11</v>
      </c>
      <c r="I566" s="202"/>
      <c r="J566" s="198"/>
      <c r="K566" s="198"/>
      <c r="L566" s="203"/>
      <c r="M566" s="204"/>
      <c r="N566" s="205"/>
      <c r="O566" s="205"/>
      <c r="P566" s="205"/>
      <c r="Q566" s="205"/>
      <c r="R566" s="205"/>
      <c r="S566" s="205"/>
      <c r="T566" s="206"/>
      <c r="AT566" s="207" t="s">
        <v>160</v>
      </c>
      <c r="AU566" s="207" t="s">
        <v>81</v>
      </c>
      <c r="AV566" s="10" t="s">
        <v>83</v>
      </c>
      <c r="AW566" s="10" t="s">
        <v>36</v>
      </c>
      <c r="AX566" s="10" t="s">
        <v>73</v>
      </c>
      <c r="AY566" s="207" t="s">
        <v>146</v>
      </c>
    </row>
    <row r="567" spans="2:65" s="11" customFormat="1" x14ac:dyDescent="0.3">
      <c r="B567" s="208"/>
      <c r="C567" s="209"/>
      <c r="D567" s="194" t="s">
        <v>160</v>
      </c>
      <c r="E567" s="210" t="s">
        <v>23</v>
      </c>
      <c r="F567" s="211" t="s">
        <v>162</v>
      </c>
      <c r="G567" s="209"/>
      <c r="H567" s="212">
        <v>11</v>
      </c>
      <c r="I567" s="213"/>
      <c r="J567" s="209"/>
      <c r="K567" s="209"/>
      <c r="L567" s="214"/>
      <c r="M567" s="215"/>
      <c r="N567" s="216"/>
      <c r="O567" s="216"/>
      <c r="P567" s="216"/>
      <c r="Q567" s="216"/>
      <c r="R567" s="216"/>
      <c r="S567" s="216"/>
      <c r="T567" s="217"/>
      <c r="AT567" s="218" t="s">
        <v>160</v>
      </c>
      <c r="AU567" s="218" t="s">
        <v>81</v>
      </c>
      <c r="AV567" s="11" t="s">
        <v>151</v>
      </c>
      <c r="AW567" s="11" t="s">
        <v>36</v>
      </c>
      <c r="AX567" s="11" t="s">
        <v>81</v>
      </c>
      <c r="AY567" s="218" t="s">
        <v>146</v>
      </c>
    </row>
    <row r="568" spans="2:65" s="1" customFormat="1" ht="16.5" customHeight="1" x14ac:dyDescent="0.3">
      <c r="B568" s="40"/>
      <c r="C568" s="230" t="s">
        <v>433</v>
      </c>
      <c r="D568" s="230" t="s">
        <v>358</v>
      </c>
      <c r="E568" s="231" t="s">
        <v>689</v>
      </c>
      <c r="F568" s="232" t="s">
        <v>690</v>
      </c>
      <c r="G568" s="233" t="s">
        <v>660</v>
      </c>
      <c r="H568" s="234">
        <v>0.35</v>
      </c>
      <c r="I568" s="235"/>
      <c r="J568" s="236">
        <f>ROUND(I568*H568,2)</f>
        <v>0</v>
      </c>
      <c r="K568" s="232" t="s">
        <v>23</v>
      </c>
      <c r="L568" s="237"/>
      <c r="M568" s="238" t="s">
        <v>23</v>
      </c>
      <c r="N568" s="239" t="s">
        <v>44</v>
      </c>
      <c r="O568" s="41"/>
      <c r="P568" s="191">
        <f>O568*H568</f>
        <v>0</v>
      </c>
      <c r="Q568" s="191">
        <v>0</v>
      </c>
      <c r="R568" s="191">
        <f>Q568*H568</f>
        <v>0</v>
      </c>
      <c r="S568" s="191">
        <v>0</v>
      </c>
      <c r="T568" s="192">
        <f>S568*H568</f>
        <v>0</v>
      </c>
      <c r="AR568" s="23" t="s">
        <v>165</v>
      </c>
      <c r="AT568" s="23" t="s">
        <v>358</v>
      </c>
      <c r="AU568" s="23" t="s">
        <v>81</v>
      </c>
      <c r="AY568" s="23" t="s">
        <v>146</v>
      </c>
      <c r="BE568" s="193">
        <f>IF(N568="základní",J568,0)</f>
        <v>0</v>
      </c>
      <c r="BF568" s="193">
        <f>IF(N568="snížená",J568,0)</f>
        <v>0</v>
      </c>
      <c r="BG568" s="193">
        <f>IF(N568="zákl. přenesená",J568,0)</f>
        <v>0</v>
      </c>
      <c r="BH568" s="193">
        <f>IF(N568="sníž. přenesená",J568,0)</f>
        <v>0</v>
      </c>
      <c r="BI568" s="193">
        <f>IF(N568="nulová",J568,0)</f>
        <v>0</v>
      </c>
      <c r="BJ568" s="23" t="s">
        <v>81</v>
      </c>
      <c r="BK568" s="193">
        <f>ROUND(I568*H568,2)</f>
        <v>0</v>
      </c>
      <c r="BL568" s="23" t="s">
        <v>151</v>
      </c>
      <c r="BM568" s="23" t="s">
        <v>691</v>
      </c>
    </row>
    <row r="569" spans="2:65" s="1" customFormat="1" x14ac:dyDescent="0.3">
      <c r="B569" s="40"/>
      <c r="C569" s="62"/>
      <c r="D569" s="194" t="s">
        <v>152</v>
      </c>
      <c r="E569" s="62"/>
      <c r="F569" s="195" t="s">
        <v>692</v>
      </c>
      <c r="G569" s="62"/>
      <c r="H569" s="62"/>
      <c r="I569" s="155"/>
      <c r="J569" s="62"/>
      <c r="K569" s="62"/>
      <c r="L569" s="60"/>
      <c r="M569" s="196"/>
      <c r="N569" s="41"/>
      <c r="O569" s="41"/>
      <c r="P569" s="41"/>
      <c r="Q569" s="41"/>
      <c r="R569" s="41"/>
      <c r="S569" s="41"/>
      <c r="T569" s="77"/>
      <c r="AT569" s="23" t="s">
        <v>152</v>
      </c>
      <c r="AU569" s="23" t="s">
        <v>81</v>
      </c>
    </row>
    <row r="570" spans="2:65" s="1" customFormat="1" ht="16.5" customHeight="1" x14ac:dyDescent="0.3">
      <c r="B570" s="40"/>
      <c r="C570" s="230" t="s">
        <v>693</v>
      </c>
      <c r="D570" s="230" t="s">
        <v>358</v>
      </c>
      <c r="E570" s="231" t="s">
        <v>694</v>
      </c>
      <c r="F570" s="232" t="s">
        <v>695</v>
      </c>
      <c r="G570" s="233" t="s">
        <v>660</v>
      </c>
      <c r="H570" s="234">
        <v>2.0219999999999998</v>
      </c>
      <c r="I570" s="235"/>
      <c r="J570" s="236">
        <f>ROUND(I570*H570,2)</f>
        <v>0</v>
      </c>
      <c r="K570" s="232" t="s">
        <v>23</v>
      </c>
      <c r="L570" s="237"/>
      <c r="M570" s="238" t="s">
        <v>23</v>
      </c>
      <c r="N570" s="239" t="s">
        <v>44</v>
      </c>
      <c r="O570" s="41"/>
      <c r="P570" s="191">
        <f>O570*H570</f>
        <v>0</v>
      </c>
      <c r="Q570" s="191">
        <v>0</v>
      </c>
      <c r="R570" s="191">
        <f>Q570*H570</f>
        <v>0</v>
      </c>
      <c r="S570" s="191">
        <v>0</v>
      </c>
      <c r="T570" s="192">
        <f>S570*H570</f>
        <v>0</v>
      </c>
      <c r="AR570" s="23" t="s">
        <v>165</v>
      </c>
      <c r="AT570" s="23" t="s">
        <v>358</v>
      </c>
      <c r="AU570" s="23" t="s">
        <v>81</v>
      </c>
      <c r="AY570" s="23" t="s">
        <v>146</v>
      </c>
      <c r="BE570" s="193">
        <f>IF(N570="základní",J570,0)</f>
        <v>0</v>
      </c>
      <c r="BF570" s="193">
        <f>IF(N570="snížená",J570,0)</f>
        <v>0</v>
      </c>
      <c r="BG570" s="193">
        <f>IF(N570="zákl. přenesená",J570,0)</f>
        <v>0</v>
      </c>
      <c r="BH570" s="193">
        <f>IF(N570="sníž. přenesená",J570,0)</f>
        <v>0</v>
      </c>
      <c r="BI570" s="193">
        <f>IF(N570="nulová",J570,0)</f>
        <v>0</v>
      </c>
      <c r="BJ570" s="23" t="s">
        <v>81</v>
      </c>
      <c r="BK570" s="193">
        <f>ROUND(I570*H570,2)</f>
        <v>0</v>
      </c>
      <c r="BL570" s="23" t="s">
        <v>151</v>
      </c>
      <c r="BM570" s="23" t="s">
        <v>696</v>
      </c>
    </row>
    <row r="571" spans="2:65" s="1" customFormat="1" x14ac:dyDescent="0.3">
      <c r="B571" s="40"/>
      <c r="C571" s="62"/>
      <c r="D571" s="194" t="s">
        <v>152</v>
      </c>
      <c r="E571" s="62"/>
      <c r="F571" s="195" t="s">
        <v>695</v>
      </c>
      <c r="G571" s="62"/>
      <c r="H571" s="62"/>
      <c r="I571" s="155"/>
      <c r="J571" s="62"/>
      <c r="K571" s="62"/>
      <c r="L571" s="60"/>
      <c r="M571" s="196"/>
      <c r="N571" s="41"/>
      <c r="O571" s="41"/>
      <c r="P571" s="41"/>
      <c r="Q571" s="41"/>
      <c r="R571" s="41"/>
      <c r="S571" s="41"/>
      <c r="T571" s="77"/>
      <c r="AT571" s="23" t="s">
        <v>152</v>
      </c>
      <c r="AU571" s="23" t="s">
        <v>81</v>
      </c>
    </row>
    <row r="572" spans="2:65" s="10" customFormat="1" x14ac:dyDescent="0.3">
      <c r="B572" s="197"/>
      <c r="C572" s="198"/>
      <c r="D572" s="194" t="s">
        <v>160</v>
      </c>
      <c r="E572" s="199" t="s">
        <v>23</v>
      </c>
      <c r="F572" s="200" t="s">
        <v>697</v>
      </c>
      <c r="G572" s="198"/>
      <c r="H572" s="201">
        <v>2.0219999999999998</v>
      </c>
      <c r="I572" s="202"/>
      <c r="J572" s="198"/>
      <c r="K572" s="198"/>
      <c r="L572" s="203"/>
      <c r="M572" s="204"/>
      <c r="N572" s="205"/>
      <c r="O572" s="205"/>
      <c r="P572" s="205"/>
      <c r="Q572" s="205"/>
      <c r="R572" s="205"/>
      <c r="S572" s="205"/>
      <c r="T572" s="206"/>
      <c r="AT572" s="207" t="s">
        <v>160</v>
      </c>
      <c r="AU572" s="207" t="s">
        <v>81</v>
      </c>
      <c r="AV572" s="10" t="s">
        <v>83</v>
      </c>
      <c r="AW572" s="10" t="s">
        <v>36</v>
      </c>
      <c r="AX572" s="10" t="s">
        <v>73</v>
      </c>
      <c r="AY572" s="207" t="s">
        <v>146</v>
      </c>
    </row>
    <row r="573" spans="2:65" s="11" customFormat="1" x14ac:dyDescent="0.3">
      <c r="B573" s="208"/>
      <c r="C573" s="209"/>
      <c r="D573" s="194" t="s">
        <v>160</v>
      </c>
      <c r="E573" s="210" t="s">
        <v>23</v>
      </c>
      <c r="F573" s="211" t="s">
        <v>162</v>
      </c>
      <c r="G573" s="209"/>
      <c r="H573" s="212">
        <v>2.0219999999999998</v>
      </c>
      <c r="I573" s="213"/>
      <c r="J573" s="209"/>
      <c r="K573" s="209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160</v>
      </c>
      <c r="AU573" s="218" t="s">
        <v>81</v>
      </c>
      <c r="AV573" s="11" t="s">
        <v>151</v>
      </c>
      <c r="AW573" s="11" t="s">
        <v>36</v>
      </c>
      <c r="AX573" s="11" t="s">
        <v>81</v>
      </c>
      <c r="AY573" s="218" t="s">
        <v>146</v>
      </c>
    </row>
    <row r="574" spans="2:65" s="1" customFormat="1" ht="16.5" customHeight="1" x14ac:dyDescent="0.3">
      <c r="B574" s="40"/>
      <c r="C574" s="182" t="s">
        <v>441</v>
      </c>
      <c r="D574" s="182" t="s">
        <v>147</v>
      </c>
      <c r="E574" s="183" t="s">
        <v>698</v>
      </c>
      <c r="F574" s="184" t="s">
        <v>699</v>
      </c>
      <c r="G574" s="185" t="s">
        <v>557</v>
      </c>
      <c r="H574" s="240"/>
      <c r="I574" s="187"/>
      <c r="J574" s="188">
        <f>ROUND(I574*H574,2)</f>
        <v>0</v>
      </c>
      <c r="K574" s="184" t="s">
        <v>182</v>
      </c>
      <c r="L574" s="60"/>
      <c r="M574" s="189" t="s">
        <v>23</v>
      </c>
      <c r="N574" s="190" t="s">
        <v>44</v>
      </c>
      <c r="O574" s="41"/>
      <c r="P574" s="191">
        <f>O574*H574</f>
        <v>0</v>
      </c>
      <c r="Q574" s="191">
        <v>0</v>
      </c>
      <c r="R574" s="191">
        <f>Q574*H574</f>
        <v>0</v>
      </c>
      <c r="S574" s="191">
        <v>0</v>
      </c>
      <c r="T574" s="192">
        <f>S574*H574</f>
        <v>0</v>
      </c>
      <c r="AR574" s="23" t="s">
        <v>151</v>
      </c>
      <c r="AT574" s="23" t="s">
        <v>147</v>
      </c>
      <c r="AU574" s="23" t="s">
        <v>81</v>
      </c>
      <c r="AY574" s="23" t="s">
        <v>146</v>
      </c>
      <c r="BE574" s="193">
        <f>IF(N574="základní",J574,0)</f>
        <v>0</v>
      </c>
      <c r="BF574" s="193">
        <f>IF(N574="snížená",J574,0)</f>
        <v>0</v>
      </c>
      <c r="BG574" s="193">
        <f>IF(N574="zákl. přenesená",J574,0)</f>
        <v>0</v>
      </c>
      <c r="BH574" s="193">
        <f>IF(N574="sníž. přenesená",J574,0)</f>
        <v>0</v>
      </c>
      <c r="BI574" s="193">
        <f>IF(N574="nulová",J574,0)</f>
        <v>0</v>
      </c>
      <c r="BJ574" s="23" t="s">
        <v>81</v>
      </c>
      <c r="BK574" s="193">
        <f>ROUND(I574*H574,2)</f>
        <v>0</v>
      </c>
      <c r="BL574" s="23" t="s">
        <v>151</v>
      </c>
      <c r="BM574" s="23" t="s">
        <v>700</v>
      </c>
    </row>
    <row r="575" spans="2:65" s="1" customFormat="1" ht="24" x14ac:dyDescent="0.3">
      <c r="B575" s="40"/>
      <c r="C575" s="62"/>
      <c r="D575" s="194" t="s">
        <v>152</v>
      </c>
      <c r="E575" s="62"/>
      <c r="F575" s="195" t="s">
        <v>701</v>
      </c>
      <c r="G575" s="62"/>
      <c r="H575" s="62"/>
      <c r="I575" s="155"/>
      <c r="J575" s="62"/>
      <c r="K575" s="62"/>
      <c r="L575" s="60"/>
      <c r="M575" s="196"/>
      <c r="N575" s="41"/>
      <c r="O575" s="41"/>
      <c r="P575" s="41"/>
      <c r="Q575" s="41"/>
      <c r="R575" s="41"/>
      <c r="S575" s="41"/>
      <c r="T575" s="77"/>
      <c r="AT575" s="23" t="s">
        <v>152</v>
      </c>
      <c r="AU575" s="23" t="s">
        <v>81</v>
      </c>
    </row>
    <row r="576" spans="2:65" s="9" customFormat="1" ht="37.35" customHeight="1" x14ac:dyDescent="0.35">
      <c r="B576" s="168"/>
      <c r="C576" s="169"/>
      <c r="D576" s="170" t="s">
        <v>72</v>
      </c>
      <c r="E576" s="171" t="s">
        <v>702</v>
      </c>
      <c r="F576" s="171" t="s">
        <v>703</v>
      </c>
      <c r="G576" s="169"/>
      <c r="H576" s="169"/>
      <c r="I576" s="172"/>
      <c r="J576" s="173">
        <f>BK576</f>
        <v>0</v>
      </c>
      <c r="K576" s="169"/>
      <c r="L576" s="174"/>
      <c r="M576" s="175"/>
      <c r="N576" s="176"/>
      <c r="O576" s="176"/>
      <c r="P576" s="177">
        <f>SUM(P577:P654)</f>
        <v>0</v>
      </c>
      <c r="Q576" s="176"/>
      <c r="R576" s="177">
        <f>SUM(R577:R654)</f>
        <v>0</v>
      </c>
      <c r="S576" s="176"/>
      <c r="T576" s="178">
        <f>SUM(T577:T654)</f>
        <v>0.17740849999999997</v>
      </c>
      <c r="AR576" s="179" t="s">
        <v>81</v>
      </c>
      <c r="AT576" s="180" t="s">
        <v>72</v>
      </c>
      <c r="AU576" s="180" t="s">
        <v>73</v>
      </c>
      <c r="AY576" s="179" t="s">
        <v>146</v>
      </c>
      <c r="BK576" s="181">
        <f>SUM(BK577:BK654)</f>
        <v>0</v>
      </c>
    </row>
    <row r="577" spans="2:65" s="1" customFormat="1" ht="16.5" customHeight="1" x14ac:dyDescent="0.3">
      <c r="B577" s="40"/>
      <c r="C577" s="182" t="s">
        <v>704</v>
      </c>
      <c r="D577" s="182" t="s">
        <v>147</v>
      </c>
      <c r="E577" s="183" t="s">
        <v>705</v>
      </c>
      <c r="F577" s="184" t="s">
        <v>706</v>
      </c>
      <c r="G577" s="185" t="s">
        <v>198</v>
      </c>
      <c r="H577" s="186">
        <v>6.5</v>
      </c>
      <c r="I577" s="187"/>
      <c r="J577" s="188">
        <f>ROUND(I577*H577,2)</f>
        <v>0</v>
      </c>
      <c r="K577" s="184" t="s">
        <v>23</v>
      </c>
      <c r="L577" s="60"/>
      <c r="M577" s="189" t="s">
        <v>23</v>
      </c>
      <c r="N577" s="190" t="s">
        <v>44</v>
      </c>
      <c r="O577" s="41"/>
      <c r="P577" s="191">
        <f>O577*H577</f>
        <v>0</v>
      </c>
      <c r="Q577" s="191">
        <v>0</v>
      </c>
      <c r="R577" s="191">
        <f>Q577*H577</f>
        <v>0</v>
      </c>
      <c r="S577" s="191">
        <v>0</v>
      </c>
      <c r="T577" s="192">
        <f>S577*H577</f>
        <v>0</v>
      </c>
      <c r="AR577" s="23" t="s">
        <v>151</v>
      </c>
      <c r="AT577" s="23" t="s">
        <v>147</v>
      </c>
      <c r="AU577" s="23" t="s">
        <v>81</v>
      </c>
      <c r="AY577" s="23" t="s">
        <v>146</v>
      </c>
      <c r="BE577" s="193">
        <f>IF(N577="základní",J577,0)</f>
        <v>0</v>
      </c>
      <c r="BF577" s="193">
        <f>IF(N577="snížená",J577,0)</f>
        <v>0</v>
      </c>
      <c r="BG577" s="193">
        <f>IF(N577="zákl. přenesená",J577,0)</f>
        <v>0</v>
      </c>
      <c r="BH577" s="193">
        <f>IF(N577="sníž. přenesená",J577,0)</f>
        <v>0</v>
      </c>
      <c r="BI577" s="193">
        <f>IF(N577="nulová",J577,0)</f>
        <v>0</v>
      </c>
      <c r="BJ577" s="23" t="s">
        <v>81</v>
      </c>
      <c r="BK577" s="193">
        <f>ROUND(I577*H577,2)</f>
        <v>0</v>
      </c>
      <c r="BL577" s="23" t="s">
        <v>151</v>
      </c>
      <c r="BM577" s="23" t="s">
        <v>707</v>
      </c>
    </row>
    <row r="578" spans="2:65" s="1" customFormat="1" x14ac:dyDescent="0.3">
      <c r="B578" s="40"/>
      <c r="C578" s="62"/>
      <c r="D578" s="194" t="s">
        <v>152</v>
      </c>
      <c r="E578" s="62"/>
      <c r="F578" s="195" t="s">
        <v>706</v>
      </c>
      <c r="G578" s="62"/>
      <c r="H578" s="62"/>
      <c r="I578" s="155"/>
      <c r="J578" s="62"/>
      <c r="K578" s="62"/>
      <c r="L578" s="60"/>
      <c r="M578" s="196"/>
      <c r="N578" s="41"/>
      <c r="O578" s="41"/>
      <c r="P578" s="41"/>
      <c r="Q578" s="41"/>
      <c r="R578" s="41"/>
      <c r="S578" s="41"/>
      <c r="T578" s="77"/>
      <c r="AT578" s="23" t="s">
        <v>152</v>
      </c>
      <c r="AU578" s="23" t="s">
        <v>81</v>
      </c>
    </row>
    <row r="579" spans="2:65" s="10" customFormat="1" x14ac:dyDescent="0.3">
      <c r="B579" s="197"/>
      <c r="C579" s="198"/>
      <c r="D579" s="194" t="s">
        <v>160</v>
      </c>
      <c r="E579" s="199" t="s">
        <v>23</v>
      </c>
      <c r="F579" s="200" t="s">
        <v>708</v>
      </c>
      <c r="G579" s="198"/>
      <c r="H579" s="201">
        <v>6.5</v>
      </c>
      <c r="I579" s="202"/>
      <c r="J579" s="198"/>
      <c r="K579" s="198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160</v>
      </c>
      <c r="AU579" s="207" t="s">
        <v>81</v>
      </c>
      <c r="AV579" s="10" t="s">
        <v>83</v>
      </c>
      <c r="AW579" s="10" t="s">
        <v>36</v>
      </c>
      <c r="AX579" s="10" t="s">
        <v>73</v>
      </c>
      <c r="AY579" s="207" t="s">
        <v>146</v>
      </c>
    </row>
    <row r="580" spans="2:65" s="11" customFormat="1" x14ac:dyDescent="0.3">
      <c r="B580" s="208"/>
      <c r="C580" s="209"/>
      <c r="D580" s="194" t="s">
        <v>160</v>
      </c>
      <c r="E580" s="210" t="s">
        <v>23</v>
      </c>
      <c r="F580" s="211" t="s">
        <v>162</v>
      </c>
      <c r="G580" s="209"/>
      <c r="H580" s="212">
        <v>6.5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160</v>
      </c>
      <c r="AU580" s="218" t="s">
        <v>81</v>
      </c>
      <c r="AV580" s="11" t="s">
        <v>151</v>
      </c>
      <c r="AW580" s="11" t="s">
        <v>36</v>
      </c>
      <c r="AX580" s="11" t="s">
        <v>81</v>
      </c>
      <c r="AY580" s="218" t="s">
        <v>146</v>
      </c>
    </row>
    <row r="581" spans="2:65" s="1" customFormat="1" ht="16.5" customHeight="1" x14ac:dyDescent="0.3">
      <c r="B581" s="40"/>
      <c r="C581" s="182" t="s">
        <v>447</v>
      </c>
      <c r="D581" s="182" t="s">
        <v>147</v>
      </c>
      <c r="E581" s="183" t="s">
        <v>709</v>
      </c>
      <c r="F581" s="184" t="s">
        <v>710</v>
      </c>
      <c r="G581" s="185" t="s">
        <v>207</v>
      </c>
      <c r="H581" s="186">
        <v>52</v>
      </c>
      <c r="I581" s="187"/>
      <c r="J581" s="188">
        <f>ROUND(I581*H581,2)</f>
        <v>0</v>
      </c>
      <c r="K581" s="184" t="s">
        <v>23</v>
      </c>
      <c r="L581" s="60"/>
      <c r="M581" s="189" t="s">
        <v>23</v>
      </c>
      <c r="N581" s="190" t="s">
        <v>44</v>
      </c>
      <c r="O581" s="41"/>
      <c r="P581" s="191">
        <f>O581*H581</f>
        <v>0</v>
      </c>
      <c r="Q581" s="191">
        <v>0</v>
      </c>
      <c r="R581" s="191">
        <f>Q581*H581</f>
        <v>0</v>
      </c>
      <c r="S581" s="191">
        <v>0</v>
      </c>
      <c r="T581" s="192">
        <f>S581*H581</f>
        <v>0</v>
      </c>
      <c r="AR581" s="23" t="s">
        <v>151</v>
      </c>
      <c r="AT581" s="23" t="s">
        <v>147</v>
      </c>
      <c r="AU581" s="23" t="s">
        <v>81</v>
      </c>
      <c r="AY581" s="23" t="s">
        <v>146</v>
      </c>
      <c r="BE581" s="193">
        <f>IF(N581="základní",J581,0)</f>
        <v>0</v>
      </c>
      <c r="BF581" s="193">
        <f>IF(N581="snížená",J581,0)</f>
        <v>0</v>
      </c>
      <c r="BG581" s="193">
        <f>IF(N581="zákl. přenesená",J581,0)</f>
        <v>0</v>
      </c>
      <c r="BH581" s="193">
        <f>IF(N581="sníž. přenesená",J581,0)</f>
        <v>0</v>
      </c>
      <c r="BI581" s="193">
        <f>IF(N581="nulová",J581,0)</f>
        <v>0</v>
      </c>
      <c r="BJ581" s="23" t="s">
        <v>81</v>
      </c>
      <c r="BK581" s="193">
        <f>ROUND(I581*H581,2)</f>
        <v>0</v>
      </c>
      <c r="BL581" s="23" t="s">
        <v>151</v>
      </c>
      <c r="BM581" s="23" t="s">
        <v>711</v>
      </c>
    </row>
    <row r="582" spans="2:65" s="1" customFormat="1" x14ac:dyDescent="0.3">
      <c r="B582" s="40"/>
      <c r="C582" s="62"/>
      <c r="D582" s="194" t="s">
        <v>152</v>
      </c>
      <c r="E582" s="62"/>
      <c r="F582" s="195" t="s">
        <v>710</v>
      </c>
      <c r="G582" s="62"/>
      <c r="H582" s="62"/>
      <c r="I582" s="155"/>
      <c r="J582" s="62"/>
      <c r="K582" s="62"/>
      <c r="L582" s="60"/>
      <c r="M582" s="196"/>
      <c r="N582" s="41"/>
      <c r="O582" s="41"/>
      <c r="P582" s="41"/>
      <c r="Q582" s="41"/>
      <c r="R582" s="41"/>
      <c r="S582" s="41"/>
      <c r="T582" s="77"/>
      <c r="AT582" s="23" t="s">
        <v>152</v>
      </c>
      <c r="AU582" s="23" t="s">
        <v>81</v>
      </c>
    </row>
    <row r="583" spans="2:65" s="10" customFormat="1" x14ac:dyDescent="0.3">
      <c r="B583" s="197"/>
      <c r="C583" s="198"/>
      <c r="D583" s="194" t="s">
        <v>160</v>
      </c>
      <c r="E583" s="199" t="s">
        <v>23</v>
      </c>
      <c r="F583" s="200" t="s">
        <v>712</v>
      </c>
      <c r="G583" s="198"/>
      <c r="H583" s="201">
        <v>52</v>
      </c>
      <c r="I583" s="202"/>
      <c r="J583" s="198"/>
      <c r="K583" s="198"/>
      <c r="L583" s="203"/>
      <c r="M583" s="204"/>
      <c r="N583" s="205"/>
      <c r="O583" s="205"/>
      <c r="P583" s="205"/>
      <c r="Q583" s="205"/>
      <c r="R583" s="205"/>
      <c r="S583" s="205"/>
      <c r="T583" s="206"/>
      <c r="AT583" s="207" t="s">
        <v>160</v>
      </c>
      <c r="AU583" s="207" t="s">
        <v>81</v>
      </c>
      <c r="AV583" s="10" t="s">
        <v>83</v>
      </c>
      <c r="AW583" s="10" t="s">
        <v>36</v>
      </c>
      <c r="AX583" s="10" t="s">
        <v>73</v>
      </c>
      <c r="AY583" s="207" t="s">
        <v>146</v>
      </c>
    </row>
    <row r="584" spans="2:65" s="11" customFormat="1" x14ac:dyDescent="0.3">
      <c r="B584" s="208"/>
      <c r="C584" s="209"/>
      <c r="D584" s="194" t="s">
        <v>160</v>
      </c>
      <c r="E584" s="210" t="s">
        <v>23</v>
      </c>
      <c r="F584" s="211" t="s">
        <v>162</v>
      </c>
      <c r="G584" s="209"/>
      <c r="H584" s="212">
        <v>52</v>
      </c>
      <c r="I584" s="213"/>
      <c r="J584" s="209"/>
      <c r="K584" s="209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160</v>
      </c>
      <c r="AU584" s="218" t="s">
        <v>81</v>
      </c>
      <c r="AV584" s="11" t="s">
        <v>151</v>
      </c>
      <c r="AW584" s="11" t="s">
        <v>36</v>
      </c>
      <c r="AX584" s="11" t="s">
        <v>81</v>
      </c>
      <c r="AY584" s="218" t="s">
        <v>146</v>
      </c>
    </row>
    <row r="585" spans="2:65" s="1" customFormat="1" ht="16.5" customHeight="1" x14ac:dyDescent="0.3">
      <c r="B585" s="40"/>
      <c r="C585" s="182" t="s">
        <v>713</v>
      </c>
      <c r="D585" s="182" t="s">
        <v>147</v>
      </c>
      <c r="E585" s="183" t="s">
        <v>714</v>
      </c>
      <c r="F585" s="184" t="s">
        <v>715</v>
      </c>
      <c r="G585" s="185" t="s">
        <v>198</v>
      </c>
      <c r="H585" s="186">
        <v>6.5</v>
      </c>
      <c r="I585" s="187"/>
      <c r="J585" s="188">
        <f>ROUND(I585*H585,2)</f>
        <v>0</v>
      </c>
      <c r="K585" s="184" t="s">
        <v>23</v>
      </c>
      <c r="L585" s="60"/>
      <c r="M585" s="189" t="s">
        <v>23</v>
      </c>
      <c r="N585" s="190" t="s">
        <v>44</v>
      </c>
      <c r="O585" s="41"/>
      <c r="P585" s="191">
        <f>O585*H585</f>
        <v>0</v>
      </c>
      <c r="Q585" s="191">
        <v>0</v>
      </c>
      <c r="R585" s="191">
        <f>Q585*H585</f>
        <v>0</v>
      </c>
      <c r="S585" s="191">
        <v>0</v>
      </c>
      <c r="T585" s="192">
        <f>S585*H585</f>
        <v>0</v>
      </c>
      <c r="AR585" s="23" t="s">
        <v>151</v>
      </c>
      <c r="AT585" s="23" t="s">
        <v>147</v>
      </c>
      <c r="AU585" s="23" t="s">
        <v>81</v>
      </c>
      <c r="AY585" s="23" t="s">
        <v>146</v>
      </c>
      <c r="BE585" s="193">
        <f>IF(N585="základní",J585,0)</f>
        <v>0</v>
      </c>
      <c r="BF585" s="193">
        <f>IF(N585="snížená",J585,0)</f>
        <v>0</v>
      </c>
      <c r="BG585" s="193">
        <f>IF(N585="zákl. přenesená",J585,0)</f>
        <v>0</v>
      </c>
      <c r="BH585" s="193">
        <f>IF(N585="sníž. přenesená",J585,0)</f>
        <v>0</v>
      </c>
      <c r="BI585" s="193">
        <f>IF(N585="nulová",J585,0)</f>
        <v>0</v>
      </c>
      <c r="BJ585" s="23" t="s">
        <v>81</v>
      </c>
      <c r="BK585" s="193">
        <f>ROUND(I585*H585,2)</f>
        <v>0</v>
      </c>
      <c r="BL585" s="23" t="s">
        <v>151</v>
      </c>
      <c r="BM585" s="23" t="s">
        <v>716</v>
      </c>
    </row>
    <row r="586" spans="2:65" s="1" customFormat="1" x14ac:dyDescent="0.3">
      <c r="B586" s="40"/>
      <c r="C586" s="62"/>
      <c r="D586" s="194" t="s">
        <v>152</v>
      </c>
      <c r="E586" s="62"/>
      <c r="F586" s="195" t="s">
        <v>717</v>
      </c>
      <c r="G586" s="62"/>
      <c r="H586" s="62"/>
      <c r="I586" s="155"/>
      <c r="J586" s="62"/>
      <c r="K586" s="62"/>
      <c r="L586" s="60"/>
      <c r="M586" s="196"/>
      <c r="N586" s="41"/>
      <c r="O586" s="41"/>
      <c r="P586" s="41"/>
      <c r="Q586" s="41"/>
      <c r="R586" s="41"/>
      <c r="S586" s="41"/>
      <c r="T586" s="77"/>
      <c r="AT586" s="23" t="s">
        <v>152</v>
      </c>
      <c r="AU586" s="23" t="s">
        <v>81</v>
      </c>
    </row>
    <row r="587" spans="2:65" s="1" customFormat="1" ht="16.5" customHeight="1" x14ac:dyDescent="0.3">
      <c r="B587" s="40"/>
      <c r="C587" s="182" t="s">
        <v>362</v>
      </c>
      <c r="D587" s="182" t="s">
        <v>147</v>
      </c>
      <c r="E587" s="183" t="s">
        <v>718</v>
      </c>
      <c r="F587" s="184" t="s">
        <v>719</v>
      </c>
      <c r="G587" s="185" t="s">
        <v>198</v>
      </c>
      <c r="H587" s="186">
        <v>15.45</v>
      </c>
      <c r="I587" s="187"/>
      <c r="J587" s="188">
        <f>ROUND(I587*H587,2)</f>
        <v>0</v>
      </c>
      <c r="K587" s="184" t="s">
        <v>182</v>
      </c>
      <c r="L587" s="60"/>
      <c r="M587" s="189" t="s">
        <v>23</v>
      </c>
      <c r="N587" s="190" t="s">
        <v>44</v>
      </c>
      <c r="O587" s="41"/>
      <c r="P587" s="191">
        <f>O587*H587</f>
        <v>0</v>
      </c>
      <c r="Q587" s="191">
        <v>0</v>
      </c>
      <c r="R587" s="191">
        <f>Q587*H587</f>
        <v>0</v>
      </c>
      <c r="S587" s="191">
        <v>1.67E-3</v>
      </c>
      <c r="T587" s="192">
        <f>S587*H587</f>
        <v>2.5801499999999998E-2</v>
      </c>
      <c r="AR587" s="23" t="s">
        <v>151</v>
      </c>
      <c r="AT587" s="23" t="s">
        <v>147</v>
      </c>
      <c r="AU587" s="23" t="s">
        <v>81</v>
      </c>
      <c r="AY587" s="23" t="s">
        <v>146</v>
      </c>
      <c r="BE587" s="193">
        <f>IF(N587="základní",J587,0)</f>
        <v>0</v>
      </c>
      <c r="BF587" s="193">
        <f>IF(N587="snížená",J587,0)</f>
        <v>0</v>
      </c>
      <c r="BG587" s="193">
        <f>IF(N587="zákl. přenesená",J587,0)</f>
        <v>0</v>
      </c>
      <c r="BH587" s="193">
        <f>IF(N587="sníž. přenesená",J587,0)</f>
        <v>0</v>
      </c>
      <c r="BI587" s="193">
        <f>IF(N587="nulová",J587,0)</f>
        <v>0</v>
      </c>
      <c r="BJ587" s="23" t="s">
        <v>81</v>
      </c>
      <c r="BK587" s="193">
        <f>ROUND(I587*H587,2)</f>
        <v>0</v>
      </c>
      <c r="BL587" s="23" t="s">
        <v>151</v>
      </c>
      <c r="BM587" s="23" t="s">
        <v>720</v>
      </c>
    </row>
    <row r="588" spans="2:65" s="1" customFormat="1" x14ac:dyDescent="0.3">
      <c r="B588" s="40"/>
      <c r="C588" s="62"/>
      <c r="D588" s="194" t="s">
        <v>152</v>
      </c>
      <c r="E588" s="62"/>
      <c r="F588" s="195" t="s">
        <v>721</v>
      </c>
      <c r="G588" s="62"/>
      <c r="H588" s="62"/>
      <c r="I588" s="155"/>
      <c r="J588" s="62"/>
      <c r="K588" s="62"/>
      <c r="L588" s="60"/>
      <c r="M588" s="196"/>
      <c r="N588" s="41"/>
      <c r="O588" s="41"/>
      <c r="P588" s="41"/>
      <c r="Q588" s="41"/>
      <c r="R588" s="41"/>
      <c r="S588" s="41"/>
      <c r="T588" s="77"/>
      <c r="AT588" s="23" t="s">
        <v>152</v>
      </c>
      <c r="AU588" s="23" t="s">
        <v>81</v>
      </c>
    </row>
    <row r="589" spans="2:65" s="10" customFormat="1" x14ac:dyDescent="0.3">
      <c r="B589" s="197"/>
      <c r="C589" s="198"/>
      <c r="D589" s="194" t="s">
        <v>160</v>
      </c>
      <c r="E589" s="199" t="s">
        <v>23</v>
      </c>
      <c r="F589" s="200" t="s">
        <v>483</v>
      </c>
      <c r="G589" s="198"/>
      <c r="H589" s="201">
        <v>6.8</v>
      </c>
      <c r="I589" s="202"/>
      <c r="J589" s="198"/>
      <c r="K589" s="198"/>
      <c r="L589" s="203"/>
      <c r="M589" s="204"/>
      <c r="N589" s="205"/>
      <c r="O589" s="205"/>
      <c r="P589" s="205"/>
      <c r="Q589" s="205"/>
      <c r="R589" s="205"/>
      <c r="S589" s="205"/>
      <c r="T589" s="206"/>
      <c r="AT589" s="207" t="s">
        <v>160</v>
      </c>
      <c r="AU589" s="207" t="s">
        <v>81</v>
      </c>
      <c r="AV589" s="10" t="s">
        <v>83</v>
      </c>
      <c r="AW589" s="10" t="s">
        <v>36</v>
      </c>
      <c r="AX589" s="10" t="s">
        <v>73</v>
      </c>
      <c r="AY589" s="207" t="s">
        <v>146</v>
      </c>
    </row>
    <row r="590" spans="2:65" s="10" customFormat="1" x14ac:dyDescent="0.3">
      <c r="B590" s="197"/>
      <c r="C590" s="198"/>
      <c r="D590" s="194" t="s">
        <v>160</v>
      </c>
      <c r="E590" s="199" t="s">
        <v>23</v>
      </c>
      <c r="F590" s="200" t="s">
        <v>484</v>
      </c>
      <c r="G590" s="198"/>
      <c r="H590" s="201">
        <v>6.8</v>
      </c>
      <c r="I590" s="202"/>
      <c r="J590" s="198"/>
      <c r="K590" s="198"/>
      <c r="L590" s="203"/>
      <c r="M590" s="204"/>
      <c r="N590" s="205"/>
      <c r="O590" s="205"/>
      <c r="P590" s="205"/>
      <c r="Q590" s="205"/>
      <c r="R590" s="205"/>
      <c r="S590" s="205"/>
      <c r="T590" s="206"/>
      <c r="AT590" s="207" t="s">
        <v>160</v>
      </c>
      <c r="AU590" s="207" t="s">
        <v>81</v>
      </c>
      <c r="AV590" s="10" t="s">
        <v>83</v>
      </c>
      <c r="AW590" s="10" t="s">
        <v>36</v>
      </c>
      <c r="AX590" s="10" t="s">
        <v>73</v>
      </c>
      <c r="AY590" s="207" t="s">
        <v>146</v>
      </c>
    </row>
    <row r="591" spans="2:65" s="10" customFormat="1" x14ac:dyDescent="0.3">
      <c r="B591" s="197"/>
      <c r="C591" s="198"/>
      <c r="D591" s="194" t="s">
        <v>160</v>
      </c>
      <c r="E591" s="199" t="s">
        <v>23</v>
      </c>
      <c r="F591" s="200" t="s">
        <v>167</v>
      </c>
      <c r="G591" s="198"/>
      <c r="H591" s="201">
        <v>1</v>
      </c>
      <c r="I591" s="202"/>
      <c r="J591" s="198"/>
      <c r="K591" s="198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160</v>
      </c>
      <c r="AU591" s="207" t="s">
        <v>81</v>
      </c>
      <c r="AV591" s="10" t="s">
        <v>83</v>
      </c>
      <c r="AW591" s="10" t="s">
        <v>36</v>
      </c>
      <c r="AX591" s="10" t="s">
        <v>73</v>
      </c>
      <c r="AY591" s="207" t="s">
        <v>146</v>
      </c>
    </row>
    <row r="592" spans="2:65" s="10" customFormat="1" x14ac:dyDescent="0.3">
      <c r="B592" s="197"/>
      <c r="C592" s="198"/>
      <c r="D592" s="194" t="s">
        <v>160</v>
      </c>
      <c r="E592" s="199" t="s">
        <v>23</v>
      </c>
      <c r="F592" s="200" t="s">
        <v>485</v>
      </c>
      <c r="G592" s="198"/>
      <c r="H592" s="201">
        <v>0.85</v>
      </c>
      <c r="I592" s="202"/>
      <c r="J592" s="198"/>
      <c r="K592" s="198"/>
      <c r="L592" s="203"/>
      <c r="M592" s="204"/>
      <c r="N592" s="205"/>
      <c r="O592" s="205"/>
      <c r="P592" s="205"/>
      <c r="Q592" s="205"/>
      <c r="R592" s="205"/>
      <c r="S592" s="205"/>
      <c r="T592" s="206"/>
      <c r="AT592" s="207" t="s">
        <v>160</v>
      </c>
      <c r="AU592" s="207" t="s">
        <v>81</v>
      </c>
      <c r="AV592" s="10" t="s">
        <v>83</v>
      </c>
      <c r="AW592" s="10" t="s">
        <v>36</v>
      </c>
      <c r="AX592" s="10" t="s">
        <v>73</v>
      </c>
      <c r="AY592" s="207" t="s">
        <v>146</v>
      </c>
    </row>
    <row r="593" spans="2:65" s="11" customFormat="1" x14ac:dyDescent="0.3">
      <c r="B593" s="208"/>
      <c r="C593" s="209"/>
      <c r="D593" s="194" t="s">
        <v>160</v>
      </c>
      <c r="E593" s="210" t="s">
        <v>23</v>
      </c>
      <c r="F593" s="211" t="s">
        <v>162</v>
      </c>
      <c r="G593" s="209"/>
      <c r="H593" s="212">
        <v>15.45</v>
      </c>
      <c r="I593" s="213"/>
      <c r="J593" s="209"/>
      <c r="K593" s="209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160</v>
      </c>
      <c r="AU593" s="218" t="s">
        <v>81</v>
      </c>
      <c r="AV593" s="11" t="s">
        <v>151</v>
      </c>
      <c r="AW593" s="11" t="s">
        <v>36</v>
      </c>
      <c r="AX593" s="11" t="s">
        <v>81</v>
      </c>
      <c r="AY593" s="218" t="s">
        <v>146</v>
      </c>
    </row>
    <row r="594" spans="2:65" s="1" customFormat="1" ht="16.5" customHeight="1" x14ac:dyDescent="0.3">
      <c r="B594" s="40"/>
      <c r="C594" s="182" t="s">
        <v>417</v>
      </c>
      <c r="D594" s="182" t="s">
        <v>147</v>
      </c>
      <c r="E594" s="183" t="s">
        <v>722</v>
      </c>
      <c r="F594" s="184" t="s">
        <v>723</v>
      </c>
      <c r="G594" s="185" t="s">
        <v>198</v>
      </c>
      <c r="H594" s="186">
        <v>6.5</v>
      </c>
      <c r="I594" s="187"/>
      <c r="J594" s="188">
        <f>ROUND(I594*H594,2)</f>
        <v>0</v>
      </c>
      <c r="K594" s="184" t="s">
        <v>182</v>
      </c>
      <c r="L594" s="60"/>
      <c r="M594" s="189" t="s">
        <v>23</v>
      </c>
      <c r="N594" s="190" t="s">
        <v>44</v>
      </c>
      <c r="O594" s="41"/>
      <c r="P594" s="191">
        <f>O594*H594</f>
        <v>0</v>
      </c>
      <c r="Q594" s="191">
        <v>0</v>
      </c>
      <c r="R594" s="191">
        <f>Q594*H594</f>
        <v>0</v>
      </c>
      <c r="S594" s="191">
        <v>2.2300000000000002E-3</v>
      </c>
      <c r="T594" s="192">
        <f>S594*H594</f>
        <v>1.4495000000000001E-2</v>
      </c>
      <c r="AR594" s="23" t="s">
        <v>151</v>
      </c>
      <c r="AT594" s="23" t="s">
        <v>147</v>
      </c>
      <c r="AU594" s="23" t="s">
        <v>81</v>
      </c>
      <c r="AY594" s="23" t="s">
        <v>146</v>
      </c>
      <c r="BE594" s="193">
        <f>IF(N594="základní",J594,0)</f>
        <v>0</v>
      </c>
      <c r="BF594" s="193">
        <f>IF(N594="snížená",J594,0)</f>
        <v>0</v>
      </c>
      <c r="BG594" s="193">
        <f>IF(N594="zákl. přenesená",J594,0)</f>
        <v>0</v>
      </c>
      <c r="BH594" s="193">
        <f>IF(N594="sníž. přenesená",J594,0)</f>
        <v>0</v>
      </c>
      <c r="BI594" s="193">
        <f>IF(N594="nulová",J594,0)</f>
        <v>0</v>
      </c>
      <c r="BJ594" s="23" t="s">
        <v>81</v>
      </c>
      <c r="BK594" s="193">
        <f>ROUND(I594*H594,2)</f>
        <v>0</v>
      </c>
      <c r="BL594" s="23" t="s">
        <v>151</v>
      </c>
      <c r="BM594" s="23" t="s">
        <v>724</v>
      </c>
    </row>
    <row r="595" spans="2:65" s="1" customFormat="1" x14ac:dyDescent="0.3">
      <c r="B595" s="40"/>
      <c r="C595" s="62"/>
      <c r="D595" s="194" t="s">
        <v>152</v>
      </c>
      <c r="E595" s="62"/>
      <c r="F595" s="195" t="s">
        <v>725</v>
      </c>
      <c r="G595" s="62"/>
      <c r="H595" s="62"/>
      <c r="I595" s="155"/>
      <c r="J595" s="62"/>
      <c r="K595" s="62"/>
      <c r="L595" s="60"/>
      <c r="M595" s="196"/>
      <c r="N595" s="41"/>
      <c r="O595" s="41"/>
      <c r="P595" s="41"/>
      <c r="Q595" s="41"/>
      <c r="R595" s="41"/>
      <c r="S595" s="41"/>
      <c r="T595" s="77"/>
      <c r="AT595" s="23" t="s">
        <v>152</v>
      </c>
      <c r="AU595" s="23" t="s">
        <v>81</v>
      </c>
    </row>
    <row r="596" spans="2:65" s="1" customFormat="1" ht="16.5" customHeight="1" x14ac:dyDescent="0.3">
      <c r="B596" s="40"/>
      <c r="C596" s="182" t="s">
        <v>455</v>
      </c>
      <c r="D596" s="182" t="s">
        <v>147</v>
      </c>
      <c r="E596" s="183" t="s">
        <v>726</v>
      </c>
      <c r="F596" s="184" t="s">
        <v>727</v>
      </c>
      <c r="G596" s="185" t="s">
        <v>198</v>
      </c>
      <c r="H596" s="186">
        <v>6.5</v>
      </c>
      <c r="I596" s="187"/>
      <c r="J596" s="188">
        <f>ROUND(I596*H596,2)</f>
        <v>0</v>
      </c>
      <c r="K596" s="184" t="s">
        <v>23</v>
      </c>
      <c r="L596" s="60"/>
      <c r="M596" s="189" t="s">
        <v>23</v>
      </c>
      <c r="N596" s="190" t="s">
        <v>44</v>
      </c>
      <c r="O596" s="41"/>
      <c r="P596" s="191">
        <f>O596*H596</f>
        <v>0</v>
      </c>
      <c r="Q596" s="191">
        <v>0</v>
      </c>
      <c r="R596" s="191">
        <f>Q596*H596</f>
        <v>0</v>
      </c>
      <c r="S596" s="191">
        <v>0</v>
      </c>
      <c r="T596" s="192">
        <f>S596*H596</f>
        <v>0</v>
      </c>
      <c r="AR596" s="23" t="s">
        <v>151</v>
      </c>
      <c r="AT596" s="23" t="s">
        <v>147</v>
      </c>
      <c r="AU596" s="23" t="s">
        <v>81</v>
      </c>
      <c r="AY596" s="23" t="s">
        <v>146</v>
      </c>
      <c r="BE596" s="193">
        <f>IF(N596="základní",J596,0)</f>
        <v>0</v>
      </c>
      <c r="BF596" s="193">
        <f>IF(N596="snížená",J596,0)</f>
        <v>0</v>
      </c>
      <c r="BG596" s="193">
        <f>IF(N596="zákl. přenesená",J596,0)</f>
        <v>0</v>
      </c>
      <c r="BH596" s="193">
        <f>IF(N596="sníž. přenesená",J596,0)</f>
        <v>0</v>
      </c>
      <c r="BI596" s="193">
        <f>IF(N596="nulová",J596,0)</f>
        <v>0</v>
      </c>
      <c r="BJ596" s="23" t="s">
        <v>81</v>
      </c>
      <c r="BK596" s="193">
        <f>ROUND(I596*H596,2)</f>
        <v>0</v>
      </c>
      <c r="BL596" s="23" t="s">
        <v>151</v>
      </c>
      <c r="BM596" s="23" t="s">
        <v>728</v>
      </c>
    </row>
    <row r="597" spans="2:65" s="1" customFormat="1" x14ac:dyDescent="0.3">
      <c r="B597" s="40"/>
      <c r="C597" s="62"/>
      <c r="D597" s="194" t="s">
        <v>152</v>
      </c>
      <c r="E597" s="62"/>
      <c r="F597" s="195" t="s">
        <v>729</v>
      </c>
      <c r="G597" s="62"/>
      <c r="H597" s="62"/>
      <c r="I597" s="155"/>
      <c r="J597" s="62"/>
      <c r="K597" s="62"/>
      <c r="L597" s="60"/>
      <c r="M597" s="196"/>
      <c r="N597" s="41"/>
      <c r="O597" s="41"/>
      <c r="P597" s="41"/>
      <c r="Q597" s="41"/>
      <c r="R597" s="41"/>
      <c r="S597" s="41"/>
      <c r="T597" s="77"/>
      <c r="AT597" s="23" t="s">
        <v>152</v>
      </c>
      <c r="AU597" s="23" t="s">
        <v>81</v>
      </c>
    </row>
    <row r="598" spans="2:65" s="10" customFormat="1" x14ac:dyDescent="0.3">
      <c r="B598" s="197"/>
      <c r="C598" s="198"/>
      <c r="D598" s="194" t="s">
        <v>160</v>
      </c>
      <c r="E598" s="199" t="s">
        <v>23</v>
      </c>
      <c r="F598" s="200" t="s">
        <v>730</v>
      </c>
      <c r="G598" s="198"/>
      <c r="H598" s="201">
        <v>6.5</v>
      </c>
      <c r="I598" s="202"/>
      <c r="J598" s="198"/>
      <c r="K598" s="198"/>
      <c r="L598" s="203"/>
      <c r="M598" s="204"/>
      <c r="N598" s="205"/>
      <c r="O598" s="205"/>
      <c r="P598" s="205"/>
      <c r="Q598" s="205"/>
      <c r="R598" s="205"/>
      <c r="S598" s="205"/>
      <c r="T598" s="206"/>
      <c r="AT598" s="207" t="s">
        <v>160</v>
      </c>
      <c r="AU598" s="207" t="s">
        <v>81</v>
      </c>
      <c r="AV598" s="10" t="s">
        <v>83</v>
      </c>
      <c r="AW598" s="10" t="s">
        <v>36</v>
      </c>
      <c r="AX598" s="10" t="s">
        <v>73</v>
      </c>
      <c r="AY598" s="207" t="s">
        <v>146</v>
      </c>
    </row>
    <row r="599" spans="2:65" s="11" customFormat="1" x14ac:dyDescent="0.3">
      <c r="B599" s="208"/>
      <c r="C599" s="209"/>
      <c r="D599" s="194" t="s">
        <v>160</v>
      </c>
      <c r="E599" s="210" t="s">
        <v>23</v>
      </c>
      <c r="F599" s="211" t="s">
        <v>162</v>
      </c>
      <c r="G599" s="209"/>
      <c r="H599" s="212">
        <v>6.5</v>
      </c>
      <c r="I599" s="213"/>
      <c r="J599" s="209"/>
      <c r="K599" s="209"/>
      <c r="L599" s="214"/>
      <c r="M599" s="215"/>
      <c r="N599" s="216"/>
      <c r="O599" s="216"/>
      <c r="P599" s="216"/>
      <c r="Q599" s="216"/>
      <c r="R599" s="216"/>
      <c r="S599" s="216"/>
      <c r="T599" s="217"/>
      <c r="AT599" s="218" t="s">
        <v>160</v>
      </c>
      <c r="AU599" s="218" t="s">
        <v>81</v>
      </c>
      <c r="AV599" s="11" t="s">
        <v>151</v>
      </c>
      <c r="AW599" s="11" t="s">
        <v>36</v>
      </c>
      <c r="AX599" s="11" t="s">
        <v>81</v>
      </c>
      <c r="AY599" s="218" t="s">
        <v>146</v>
      </c>
    </row>
    <row r="600" spans="2:65" s="1" customFormat="1" ht="16.5" customHeight="1" x14ac:dyDescent="0.3">
      <c r="B600" s="40"/>
      <c r="C600" s="182" t="s">
        <v>507</v>
      </c>
      <c r="D600" s="182" t="s">
        <v>147</v>
      </c>
      <c r="E600" s="183" t="s">
        <v>731</v>
      </c>
      <c r="F600" s="184" t="s">
        <v>732</v>
      </c>
      <c r="G600" s="185" t="s">
        <v>198</v>
      </c>
      <c r="H600" s="186">
        <v>34.799999999999997</v>
      </c>
      <c r="I600" s="187"/>
      <c r="J600" s="188">
        <f>ROUND(I600*H600,2)</f>
        <v>0</v>
      </c>
      <c r="K600" s="184" t="s">
        <v>182</v>
      </c>
      <c r="L600" s="60"/>
      <c r="M600" s="189" t="s">
        <v>23</v>
      </c>
      <c r="N600" s="190" t="s">
        <v>44</v>
      </c>
      <c r="O600" s="41"/>
      <c r="P600" s="191">
        <f>O600*H600</f>
        <v>0</v>
      </c>
      <c r="Q600" s="191">
        <v>0</v>
      </c>
      <c r="R600" s="191">
        <f>Q600*H600</f>
        <v>0</v>
      </c>
      <c r="S600" s="191">
        <v>3.9399999999999999E-3</v>
      </c>
      <c r="T600" s="192">
        <f>S600*H600</f>
        <v>0.13711199999999998</v>
      </c>
      <c r="AR600" s="23" t="s">
        <v>151</v>
      </c>
      <c r="AT600" s="23" t="s">
        <v>147</v>
      </c>
      <c r="AU600" s="23" t="s">
        <v>81</v>
      </c>
      <c r="AY600" s="23" t="s">
        <v>146</v>
      </c>
      <c r="BE600" s="193">
        <f>IF(N600="základní",J600,0)</f>
        <v>0</v>
      </c>
      <c r="BF600" s="193">
        <f>IF(N600="snížená",J600,0)</f>
        <v>0</v>
      </c>
      <c r="BG600" s="193">
        <f>IF(N600="zákl. přenesená",J600,0)</f>
        <v>0</v>
      </c>
      <c r="BH600" s="193">
        <f>IF(N600="sníž. přenesená",J600,0)</f>
        <v>0</v>
      </c>
      <c r="BI600" s="193">
        <f>IF(N600="nulová",J600,0)</f>
        <v>0</v>
      </c>
      <c r="BJ600" s="23" t="s">
        <v>81</v>
      </c>
      <c r="BK600" s="193">
        <f>ROUND(I600*H600,2)</f>
        <v>0</v>
      </c>
      <c r="BL600" s="23" t="s">
        <v>151</v>
      </c>
      <c r="BM600" s="23" t="s">
        <v>733</v>
      </c>
    </row>
    <row r="601" spans="2:65" s="1" customFormat="1" x14ac:dyDescent="0.3">
      <c r="B601" s="40"/>
      <c r="C601" s="62"/>
      <c r="D601" s="194" t="s">
        <v>152</v>
      </c>
      <c r="E601" s="62"/>
      <c r="F601" s="195" t="s">
        <v>734</v>
      </c>
      <c r="G601" s="62"/>
      <c r="H601" s="62"/>
      <c r="I601" s="155"/>
      <c r="J601" s="62"/>
      <c r="K601" s="62"/>
      <c r="L601" s="60"/>
      <c r="M601" s="196"/>
      <c r="N601" s="41"/>
      <c r="O601" s="41"/>
      <c r="P601" s="41"/>
      <c r="Q601" s="41"/>
      <c r="R601" s="41"/>
      <c r="S601" s="41"/>
      <c r="T601" s="77"/>
      <c r="AT601" s="23" t="s">
        <v>152</v>
      </c>
      <c r="AU601" s="23" t="s">
        <v>81</v>
      </c>
    </row>
    <row r="602" spans="2:65" s="1" customFormat="1" ht="16.5" customHeight="1" x14ac:dyDescent="0.3">
      <c r="B602" s="40"/>
      <c r="C602" s="182" t="s">
        <v>463</v>
      </c>
      <c r="D602" s="182" t="s">
        <v>147</v>
      </c>
      <c r="E602" s="183" t="s">
        <v>735</v>
      </c>
      <c r="F602" s="184" t="s">
        <v>736</v>
      </c>
      <c r="G602" s="185" t="s">
        <v>198</v>
      </c>
      <c r="H602" s="186">
        <v>17.05</v>
      </c>
      <c r="I602" s="187"/>
      <c r="J602" s="188">
        <f>ROUND(I602*H602,2)</f>
        <v>0</v>
      </c>
      <c r="K602" s="184" t="s">
        <v>23</v>
      </c>
      <c r="L602" s="60"/>
      <c r="M602" s="189" t="s">
        <v>23</v>
      </c>
      <c r="N602" s="190" t="s">
        <v>44</v>
      </c>
      <c r="O602" s="41"/>
      <c r="P602" s="191">
        <f>O602*H602</f>
        <v>0</v>
      </c>
      <c r="Q602" s="191">
        <v>0</v>
      </c>
      <c r="R602" s="191">
        <f>Q602*H602</f>
        <v>0</v>
      </c>
      <c r="S602" s="191">
        <v>0</v>
      </c>
      <c r="T602" s="192">
        <f>S602*H602</f>
        <v>0</v>
      </c>
      <c r="AR602" s="23" t="s">
        <v>151</v>
      </c>
      <c r="AT602" s="23" t="s">
        <v>147</v>
      </c>
      <c r="AU602" s="23" t="s">
        <v>81</v>
      </c>
      <c r="AY602" s="23" t="s">
        <v>146</v>
      </c>
      <c r="BE602" s="193">
        <f>IF(N602="základní",J602,0)</f>
        <v>0</v>
      </c>
      <c r="BF602" s="193">
        <f>IF(N602="snížená",J602,0)</f>
        <v>0</v>
      </c>
      <c r="BG602" s="193">
        <f>IF(N602="zákl. přenesená",J602,0)</f>
        <v>0</v>
      </c>
      <c r="BH602" s="193">
        <f>IF(N602="sníž. přenesená",J602,0)</f>
        <v>0</v>
      </c>
      <c r="BI602" s="193">
        <f>IF(N602="nulová",J602,0)</f>
        <v>0</v>
      </c>
      <c r="BJ602" s="23" t="s">
        <v>81</v>
      </c>
      <c r="BK602" s="193">
        <f>ROUND(I602*H602,2)</f>
        <v>0</v>
      </c>
      <c r="BL602" s="23" t="s">
        <v>151</v>
      </c>
      <c r="BM602" s="23" t="s">
        <v>737</v>
      </c>
    </row>
    <row r="603" spans="2:65" s="1" customFormat="1" x14ac:dyDescent="0.3">
      <c r="B603" s="40"/>
      <c r="C603" s="62"/>
      <c r="D603" s="194" t="s">
        <v>152</v>
      </c>
      <c r="E603" s="62"/>
      <c r="F603" s="195" t="s">
        <v>738</v>
      </c>
      <c r="G603" s="62"/>
      <c r="H603" s="62"/>
      <c r="I603" s="155"/>
      <c r="J603" s="62"/>
      <c r="K603" s="62"/>
      <c r="L603" s="60"/>
      <c r="M603" s="196"/>
      <c r="N603" s="41"/>
      <c r="O603" s="41"/>
      <c r="P603" s="41"/>
      <c r="Q603" s="41"/>
      <c r="R603" s="41"/>
      <c r="S603" s="41"/>
      <c r="T603" s="77"/>
      <c r="AT603" s="23" t="s">
        <v>152</v>
      </c>
      <c r="AU603" s="23" t="s">
        <v>81</v>
      </c>
    </row>
    <row r="604" spans="2:65" s="10" customFormat="1" x14ac:dyDescent="0.3">
      <c r="B604" s="197"/>
      <c r="C604" s="198"/>
      <c r="D604" s="194" t="s">
        <v>160</v>
      </c>
      <c r="E604" s="199" t="s">
        <v>23</v>
      </c>
      <c r="F604" s="200" t="s">
        <v>739</v>
      </c>
      <c r="G604" s="198"/>
      <c r="H604" s="201">
        <v>14.45</v>
      </c>
      <c r="I604" s="202"/>
      <c r="J604" s="198"/>
      <c r="K604" s="198"/>
      <c r="L604" s="203"/>
      <c r="M604" s="204"/>
      <c r="N604" s="205"/>
      <c r="O604" s="205"/>
      <c r="P604" s="205"/>
      <c r="Q604" s="205"/>
      <c r="R604" s="205"/>
      <c r="S604" s="205"/>
      <c r="T604" s="206"/>
      <c r="AT604" s="207" t="s">
        <v>160</v>
      </c>
      <c r="AU604" s="207" t="s">
        <v>81</v>
      </c>
      <c r="AV604" s="10" t="s">
        <v>83</v>
      </c>
      <c r="AW604" s="10" t="s">
        <v>36</v>
      </c>
      <c r="AX604" s="10" t="s">
        <v>73</v>
      </c>
      <c r="AY604" s="207" t="s">
        <v>146</v>
      </c>
    </row>
    <row r="605" spans="2:65" s="10" customFormat="1" x14ac:dyDescent="0.3">
      <c r="B605" s="197"/>
      <c r="C605" s="198"/>
      <c r="D605" s="194" t="s">
        <v>160</v>
      </c>
      <c r="E605" s="199" t="s">
        <v>23</v>
      </c>
      <c r="F605" s="200" t="s">
        <v>740</v>
      </c>
      <c r="G605" s="198"/>
      <c r="H605" s="201">
        <v>1</v>
      </c>
      <c r="I605" s="202"/>
      <c r="J605" s="198"/>
      <c r="K605" s="198"/>
      <c r="L605" s="203"/>
      <c r="M605" s="204"/>
      <c r="N605" s="205"/>
      <c r="O605" s="205"/>
      <c r="P605" s="205"/>
      <c r="Q605" s="205"/>
      <c r="R605" s="205"/>
      <c r="S605" s="205"/>
      <c r="T605" s="206"/>
      <c r="AT605" s="207" t="s">
        <v>160</v>
      </c>
      <c r="AU605" s="207" t="s">
        <v>81</v>
      </c>
      <c r="AV605" s="10" t="s">
        <v>83</v>
      </c>
      <c r="AW605" s="10" t="s">
        <v>36</v>
      </c>
      <c r="AX605" s="10" t="s">
        <v>73</v>
      </c>
      <c r="AY605" s="207" t="s">
        <v>146</v>
      </c>
    </row>
    <row r="606" spans="2:65" s="10" customFormat="1" x14ac:dyDescent="0.3">
      <c r="B606" s="197"/>
      <c r="C606" s="198"/>
      <c r="D606" s="194" t="s">
        <v>160</v>
      </c>
      <c r="E606" s="199" t="s">
        <v>23</v>
      </c>
      <c r="F606" s="200" t="s">
        <v>741</v>
      </c>
      <c r="G606" s="198"/>
      <c r="H606" s="201">
        <v>0.8</v>
      </c>
      <c r="I606" s="202"/>
      <c r="J606" s="198"/>
      <c r="K606" s="198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160</v>
      </c>
      <c r="AU606" s="207" t="s">
        <v>81</v>
      </c>
      <c r="AV606" s="10" t="s">
        <v>83</v>
      </c>
      <c r="AW606" s="10" t="s">
        <v>36</v>
      </c>
      <c r="AX606" s="10" t="s">
        <v>73</v>
      </c>
      <c r="AY606" s="207" t="s">
        <v>146</v>
      </c>
    </row>
    <row r="607" spans="2:65" s="10" customFormat="1" x14ac:dyDescent="0.3">
      <c r="B607" s="197"/>
      <c r="C607" s="198"/>
      <c r="D607" s="194" t="s">
        <v>160</v>
      </c>
      <c r="E607" s="199" t="s">
        <v>23</v>
      </c>
      <c r="F607" s="200" t="s">
        <v>742</v>
      </c>
      <c r="G607" s="198"/>
      <c r="H607" s="201">
        <v>0.8</v>
      </c>
      <c r="I607" s="202"/>
      <c r="J607" s="198"/>
      <c r="K607" s="198"/>
      <c r="L607" s="203"/>
      <c r="M607" s="204"/>
      <c r="N607" s="205"/>
      <c r="O607" s="205"/>
      <c r="P607" s="205"/>
      <c r="Q607" s="205"/>
      <c r="R607" s="205"/>
      <c r="S607" s="205"/>
      <c r="T607" s="206"/>
      <c r="AT607" s="207" t="s">
        <v>160</v>
      </c>
      <c r="AU607" s="207" t="s">
        <v>81</v>
      </c>
      <c r="AV607" s="10" t="s">
        <v>83</v>
      </c>
      <c r="AW607" s="10" t="s">
        <v>36</v>
      </c>
      <c r="AX607" s="10" t="s">
        <v>73</v>
      </c>
      <c r="AY607" s="207" t="s">
        <v>146</v>
      </c>
    </row>
    <row r="608" spans="2:65" s="11" customFormat="1" x14ac:dyDescent="0.3">
      <c r="B608" s="208"/>
      <c r="C608" s="209"/>
      <c r="D608" s="194" t="s">
        <v>160</v>
      </c>
      <c r="E608" s="210" t="s">
        <v>23</v>
      </c>
      <c r="F608" s="211" t="s">
        <v>162</v>
      </c>
      <c r="G608" s="209"/>
      <c r="H608" s="212">
        <v>17.05</v>
      </c>
      <c r="I608" s="213"/>
      <c r="J608" s="209"/>
      <c r="K608" s="209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160</v>
      </c>
      <c r="AU608" s="218" t="s">
        <v>81</v>
      </c>
      <c r="AV608" s="11" t="s">
        <v>151</v>
      </c>
      <c r="AW608" s="11" t="s">
        <v>36</v>
      </c>
      <c r="AX608" s="11" t="s">
        <v>81</v>
      </c>
      <c r="AY608" s="218" t="s">
        <v>146</v>
      </c>
    </row>
    <row r="609" spans="2:65" s="1" customFormat="1" ht="16.5" customHeight="1" x14ac:dyDescent="0.3">
      <c r="B609" s="40"/>
      <c r="C609" s="182" t="s">
        <v>539</v>
      </c>
      <c r="D609" s="182" t="s">
        <v>147</v>
      </c>
      <c r="E609" s="183" t="s">
        <v>743</v>
      </c>
      <c r="F609" s="184" t="s">
        <v>744</v>
      </c>
      <c r="G609" s="185" t="s">
        <v>198</v>
      </c>
      <c r="H609" s="186">
        <v>19.36</v>
      </c>
      <c r="I609" s="187"/>
      <c r="J609" s="188">
        <f>ROUND(I609*H609,2)</f>
        <v>0</v>
      </c>
      <c r="K609" s="184" t="s">
        <v>23</v>
      </c>
      <c r="L609" s="60"/>
      <c r="M609" s="189" t="s">
        <v>23</v>
      </c>
      <c r="N609" s="190" t="s">
        <v>44</v>
      </c>
      <c r="O609" s="41"/>
      <c r="P609" s="191">
        <f>O609*H609</f>
        <v>0</v>
      </c>
      <c r="Q609" s="191">
        <v>0</v>
      </c>
      <c r="R609" s="191">
        <f>Q609*H609</f>
        <v>0</v>
      </c>
      <c r="S609" s="191">
        <v>0</v>
      </c>
      <c r="T609" s="192">
        <f>S609*H609</f>
        <v>0</v>
      </c>
      <c r="AR609" s="23" t="s">
        <v>151</v>
      </c>
      <c r="AT609" s="23" t="s">
        <v>147</v>
      </c>
      <c r="AU609" s="23" t="s">
        <v>81</v>
      </c>
      <c r="AY609" s="23" t="s">
        <v>146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23" t="s">
        <v>81</v>
      </c>
      <c r="BK609" s="193">
        <f>ROUND(I609*H609,2)</f>
        <v>0</v>
      </c>
      <c r="BL609" s="23" t="s">
        <v>151</v>
      </c>
      <c r="BM609" s="23" t="s">
        <v>745</v>
      </c>
    </row>
    <row r="610" spans="2:65" s="1" customFormat="1" x14ac:dyDescent="0.3">
      <c r="B610" s="40"/>
      <c r="C610" s="62"/>
      <c r="D610" s="194" t="s">
        <v>152</v>
      </c>
      <c r="E610" s="62"/>
      <c r="F610" s="195" t="s">
        <v>744</v>
      </c>
      <c r="G610" s="62"/>
      <c r="H610" s="62"/>
      <c r="I610" s="155"/>
      <c r="J610" s="62"/>
      <c r="K610" s="62"/>
      <c r="L610" s="60"/>
      <c r="M610" s="196"/>
      <c r="N610" s="41"/>
      <c r="O610" s="41"/>
      <c r="P610" s="41"/>
      <c r="Q610" s="41"/>
      <c r="R610" s="41"/>
      <c r="S610" s="41"/>
      <c r="T610" s="77"/>
      <c r="AT610" s="23" t="s">
        <v>152</v>
      </c>
      <c r="AU610" s="23" t="s">
        <v>81</v>
      </c>
    </row>
    <row r="611" spans="2:65" s="10" customFormat="1" x14ac:dyDescent="0.3">
      <c r="B611" s="197"/>
      <c r="C611" s="198"/>
      <c r="D611" s="194" t="s">
        <v>160</v>
      </c>
      <c r="E611" s="199" t="s">
        <v>23</v>
      </c>
      <c r="F611" s="200" t="s">
        <v>746</v>
      </c>
      <c r="G611" s="198"/>
      <c r="H611" s="201">
        <v>17.399999999999999</v>
      </c>
      <c r="I611" s="202"/>
      <c r="J611" s="198"/>
      <c r="K611" s="198"/>
      <c r="L611" s="203"/>
      <c r="M611" s="204"/>
      <c r="N611" s="205"/>
      <c r="O611" s="205"/>
      <c r="P611" s="205"/>
      <c r="Q611" s="205"/>
      <c r="R611" s="205"/>
      <c r="S611" s="205"/>
      <c r="T611" s="206"/>
      <c r="AT611" s="207" t="s">
        <v>160</v>
      </c>
      <c r="AU611" s="207" t="s">
        <v>81</v>
      </c>
      <c r="AV611" s="10" t="s">
        <v>83</v>
      </c>
      <c r="AW611" s="10" t="s">
        <v>36</v>
      </c>
      <c r="AX611" s="10" t="s">
        <v>73</v>
      </c>
      <c r="AY611" s="207" t="s">
        <v>146</v>
      </c>
    </row>
    <row r="612" spans="2:65" s="10" customFormat="1" x14ac:dyDescent="0.3">
      <c r="B612" s="197"/>
      <c r="C612" s="198"/>
      <c r="D612" s="194" t="s">
        <v>160</v>
      </c>
      <c r="E612" s="199" t="s">
        <v>23</v>
      </c>
      <c r="F612" s="200" t="s">
        <v>747</v>
      </c>
      <c r="G612" s="198"/>
      <c r="H612" s="201">
        <v>0.86</v>
      </c>
      <c r="I612" s="202"/>
      <c r="J612" s="198"/>
      <c r="K612" s="198"/>
      <c r="L612" s="203"/>
      <c r="M612" s="204"/>
      <c r="N612" s="205"/>
      <c r="O612" s="205"/>
      <c r="P612" s="205"/>
      <c r="Q612" s="205"/>
      <c r="R612" s="205"/>
      <c r="S612" s="205"/>
      <c r="T612" s="206"/>
      <c r="AT612" s="207" t="s">
        <v>160</v>
      </c>
      <c r="AU612" s="207" t="s">
        <v>81</v>
      </c>
      <c r="AV612" s="10" t="s">
        <v>83</v>
      </c>
      <c r="AW612" s="10" t="s">
        <v>36</v>
      </c>
      <c r="AX612" s="10" t="s">
        <v>73</v>
      </c>
      <c r="AY612" s="207" t="s">
        <v>146</v>
      </c>
    </row>
    <row r="613" spans="2:65" s="10" customFormat="1" x14ac:dyDescent="0.3">
      <c r="B613" s="197"/>
      <c r="C613" s="198"/>
      <c r="D613" s="194" t="s">
        <v>160</v>
      </c>
      <c r="E613" s="199" t="s">
        <v>23</v>
      </c>
      <c r="F613" s="200" t="s">
        <v>748</v>
      </c>
      <c r="G613" s="198"/>
      <c r="H613" s="201">
        <v>1.1000000000000001</v>
      </c>
      <c r="I613" s="202"/>
      <c r="J613" s="198"/>
      <c r="K613" s="198"/>
      <c r="L613" s="203"/>
      <c r="M613" s="204"/>
      <c r="N613" s="205"/>
      <c r="O613" s="205"/>
      <c r="P613" s="205"/>
      <c r="Q613" s="205"/>
      <c r="R613" s="205"/>
      <c r="S613" s="205"/>
      <c r="T613" s="206"/>
      <c r="AT613" s="207" t="s">
        <v>160</v>
      </c>
      <c r="AU613" s="207" t="s">
        <v>81</v>
      </c>
      <c r="AV613" s="10" t="s">
        <v>83</v>
      </c>
      <c r="AW613" s="10" t="s">
        <v>36</v>
      </c>
      <c r="AX613" s="10" t="s">
        <v>73</v>
      </c>
      <c r="AY613" s="207" t="s">
        <v>146</v>
      </c>
    </row>
    <row r="614" spans="2:65" s="11" customFormat="1" x14ac:dyDescent="0.3">
      <c r="B614" s="208"/>
      <c r="C614" s="209"/>
      <c r="D614" s="194" t="s">
        <v>160</v>
      </c>
      <c r="E614" s="210" t="s">
        <v>23</v>
      </c>
      <c r="F614" s="211" t="s">
        <v>162</v>
      </c>
      <c r="G614" s="209"/>
      <c r="H614" s="212">
        <v>19.36</v>
      </c>
      <c r="I614" s="213"/>
      <c r="J614" s="209"/>
      <c r="K614" s="209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160</v>
      </c>
      <c r="AU614" s="218" t="s">
        <v>81</v>
      </c>
      <c r="AV614" s="11" t="s">
        <v>151</v>
      </c>
      <c r="AW614" s="11" t="s">
        <v>36</v>
      </c>
      <c r="AX614" s="11" t="s">
        <v>81</v>
      </c>
      <c r="AY614" s="218" t="s">
        <v>146</v>
      </c>
    </row>
    <row r="615" spans="2:65" s="1" customFormat="1" ht="16.5" customHeight="1" x14ac:dyDescent="0.3">
      <c r="B615" s="40"/>
      <c r="C615" s="182" t="s">
        <v>467</v>
      </c>
      <c r="D615" s="182" t="s">
        <v>147</v>
      </c>
      <c r="E615" s="183" t="s">
        <v>749</v>
      </c>
      <c r="F615" s="184" t="s">
        <v>750</v>
      </c>
      <c r="G615" s="185" t="s">
        <v>198</v>
      </c>
      <c r="H615" s="186">
        <v>28</v>
      </c>
      <c r="I615" s="187"/>
      <c r="J615" s="188">
        <f>ROUND(I615*H615,2)</f>
        <v>0</v>
      </c>
      <c r="K615" s="184" t="s">
        <v>23</v>
      </c>
      <c r="L615" s="60"/>
      <c r="M615" s="189" t="s">
        <v>23</v>
      </c>
      <c r="N615" s="190" t="s">
        <v>44</v>
      </c>
      <c r="O615" s="41"/>
      <c r="P615" s="191">
        <f>O615*H615</f>
        <v>0</v>
      </c>
      <c r="Q615" s="191">
        <v>0</v>
      </c>
      <c r="R615" s="191">
        <f>Q615*H615</f>
        <v>0</v>
      </c>
      <c r="S615" s="191">
        <v>0</v>
      </c>
      <c r="T615" s="192">
        <f>S615*H615</f>
        <v>0</v>
      </c>
      <c r="AR615" s="23" t="s">
        <v>151</v>
      </c>
      <c r="AT615" s="23" t="s">
        <v>147</v>
      </c>
      <c r="AU615" s="23" t="s">
        <v>81</v>
      </c>
      <c r="AY615" s="23" t="s">
        <v>146</v>
      </c>
      <c r="BE615" s="193">
        <f>IF(N615="základní",J615,0)</f>
        <v>0</v>
      </c>
      <c r="BF615" s="193">
        <f>IF(N615="snížená",J615,0)</f>
        <v>0</v>
      </c>
      <c r="BG615" s="193">
        <f>IF(N615="zákl. přenesená",J615,0)</f>
        <v>0</v>
      </c>
      <c r="BH615" s="193">
        <f>IF(N615="sníž. přenesená",J615,0)</f>
        <v>0</v>
      </c>
      <c r="BI615" s="193">
        <f>IF(N615="nulová",J615,0)</f>
        <v>0</v>
      </c>
      <c r="BJ615" s="23" t="s">
        <v>81</v>
      </c>
      <c r="BK615" s="193">
        <f>ROUND(I615*H615,2)</f>
        <v>0</v>
      </c>
      <c r="BL615" s="23" t="s">
        <v>151</v>
      </c>
      <c r="BM615" s="23" t="s">
        <v>751</v>
      </c>
    </row>
    <row r="616" spans="2:65" s="1" customFormat="1" x14ac:dyDescent="0.3">
      <c r="B616" s="40"/>
      <c r="C616" s="62"/>
      <c r="D616" s="194" t="s">
        <v>152</v>
      </c>
      <c r="E616" s="62"/>
      <c r="F616" s="195" t="s">
        <v>750</v>
      </c>
      <c r="G616" s="62"/>
      <c r="H616" s="62"/>
      <c r="I616" s="155"/>
      <c r="J616" s="62"/>
      <c r="K616" s="62"/>
      <c r="L616" s="60"/>
      <c r="M616" s="196"/>
      <c r="N616" s="41"/>
      <c r="O616" s="41"/>
      <c r="P616" s="41"/>
      <c r="Q616" s="41"/>
      <c r="R616" s="41"/>
      <c r="S616" s="41"/>
      <c r="T616" s="77"/>
      <c r="AT616" s="23" t="s">
        <v>152</v>
      </c>
      <c r="AU616" s="23" t="s">
        <v>81</v>
      </c>
    </row>
    <row r="617" spans="2:65" s="10" customFormat="1" x14ac:dyDescent="0.3">
      <c r="B617" s="197"/>
      <c r="C617" s="198"/>
      <c r="D617" s="194" t="s">
        <v>160</v>
      </c>
      <c r="E617" s="199" t="s">
        <v>23</v>
      </c>
      <c r="F617" s="200" t="s">
        <v>752</v>
      </c>
      <c r="G617" s="198"/>
      <c r="H617" s="201">
        <v>28</v>
      </c>
      <c r="I617" s="202"/>
      <c r="J617" s="198"/>
      <c r="K617" s="198"/>
      <c r="L617" s="203"/>
      <c r="M617" s="204"/>
      <c r="N617" s="205"/>
      <c r="O617" s="205"/>
      <c r="P617" s="205"/>
      <c r="Q617" s="205"/>
      <c r="R617" s="205"/>
      <c r="S617" s="205"/>
      <c r="T617" s="206"/>
      <c r="AT617" s="207" t="s">
        <v>160</v>
      </c>
      <c r="AU617" s="207" t="s">
        <v>81</v>
      </c>
      <c r="AV617" s="10" t="s">
        <v>83</v>
      </c>
      <c r="AW617" s="10" t="s">
        <v>36</v>
      </c>
      <c r="AX617" s="10" t="s">
        <v>73</v>
      </c>
      <c r="AY617" s="207" t="s">
        <v>146</v>
      </c>
    </row>
    <row r="618" spans="2:65" s="11" customFormat="1" x14ac:dyDescent="0.3">
      <c r="B618" s="208"/>
      <c r="C618" s="209"/>
      <c r="D618" s="194" t="s">
        <v>160</v>
      </c>
      <c r="E618" s="210" t="s">
        <v>23</v>
      </c>
      <c r="F618" s="211" t="s">
        <v>162</v>
      </c>
      <c r="G618" s="209"/>
      <c r="H618" s="212">
        <v>28</v>
      </c>
      <c r="I618" s="213"/>
      <c r="J618" s="209"/>
      <c r="K618" s="209"/>
      <c r="L618" s="214"/>
      <c r="M618" s="215"/>
      <c r="N618" s="216"/>
      <c r="O618" s="216"/>
      <c r="P618" s="216"/>
      <c r="Q618" s="216"/>
      <c r="R618" s="216"/>
      <c r="S618" s="216"/>
      <c r="T618" s="217"/>
      <c r="AT618" s="218" t="s">
        <v>160</v>
      </c>
      <c r="AU618" s="218" t="s">
        <v>81</v>
      </c>
      <c r="AV618" s="11" t="s">
        <v>151</v>
      </c>
      <c r="AW618" s="11" t="s">
        <v>36</v>
      </c>
      <c r="AX618" s="11" t="s">
        <v>81</v>
      </c>
      <c r="AY618" s="218" t="s">
        <v>146</v>
      </c>
    </row>
    <row r="619" spans="2:65" s="1" customFormat="1" ht="16.5" customHeight="1" x14ac:dyDescent="0.3">
      <c r="B619" s="40"/>
      <c r="C619" s="182" t="s">
        <v>753</v>
      </c>
      <c r="D619" s="182" t="s">
        <v>147</v>
      </c>
      <c r="E619" s="183" t="s">
        <v>754</v>
      </c>
      <c r="F619" s="184" t="s">
        <v>755</v>
      </c>
      <c r="G619" s="185" t="s">
        <v>198</v>
      </c>
      <c r="H619" s="186">
        <v>6.5</v>
      </c>
      <c r="I619" s="187"/>
      <c r="J619" s="188">
        <f>ROUND(I619*H619,2)</f>
        <v>0</v>
      </c>
      <c r="K619" s="184" t="s">
        <v>23</v>
      </c>
      <c r="L619" s="60"/>
      <c r="M619" s="189" t="s">
        <v>23</v>
      </c>
      <c r="N619" s="190" t="s">
        <v>44</v>
      </c>
      <c r="O619" s="41"/>
      <c r="P619" s="191">
        <f>O619*H619</f>
        <v>0</v>
      </c>
      <c r="Q619" s="191">
        <v>0</v>
      </c>
      <c r="R619" s="191">
        <f>Q619*H619</f>
        <v>0</v>
      </c>
      <c r="S619" s="191">
        <v>0</v>
      </c>
      <c r="T619" s="192">
        <f>S619*H619</f>
        <v>0</v>
      </c>
      <c r="AR619" s="23" t="s">
        <v>151</v>
      </c>
      <c r="AT619" s="23" t="s">
        <v>147</v>
      </c>
      <c r="AU619" s="23" t="s">
        <v>81</v>
      </c>
      <c r="AY619" s="23" t="s">
        <v>146</v>
      </c>
      <c r="BE619" s="193">
        <f>IF(N619="základní",J619,0)</f>
        <v>0</v>
      </c>
      <c r="BF619" s="193">
        <f>IF(N619="snížená",J619,0)</f>
        <v>0</v>
      </c>
      <c r="BG619" s="193">
        <f>IF(N619="zákl. přenesená",J619,0)</f>
        <v>0</v>
      </c>
      <c r="BH619" s="193">
        <f>IF(N619="sníž. přenesená",J619,0)</f>
        <v>0</v>
      </c>
      <c r="BI619" s="193">
        <f>IF(N619="nulová",J619,0)</f>
        <v>0</v>
      </c>
      <c r="BJ619" s="23" t="s">
        <v>81</v>
      </c>
      <c r="BK619" s="193">
        <f>ROUND(I619*H619,2)</f>
        <v>0</v>
      </c>
      <c r="BL619" s="23" t="s">
        <v>151</v>
      </c>
      <c r="BM619" s="23" t="s">
        <v>756</v>
      </c>
    </row>
    <row r="620" spans="2:65" s="1" customFormat="1" x14ac:dyDescent="0.3">
      <c r="B620" s="40"/>
      <c r="C620" s="62"/>
      <c r="D620" s="194" t="s">
        <v>152</v>
      </c>
      <c r="E620" s="62"/>
      <c r="F620" s="195" t="s">
        <v>755</v>
      </c>
      <c r="G620" s="62"/>
      <c r="H620" s="62"/>
      <c r="I620" s="155"/>
      <c r="J620" s="62"/>
      <c r="K620" s="62"/>
      <c r="L620" s="60"/>
      <c r="M620" s="196"/>
      <c r="N620" s="41"/>
      <c r="O620" s="41"/>
      <c r="P620" s="41"/>
      <c r="Q620" s="41"/>
      <c r="R620" s="41"/>
      <c r="S620" s="41"/>
      <c r="T620" s="77"/>
      <c r="AT620" s="23" t="s">
        <v>152</v>
      </c>
      <c r="AU620" s="23" t="s">
        <v>81</v>
      </c>
    </row>
    <row r="621" spans="2:65" s="10" customFormat="1" x14ac:dyDescent="0.3">
      <c r="B621" s="197"/>
      <c r="C621" s="198"/>
      <c r="D621" s="194" t="s">
        <v>160</v>
      </c>
      <c r="E621" s="199" t="s">
        <v>23</v>
      </c>
      <c r="F621" s="200" t="s">
        <v>730</v>
      </c>
      <c r="G621" s="198"/>
      <c r="H621" s="201">
        <v>6.5</v>
      </c>
      <c r="I621" s="202"/>
      <c r="J621" s="198"/>
      <c r="K621" s="198"/>
      <c r="L621" s="203"/>
      <c r="M621" s="204"/>
      <c r="N621" s="205"/>
      <c r="O621" s="205"/>
      <c r="P621" s="205"/>
      <c r="Q621" s="205"/>
      <c r="R621" s="205"/>
      <c r="S621" s="205"/>
      <c r="T621" s="206"/>
      <c r="AT621" s="207" t="s">
        <v>160</v>
      </c>
      <c r="AU621" s="207" t="s">
        <v>81</v>
      </c>
      <c r="AV621" s="10" t="s">
        <v>83</v>
      </c>
      <c r="AW621" s="10" t="s">
        <v>36</v>
      </c>
      <c r="AX621" s="10" t="s">
        <v>73</v>
      </c>
      <c r="AY621" s="207" t="s">
        <v>146</v>
      </c>
    </row>
    <row r="622" spans="2:65" s="11" customFormat="1" x14ac:dyDescent="0.3">
      <c r="B622" s="208"/>
      <c r="C622" s="209"/>
      <c r="D622" s="194" t="s">
        <v>160</v>
      </c>
      <c r="E622" s="210" t="s">
        <v>23</v>
      </c>
      <c r="F622" s="211" t="s">
        <v>162</v>
      </c>
      <c r="G622" s="209"/>
      <c r="H622" s="212">
        <v>6.5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160</v>
      </c>
      <c r="AU622" s="218" t="s">
        <v>81</v>
      </c>
      <c r="AV622" s="11" t="s">
        <v>151</v>
      </c>
      <c r="AW622" s="11" t="s">
        <v>36</v>
      </c>
      <c r="AX622" s="11" t="s">
        <v>81</v>
      </c>
      <c r="AY622" s="218" t="s">
        <v>146</v>
      </c>
    </row>
    <row r="623" spans="2:65" s="1" customFormat="1" ht="16.5" customHeight="1" x14ac:dyDescent="0.3">
      <c r="B623" s="40"/>
      <c r="C623" s="182" t="s">
        <v>473</v>
      </c>
      <c r="D623" s="182" t="s">
        <v>147</v>
      </c>
      <c r="E623" s="183" t="s">
        <v>757</v>
      </c>
      <c r="F623" s="184" t="s">
        <v>758</v>
      </c>
      <c r="G623" s="185" t="s">
        <v>198</v>
      </c>
      <c r="H623" s="186">
        <v>35.880000000000003</v>
      </c>
      <c r="I623" s="187"/>
      <c r="J623" s="188">
        <f>ROUND(I623*H623,2)</f>
        <v>0</v>
      </c>
      <c r="K623" s="184" t="s">
        <v>23</v>
      </c>
      <c r="L623" s="60"/>
      <c r="M623" s="189" t="s">
        <v>23</v>
      </c>
      <c r="N623" s="190" t="s">
        <v>44</v>
      </c>
      <c r="O623" s="41"/>
      <c r="P623" s="191">
        <f>O623*H623</f>
        <v>0</v>
      </c>
      <c r="Q623" s="191">
        <v>0</v>
      </c>
      <c r="R623" s="191">
        <f>Q623*H623</f>
        <v>0</v>
      </c>
      <c r="S623" s="191">
        <v>0</v>
      </c>
      <c r="T623" s="192">
        <f>S623*H623</f>
        <v>0</v>
      </c>
      <c r="AR623" s="23" t="s">
        <v>151</v>
      </c>
      <c r="AT623" s="23" t="s">
        <v>147</v>
      </c>
      <c r="AU623" s="23" t="s">
        <v>81</v>
      </c>
      <c r="AY623" s="23" t="s">
        <v>146</v>
      </c>
      <c r="BE623" s="193">
        <f>IF(N623="základní",J623,0)</f>
        <v>0</v>
      </c>
      <c r="BF623" s="193">
        <f>IF(N623="snížená",J623,0)</f>
        <v>0</v>
      </c>
      <c r="BG623" s="193">
        <f>IF(N623="zákl. přenesená",J623,0)</f>
        <v>0</v>
      </c>
      <c r="BH623" s="193">
        <f>IF(N623="sníž. přenesená",J623,0)</f>
        <v>0</v>
      </c>
      <c r="BI623" s="193">
        <f>IF(N623="nulová",J623,0)</f>
        <v>0</v>
      </c>
      <c r="BJ623" s="23" t="s">
        <v>81</v>
      </c>
      <c r="BK623" s="193">
        <f>ROUND(I623*H623,2)</f>
        <v>0</v>
      </c>
      <c r="BL623" s="23" t="s">
        <v>151</v>
      </c>
      <c r="BM623" s="23" t="s">
        <v>759</v>
      </c>
    </row>
    <row r="624" spans="2:65" s="1" customFormat="1" x14ac:dyDescent="0.3">
      <c r="B624" s="40"/>
      <c r="C624" s="62"/>
      <c r="D624" s="194" t="s">
        <v>152</v>
      </c>
      <c r="E624" s="62"/>
      <c r="F624" s="195" t="s">
        <v>758</v>
      </c>
      <c r="G624" s="62"/>
      <c r="H624" s="62"/>
      <c r="I624" s="155"/>
      <c r="J624" s="62"/>
      <c r="K624" s="62"/>
      <c r="L624" s="60"/>
      <c r="M624" s="196"/>
      <c r="N624" s="41"/>
      <c r="O624" s="41"/>
      <c r="P624" s="41"/>
      <c r="Q624" s="41"/>
      <c r="R624" s="41"/>
      <c r="S624" s="41"/>
      <c r="T624" s="77"/>
      <c r="AT624" s="23" t="s">
        <v>152</v>
      </c>
      <c r="AU624" s="23" t="s">
        <v>81</v>
      </c>
    </row>
    <row r="625" spans="2:65" s="10" customFormat="1" x14ac:dyDescent="0.3">
      <c r="B625" s="197"/>
      <c r="C625" s="198"/>
      <c r="D625" s="194" t="s">
        <v>160</v>
      </c>
      <c r="E625" s="199" t="s">
        <v>23</v>
      </c>
      <c r="F625" s="200" t="s">
        <v>760</v>
      </c>
      <c r="G625" s="198"/>
      <c r="H625" s="201">
        <v>21.58</v>
      </c>
      <c r="I625" s="202"/>
      <c r="J625" s="198"/>
      <c r="K625" s="198"/>
      <c r="L625" s="203"/>
      <c r="M625" s="204"/>
      <c r="N625" s="205"/>
      <c r="O625" s="205"/>
      <c r="P625" s="205"/>
      <c r="Q625" s="205"/>
      <c r="R625" s="205"/>
      <c r="S625" s="205"/>
      <c r="T625" s="206"/>
      <c r="AT625" s="207" t="s">
        <v>160</v>
      </c>
      <c r="AU625" s="207" t="s">
        <v>81</v>
      </c>
      <c r="AV625" s="10" t="s">
        <v>83</v>
      </c>
      <c r="AW625" s="10" t="s">
        <v>36</v>
      </c>
      <c r="AX625" s="10" t="s">
        <v>73</v>
      </c>
      <c r="AY625" s="207" t="s">
        <v>146</v>
      </c>
    </row>
    <row r="626" spans="2:65" s="10" customFormat="1" x14ac:dyDescent="0.3">
      <c r="B626" s="197"/>
      <c r="C626" s="198"/>
      <c r="D626" s="194" t="s">
        <v>160</v>
      </c>
      <c r="E626" s="199" t="s">
        <v>23</v>
      </c>
      <c r="F626" s="200" t="s">
        <v>761</v>
      </c>
      <c r="G626" s="198"/>
      <c r="H626" s="201">
        <v>14.3</v>
      </c>
      <c r="I626" s="202"/>
      <c r="J626" s="198"/>
      <c r="K626" s="198"/>
      <c r="L626" s="203"/>
      <c r="M626" s="204"/>
      <c r="N626" s="205"/>
      <c r="O626" s="205"/>
      <c r="P626" s="205"/>
      <c r="Q626" s="205"/>
      <c r="R626" s="205"/>
      <c r="S626" s="205"/>
      <c r="T626" s="206"/>
      <c r="AT626" s="207" t="s">
        <v>160</v>
      </c>
      <c r="AU626" s="207" t="s">
        <v>81</v>
      </c>
      <c r="AV626" s="10" t="s">
        <v>83</v>
      </c>
      <c r="AW626" s="10" t="s">
        <v>36</v>
      </c>
      <c r="AX626" s="10" t="s">
        <v>73</v>
      </c>
      <c r="AY626" s="207" t="s">
        <v>146</v>
      </c>
    </row>
    <row r="627" spans="2:65" s="11" customFormat="1" x14ac:dyDescent="0.3">
      <c r="B627" s="208"/>
      <c r="C627" s="209"/>
      <c r="D627" s="194" t="s">
        <v>160</v>
      </c>
      <c r="E627" s="210" t="s">
        <v>23</v>
      </c>
      <c r="F627" s="211" t="s">
        <v>162</v>
      </c>
      <c r="G627" s="209"/>
      <c r="H627" s="212">
        <v>35.880000000000003</v>
      </c>
      <c r="I627" s="213"/>
      <c r="J627" s="209"/>
      <c r="K627" s="209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160</v>
      </c>
      <c r="AU627" s="218" t="s">
        <v>81</v>
      </c>
      <c r="AV627" s="11" t="s">
        <v>151</v>
      </c>
      <c r="AW627" s="11" t="s">
        <v>36</v>
      </c>
      <c r="AX627" s="11" t="s">
        <v>81</v>
      </c>
      <c r="AY627" s="218" t="s">
        <v>146</v>
      </c>
    </row>
    <row r="628" spans="2:65" s="1" customFormat="1" ht="16.5" customHeight="1" x14ac:dyDescent="0.3">
      <c r="B628" s="40"/>
      <c r="C628" s="182" t="s">
        <v>762</v>
      </c>
      <c r="D628" s="182" t="s">
        <v>147</v>
      </c>
      <c r="E628" s="183" t="s">
        <v>763</v>
      </c>
      <c r="F628" s="184" t="s">
        <v>764</v>
      </c>
      <c r="G628" s="185" t="s">
        <v>198</v>
      </c>
      <c r="H628" s="186">
        <v>1.1000000000000001</v>
      </c>
      <c r="I628" s="187"/>
      <c r="J628" s="188">
        <f>ROUND(I628*H628,2)</f>
        <v>0</v>
      </c>
      <c r="K628" s="184" t="s">
        <v>23</v>
      </c>
      <c r="L628" s="60"/>
      <c r="M628" s="189" t="s">
        <v>23</v>
      </c>
      <c r="N628" s="190" t="s">
        <v>44</v>
      </c>
      <c r="O628" s="41"/>
      <c r="P628" s="191">
        <f>O628*H628</f>
        <v>0</v>
      </c>
      <c r="Q628" s="191">
        <v>0</v>
      </c>
      <c r="R628" s="191">
        <f>Q628*H628</f>
        <v>0</v>
      </c>
      <c r="S628" s="191">
        <v>0</v>
      </c>
      <c r="T628" s="192">
        <f>S628*H628</f>
        <v>0</v>
      </c>
      <c r="AR628" s="23" t="s">
        <v>151</v>
      </c>
      <c r="AT628" s="23" t="s">
        <v>147</v>
      </c>
      <c r="AU628" s="23" t="s">
        <v>81</v>
      </c>
      <c r="AY628" s="23" t="s">
        <v>146</v>
      </c>
      <c r="BE628" s="193">
        <f>IF(N628="základní",J628,0)</f>
        <v>0</v>
      </c>
      <c r="BF628" s="193">
        <f>IF(N628="snížená",J628,0)</f>
        <v>0</v>
      </c>
      <c r="BG628" s="193">
        <f>IF(N628="zákl. přenesená",J628,0)</f>
        <v>0</v>
      </c>
      <c r="BH628" s="193">
        <f>IF(N628="sníž. přenesená",J628,0)</f>
        <v>0</v>
      </c>
      <c r="BI628" s="193">
        <f>IF(N628="nulová",J628,0)</f>
        <v>0</v>
      </c>
      <c r="BJ628" s="23" t="s">
        <v>81</v>
      </c>
      <c r="BK628" s="193">
        <f>ROUND(I628*H628,2)</f>
        <v>0</v>
      </c>
      <c r="BL628" s="23" t="s">
        <v>151</v>
      </c>
      <c r="BM628" s="23" t="s">
        <v>765</v>
      </c>
    </row>
    <row r="629" spans="2:65" s="1" customFormat="1" x14ac:dyDescent="0.3">
      <c r="B629" s="40"/>
      <c r="C629" s="62"/>
      <c r="D629" s="194" t="s">
        <v>152</v>
      </c>
      <c r="E629" s="62"/>
      <c r="F629" s="195" t="s">
        <v>764</v>
      </c>
      <c r="G629" s="62"/>
      <c r="H629" s="62"/>
      <c r="I629" s="155"/>
      <c r="J629" s="62"/>
      <c r="K629" s="62"/>
      <c r="L629" s="60"/>
      <c r="M629" s="196"/>
      <c r="N629" s="41"/>
      <c r="O629" s="41"/>
      <c r="P629" s="41"/>
      <c r="Q629" s="41"/>
      <c r="R629" s="41"/>
      <c r="S629" s="41"/>
      <c r="T629" s="77"/>
      <c r="AT629" s="23" t="s">
        <v>152</v>
      </c>
      <c r="AU629" s="23" t="s">
        <v>81</v>
      </c>
    </row>
    <row r="630" spans="2:65" s="1" customFormat="1" ht="16.5" customHeight="1" x14ac:dyDescent="0.3">
      <c r="B630" s="40"/>
      <c r="C630" s="182" t="s">
        <v>480</v>
      </c>
      <c r="D630" s="182" t="s">
        <v>147</v>
      </c>
      <c r="E630" s="183" t="s">
        <v>766</v>
      </c>
      <c r="F630" s="184" t="s">
        <v>767</v>
      </c>
      <c r="G630" s="185" t="s">
        <v>198</v>
      </c>
      <c r="H630" s="186">
        <v>29.2</v>
      </c>
      <c r="I630" s="187"/>
      <c r="J630" s="188">
        <f>ROUND(I630*H630,2)</f>
        <v>0</v>
      </c>
      <c r="K630" s="184" t="s">
        <v>23</v>
      </c>
      <c r="L630" s="60"/>
      <c r="M630" s="189" t="s">
        <v>23</v>
      </c>
      <c r="N630" s="190" t="s">
        <v>44</v>
      </c>
      <c r="O630" s="41"/>
      <c r="P630" s="191">
        <f>O630*H630</f>
        <v>0</v>
      </c>
      <c r="Q630" s="191">
        <v>0</v>
      </c>
      <c r="R630" s="191">
        <f>Q630*H630</f>
        <v>0</v>
      </c>
      <c r="S630" s="191">
        <v>0</v>
      </c>
      <c r="T630" s="192">
        <f>S630*H630</f>
        <v>0</v>
      </c>
      <c r="AR630" s="23" t="s">
        <v>151</v>
      </c>
      <c r="AT630" s="23" t="s">
        <v>147</v>
      </c>
      <c r="AU630" s="23" t="s">
        <v>81</v>
      </c>
      <c r="AY630" s="23" t="s">
        <v>146</v>
      </c>
      <c r="BE630" s="193">
        <f>IF(N630="základní",J630,0)</f>
        <v>0</v>
      </c>
      <c r="BF630" s="193">
        <f>IF(N630="snížená",J630,0)</f>
        <v>0</v>
      </c>
      <c r="BG630" s="193">
        <f>IF(N630="zákl. přenesená",J630,0)</f>
        <v>0</v>
      </c>
      <c r="BH630" s="193">
        <f>IF(N630="sníž. přenesená",J630,0)</f>
        <v>0</v>
      </c>
      <c r="BI630" s="193">
        <f>IF(N630="nulová",J630,0)</f>
        <v>0</v>
      </c>
      <c r="BJ630" s="23" t="s">
        <v>81</v>
      </c>
      <c r="BK630" s="193">
        <f>ROUND(I630*H630,2)</f>
        <v>0</v>
      </c>
      <c r="BL630" s="23" t="s">
        <v>151</v>
      </c>
      <c r="BM630" s="23" t="s">
        <v>768</v>
      </c>
    </row>
    <row r="631" spans="2:65" s="1" customFormat="1" x14ac:dyDescent="0.3">
      <c r="B631" s="40"/>
      <c r="C631" s="62"/>
      <c r="D631" s="194" t="s">
        <v>152</v>
      </c>
      <c r="E631" s="62"/>
      <c r="F631" s="195" t="s">
        <v>767</v>
      </c>
      <c r="G631" s="62"/>
      <c r="H631" s="62"/>
      <c r="I631" s="155"/>
      <c r="J631" s="62"/>
      <c r="K631" s="62"/>
      <c r="L631" s="60"/>
      <c r="M631" s="196"/>
      <c r="N631" s="41"/>
      <c r="O631" s="41"/>
      <c r="P631" s="41"/>
      <c r="Q631" s="41"/>
      <c r="R631" s="41"/>
      <c r="S631" s="41"/>
      <c r="T631" s="77"/>
      <c r="AT631" s="23" t="s">
        <v>152</v>
      </c>
      <c r="AU631" s="23" t="s">
        <v>81</v>
      </c>
    </row>
    <row r="632" spans="2:65" s="12" customFormat="1" x14ac:dyDescent="0.3">
      <c r="B632" s="219"/>
      <c r="C632" s="220"/>
      <c r="D632" s="194" t="s">
        <v>160</v>
      </c>
      <c r="E632" s="221" t="s">
        <v>23</v>
      </c>
      <c r="F632" s="222" t="s">
        <v>769</v>
      </c>
      <c r="G632" s="220"/>
      <c r="H632" s="221" t="s">
        <v>23</v>
      </c>
      <c r="I632" s="223"/>
      <c r="J632" s="220"/>
      <c r="K632" s="220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160</v>
      </c>
      <c r="AU632" s="228" t="s">
        <v>81</v>
      </c>
      <c r="AV632" s="12" t="s">
        <v>81</v>
      </c>
      <c r="AW632" s="12" t="s">
        <v>36</v>
      </c>
      <c r="AX632" s="12" t="s">
        <v>73</v>
      </c>
      <c r="AY632" s="228" t="s">
        <v>146</v>
      </c>
    </row>
    <row r="633" spans="2:65" s="10" customFormat="1" x14ac:dyDescent="0.3">
      <c r="B633" s="197"/>
      <c r="C633" s="198"/>
      <c r="D633" s="194" t="s">
        <v>160</v>
      </c>
      <c r="E633" s="199" t="s">
        <v>23</v>
      </c>
      <c r="F633" s="200" t="s">
        <v>770</v>
      </c>
      <c r="G633" s="198"/>
      <c r="H633" s="201">
        <v>29.2</v>
      </c>
      <c r="I633" s="202"/>
      <c r="J633" s="198"/>
      <c r="K633" s="198"/>
      <c r="L633" s="203"/>
      <c r="M633" s="204"/>
      <c r="N633" s="205"/>
      <c r="O633" s="205"/>
      <c r="P633" s="205"/>
      <c r="Q633" s="205"/>
      <c r="R633" s="205"/>
      <c r="S633" s="205"/>
      <c r="T633" s="206"/>
      <c r="AT633" s="207" t="s">
        <v>160</v>
      </c>
      <c r="AU633" s="207" t="s">
        <v>81</v>
      </c>
      <c r="AV633" s="10" t="s">
        <v>83</v>
      </c>
      <c r="AW633" s="10" t="s">
        <v>36</v>
      </c>
      <c r="AX633" s="10" t="s">
        <v>73</v>
      </c>
      <c r="AY633" s="207" t="s">
        <v>146</v>
      </c>
    </row>
    <row r="634" spans="2:65" s="11" customFormat="1" x14ac:dyDescent="0.3">
      <c r="B634" s="208"/>
      <c r="C634" s="209"/>
      <c r="D634" s="194" t="s">
        <v>160</v>
      </c>
      <c r="E634" s="210" t="s">
        <v>23</v>
      </c>
      <c r="F634" s="211" t="s">
        <v>162</v>
      </c>
      <c r="G634" s="209"/>
      <c r="H634" s="212">
        <v>29.2</v>
      </c>
      <c r="I634" s="213"/>
      <c r="J634" s="209"/>
      <c r="K634" s="209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160</v>
      </c>
      <c r="AU634" s="218" t="s">
        <v>81</v>
      </c>
      <c r="AV634" s="11" t="s">
        <v>151</v>
      </c>
      <c r="AW634" s="11" t="s">
        <v>36</v>
      </c>
      <c r="AX634" s="11" t="s">
        <v>81</v>
      </c>
      <c r="AY634" s="218" t="s">
        <v>146</v>
      </c>
    </row>
    <row r="635" spans="2:65" s="1" customFormat="1" ht="16.5" customHeight="1" x14ac:dyDescent="0.3">
      <c r="B635" s="40"/>
      <c r="C635" s="182" t="s">
        <v>771</v>
      </c>
      <c r="D635" s="182" t="s">
        <v>147</v>
      </c>
      <c r="E635" s="183" t="s">
        <v>772</v>
      </c>
      <c r="F635" s="184" t="s">
        <v>773</v>
      </c>
      <c r="G635" s="185" t="s">
        <v>774</v>
      </c>
      <c r="H635" s="186">
        <v>4</v>
      </c>
      <c r="I635" s="187"/>
      <c r="J635" s="188">
        <f>ROUND(I635*H635,2)</f>
        <v>0</v>
      </c>
      <c r="K635" s="184" t="s">
        <v>23</v>
      </c>
      <c r="L635" s="60"/>
      <c r="M635" s="189" t="s">
        <v>23</v>
      </c>
      <c r="N635" s="190" t="s">
        <v>44</v>
      </c>
      <c r="O635" s="41"/>
      <c r="P635" s="191">
        <f>O635*H635</f>
        <v>0</v>
      </c>
      <c r="Q635" s="191">
        <v>0</v>
      </c>
      <c r="R635" s="191">
        <f>Q635*H635</f>
        <v>0</v>
      </c>
      <c r="S635" s="191">
        <v>0</v>
      </c>
      <c r="T635" s="192">
        <f>S635*H635</f>
        <v>0</v>
      </c>
      <c r="AR635" s="23" t="s">
        <v>151</v>
      </c>
      <c r="AT635" s="23" t="s">
        <v>147</v>
      </c>
      <c r="AU635" s="23" t="s">
        <v>81</v>
      </c>
      <c r="AY635" s="23" t="s">
        <v>146</v>
      </c>
      <c r="BE635" s="193">
        <f>IF(N635="základní",J635,0)</f>
        <v>0</v>
      </c>
      <c r="BF635" s="193">
        <f>IF(N635="snížená",J635,0)</f>
        <v>0</v>
      </c>
      <c r="BG635" s="193">
        <f>IF(N635="zákl. přenesená",J635,0)</f>
        <v>0</v>
      </c>
      <c r="BH635" s="193">
        <f>IF(N635="sníž. přenesená",J635,0)</f>
        <v>0</v>
      </c>
      <c r="BI635" s="193">
        <f>IF(N635="nulová",J635,0)</f>
        <v>0</v>
      </c>
      <c r="BJ635" s="23" t="s">
        <v>81</v>
      </c>
      <c r="BK635" s="193">
        <f>ROUND(I635*H635,2)</f>
        <v>0</v>
      </c>
      <c r="BL635" s="23" t="s">
        <v>151</v>
      </c>
      <c r="BM635" s="23" t="s">
        <v>775</v>
      </c>
    </row>
    <row r="636" spans="2:65" s="1" customFormat="1" x14ac:dyDescent="0.3">
      <c r="B636" s="40"/>
      <c r="C636" s="62"/>
      <c r="D636" s="194" t="s">
        <v>152</v>
      </c>
      <c r="E636" s="62"/>
      <c r="F636" s="195" t="s">
        <v>776</v>
      </c>
      <c r="G636" s="62"/>
      <c r="H636" s="62"/>
      <c r="I636" s="155"/>
      <c r="J636" s="62"/>
      <c r="K636" s="62"/>
      <c r="L636" s="60"/>
      <c r="M636" s="196"/>
      <c r="N636" s="41"/>
      <c r="O636" s="41"/>
      <c r="P636" s="41"/>
      <c r="Q636" s="41"/>
      <c r="R636" s="41"/>
      <c r="S636" s="41"/>
      <c r="T636" s="77"/>
      <c r="AT636" s="23" t="s">
        <v>152</v>
      </c>
      <c r="AU636" s="23" t="s">
        <v>81</v>
      </c>
    </row>
    <row r="637" spans="2:65" s="10" customFormat="1" x14ac:dyDescent="0.3">
      <c r="B637" s="197"/>
      <c r="C637" s="198"/>
      <c r="D637" s="194" t="s">
        <v>160</v>
      </c>
      <c r="E637" s="199" t="s">
        <v>23</v>
      </c>
      <c r="F637" s="200" t="s">
        <v>151</v>
      </c>
      <c r="G637" s="198"/>
      <c r="H637" s="201">
        <v>4</v>
      </c>
      <c r="I637" s="202"/>
      <c r="J637" s="198"/>
      <c r="K637" s="198"/>
      <c r="L637" s="203"/>
      <c r="M637" s="204"/>
      <c r="N637" s="205"/>
      <c r="O637" s="205"/>
      <c r="P637" s="205"/>
      <c r="Q637" s="205"/>
      <c r="R637" s="205"/>
      <c r="S637" s="205"/>
      <c r="T637" s="206"/>
      <c r="AT637" s="207" t="s">
        <v>160</v>
      </c>
      <c r="AU637" s="207" t="s">
        <v>81</v>
      </c>
      <c r="AV637" s="10" t="s">
        <v>83</v>
      </c>
      <c r="AW637" s="10" t="s">
        <v>36</v>
      </c>
      <c r="AX637" s="10" t="s">
        <v>73</v>
      </c>
      <c r="AY637" s="207" t="s">
        <v>146</v>
      </c>
    </row>
    <row r="638" spans="2:65" s="11" customFormat="1" x14ac:dyDescent="0.3">
      <c r="B638" s="208"/>
      <c r="C638" s="209"/>
      <c r="D638" s="194" t="s">
        <v>160</v>
      </c>
      <c r="E638" s="210" t="s">
        <v>23</v>
      </c>
      <c r="F638" s="211" t="s">
        <v>162</v>
      </c>
      <c r="G638" s="209"/>
      <c r="H638" s="212">
        <v>4</v>
      </c>
      <c r="I638" s="213"/>
      <c r="J638" s="209"/>
      <c r="K638" s="209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160</v>
      </c>
      <c r="AU638" s="218" t="s">
        <v>81</v>
      </c>
      <c r="AV638" s="11" t="s">
        <v>151</v>
      </c>
      <c r="AW638" s="11" t="s">
        <v>36</v>
      </c>
      <c r="AX638" s="11" t="s">
        <v>81</v>
      </c>
      <c r="AY638" s="218" t="s">
        <v>146</v>
      </c>
    </row>
    <row r="639" spans="2:65" s="1" customFormat="1" ht="16.5" customHeight="1" x14ac:dyDescent="0.3">
      <c r="B639" s="40"/>
      <c r="C639" s="182" t="s">
        <v>488</v>
      </c>
      <c r="D639" s="182" t="s">
        <v>147</v>
      </c>
      <c r="E639" s="183" t="s">
        <v>777</v>
      </c>
      <c r="F639" s="184" t="s">
        <v>778</v>
      </c>
      <c r="G639" s="185" t="s">
        <v>155</v>
      </c>
      <c r="H639" s="186">
        <v>1</v>
      </c>
      <c r="I639" s="187"/>
      <c r="J639" s="188">
        <f>ROUND(I639*H639,2)</f>
        <v>0</v>
      </c>
      <c r="K639" s="184" t="s">
        <v>23</v>
      </c>
      <c r="L639" s="60"/>
      <c r="M639" s="189" t="s">
        <v>23</v>
      </c>
      <c r="N639" s="190" t="s">
        <v>44</v>
      </c>
      <c r="O639" s="41"/>
      <c r="P639" s="191">
        <f>O639*H639</f>
        <v>0</v>
      </c>
      <c r="Q639" s="191">
        <v>0</v>
      </c>
      <c r="R639" s="191">
        <f>Q639*H639</f>
        <v>0</v>
      </c>
      <c r="S639" s="191">
        <v>0</v>
      </c>
      <c r="T639" s="192">
        <f>S639*H639</f>
        <v>0</v>
      </c>
      <c r="AR639" s="23" t="s">
        <v>151</v>
      </c>
      <c r="AT639" s="23" t="s">
        <v>147</v>
      </c>
      <c r="AU639" s="23" t="s">
        <v>81</v>
      </c>
      <c r="AY639" s="23" t="s">
        <v>146</v>
      </c>
      <c r="BE639" s="193">
        <f>IF(N639="základní",J639,0)</f>
        <v>0</v>
      </c>
      <c r="BF639" s="193">
        <f>IF(N639="snížená",J639,0)</f>
        <v>0</v>
      </c>
      <c r="BG639" s="193">
        <f>IF(N639="zákl. přenesená",J639,0)</f>
        <v>0</v>
      </c>
      <c r="BH639" s="193">
        <f>IF(N639="sníž. přenesená",J639,0)</f>
        <v>0</v>
      </c>
      <c r="BI639" s="193">
        <f>IF(N639="nulová",J639,0)</f>
        <v>0</v>
      </c>
      <c r="BJ639" s="23" t="s">
        <v>81</v>
      </c>
      <c r="BK639" s="193">
        <f>ROUND(I639*H639,2)</f>
        <v>0</v>
      </c>
      <c r="BL639" s="23" t="s">
        <v>151</v>
      </c>
      <c r="BM639" s="23" t="s">
        <v>779</v>
      </c>
    </row>
    <row r="640" spans="2:65" s="1" customFormat="1" x14ac:dyDescent="0.3">
      <c r="B640" s="40"/>
      <c r="C640" s="62"/>
      <c r="D640" s="194" t="s">
        <v>152</v>
      </c>
      <c r="E640" s="62"/>
      <c r="F640" s="195" t="s">
        <v>778</v>
      </c>
      <c r="G640" s="62"/>
      <c r="H640" s="62"/>
      <c r="I640" s="155"/>
      <c r="J640" s="62"/>
      <c r="K640" s="62"/>
      <c r="L640" s="60"/>
      <c r="M640" s="196"/>
      <c r="N640" s="41"/>
      <c r="O640" s="41"/>
      <c r="P640" s="41"/>
      <c r="Q640" s="41"/>
      <c r="R640" s="41"/>
      <c r="S640" s="41"/>
      <c r="T640" s="77"/>
      <c r="AT640" s="23" t="s">
        <v>152</v>
      </c>
      <c r="AU640" s="23" t="s">
        <v>81</v>
      </c>
    </row>
    <row r="641" spans="2:65" s="1" customFormat="1" ht="16.5" customHeight="1" x14ac:dyDescent="0.3">
      <c r="B641" s="40"/>
      <c r="C641" s="182" t="s">
        <v>780</v>
      </c>
      <c r="D641" s="182" t="s">
        <v>147</v>
      </c>
      <c r="E641" s="183" t="s">
        <v>781</v>
      </c>
      <c r="F641" s="184" t="s">
        <v>782</v>
      </c>
      <c r="G641" s="185" t="s">
        <v>198</v>
      </c>
      <c r="H641" s="186">
        <v>52</v>
      </c>
      <c r="I641" s="187"/>
      <c r="J641" s="188">
        <f>ROUND(I641*H641,2)</f>
        <v>0</v>
      </c>
      <c r="K641" s="184" t="s">
        <v>23</v>
      </c>
      <c r="L641" s="60"/>
      <c r="M641" s="189" t="s">
        <v>23</v>
      </c>
      <c r="N641" s="190" t="s">
        <v>44</v>
      </c>
      <c r="O641" s="41"/>
      <c r="P641" s="191">
        <f>O641*H641</f>
        <v>0</v>
      </c>
      <c r="Q641" s="191">
        <v>0</v>
      </c>
      <c r="R641" s="191">
        <f>Q641*H641</f>
        <v>0</v>
      </c>
      <c r="S641" s="191">
        <v>0</v>
      </c>
      <c r="T641" s="192">
        <f>S641*H641</f>
        <v>0</v>
      </c>
      <c r="AR641" s="23" t="s">
        <v>151</v>
      </c>
      <c r="AT641" s="23" t="s">
        <v>147</v>
      </c>
      <c r="AU641" s="23" t="s">
        <v>81</v>
      </c>
      <c r="AY641" s="23" t="s">
        <v>146</v>
      </c>
      <c r="BE641" s="193">
        <f>IF(N641="základní",J641,0)</f>
        <v>0</v>
      </c>
      <c r="BF641" s="193">
        <f>IF(N641="snížená",J641,0)</f>
        <v>0</v>
      </c>
      <c r="BG641" s="193">
        <f>IF(N641="zákl. přenesená",J641,0)</f>
        <v>0</v>
      </c>
      <c r="BH641" s="193">
        <f>IF(N641="sníž. přenesená",J641,0)</f>
        <v>0</v>
      </c>
      <c r="BI641" s="193">
        <f>IF(N641="nulová",J641,0)</f>
        <v>0</v>
      </c>
      <c r="BJ641" s="23" t="s">
        <v>81</v>
      </c>
      <c r="BK641" s="193">
        <f>ROUND(I641*H641,2)</f>
        <v>0</v>
      </c>
      <c r="BL641" s="23" t="s">
        <v>151</v>
      </c>
      <c r="BM641" s="23" t="s">
        <v>783</v>
      </c>
    </row>
    <row r="642" spans="2:65" s="1" customFormat="1" x14ac:dyDescent="0.3">
      <c r="B642" s="40"/>
      <c r="C642" s="62"/>
      <c r="D642" s="194" t="s">
        <v>152</v>
      </c>
      <c r="E642" s="62"/>
      <c r="F642" s="195" t="s">
        <v>782</v>
      </c>
      <c r="G642" s="62"/>
      <c r="H642" s="62"/>
      <c r="I642" s="155"/>
      <c r="J642" s="62"/>
      <c r="K642" s="62"/>
      <c r="L642" s="60"/>
      <c r="M642" s="196"/>
      <c r="N642" s="41"/>
      <c r="O642" s="41"/>
      <c r="P642" s="41"/>
      <c r="Q642" s="41"/>
      <c r="R642" s="41"/>
      <c r="S642" s="41"/>
      <c r="T642" s="77"/>
      <c r="AT642" s="23" t="s">
        <v>152</v>
      </c>
      <c r="AU642" s="23" t="s">
        <v>81</v>
      </c>
    </row>
    <row r="643" spans="2:65" s="10" customFormat="1" x14ac:dyDescent="0.3">
      <c r="B643" s="197"/>
      <c r="C643" s="198"/>
      <c r="D643" s="194" t="s">
        <v>160</v>
      </c>
      <c r="E643" s="199" t="s">
        <v>23</v>
      </c>
      <c r="F643" s="200" t="s">
        <v>784</v>
      </c>
      <c r="G643" s="198"/>
      <c r="H643" s="201">
        <v>52</v>
      </c>
      <c r="I643" s="202"/>
      <c r="J643" s="198"/>
      <c r="K643" s="198"/>
      <c r="L643" s="203"/>
      <c r="M643" s="204"/>
      <c r="N643" s="205"/>
      <c r="O643" s="205"/>
      <c r="P643" s="205"/>
      <c r="Q643" s="205"/>
      <c r="R643" s="205"/>
      <c r="S643" s="205"/>
      <c r="T643" s="206"/>
      <c r="AT643" s="207" t="s">
        <v>160</v>
      </c>
      <c r="AU643" s="207" t="s">
        <v>81</v>
      </c>
      <c r="AV643" s="10" t="s">
        <v>83</v>
      </c>
      <c r="AW643" s="10" t="s">
        <v>36</v>
      </c>
      <c r="AX643" s="10" t="s">
        <v>73</v>
      </c>
      <c r="AY643" s="207" t="s">
        <v>146</v>
      </c>
    </row>
    <row r="644" spans="2:65" s="11" customFormat="1" x14ac:dyDescent="0.3">
      <c r="B644" s="208"/>
      <c r="C644" s="209"/>
      <c r="D644" s="194" t="s">
        <v>160</v>
      </c>
      <c r="E644" s="210" t="s">
        <v>23</v>
      </c>
      <c r="F644" s="211" t="s">
        <v>162</v>
      </c>
      <c r="G644" s="209"/>
      <c r="H644" s="212">
        <v>52</v>
      </c>
      <c r="I644" s="213"/>
      <c r="J644" s="209"/>
      <c r="K644" s="209"/>
      <c r="L644" s="214"/>
      <c r="M644" s="215"/>
      <c r="N644" s="216"/>
      <c r="O644" s="216"/>
      <c r="P644" s="216"/>
      <c r="Q644" s="216"/>
      <c r="R644" s="216"/>
      <c r="S644" s="216"/>
      <c r="T644" s="217"/>
      <c r="AT644" s="218" t="s">
        <v>160</v>
      </c>
      <c r="AU644" s="218" t="s">
        <v>81</v>
      </c>
      <c r="AV644" s="11" t="s">
        <v>151</v>
      </c>
      <c r="AW644" s="11" t="s">
        <v>36</v>
      </c>
      <c r="AX644" s="11" t="s">
        <v>81</v>
      </c>
      <c r="AY644" s="218" t="s">
        <v>146</v>
      </c>
    </row>
    <row r="645" spans="2:65" s="1" customFormat="1" ht="25.5" customHeight="1" x14ac:dyDescent="0.3">
      <c r="B645" s="40"/>
      <c r="C645" s="182" t="s">
        <v>16</v>
      </c>
      <c r="D645" s="182" t="s">
        <v>147</v>
      </c>
      <c r="E645" s="183" t="s">
        <v>785</v>
      </c>
      <c r="F645" s="184" t="s">
        <v>786</v>
      </c>
      <c r="G645" s="185" t="s">
        <v>198</v>
      </c>
      <c r="H645" s="186">
        <v>52</v>
      </c>
      <c r="I645" s="187"/>
      <c r="J645" s="188">
        <f>ROUND(I645*H645,2)</f>
        <v>0</v>
      </c>
      <c r="K645" s="184" t="s">
        <v>23</v>
      </c>
      <c r="L645" s="60"/>
      <c r="M645" s="189" t="s">
        <v>23</v>
      </c>
      <c r="N645" s="190" t="s">
        <v>44</v>
      </c>
      <c r="O645" s="41"/>
      <c r="P645" s="191">
        <f>O645*H645</f>
        <v>0</v>
      </c>
      <c r="Q645" s="191">
        <v>0</v>
      </c>
      <c r="R645" s="191">
        <f>Q645*H645</f>
        <v>0</v>
      </c>
      <c r="S645" s="191">
        <v>0</v>
      </c>
      <c r="T645" s="192">
        <f>S645*H645</f>
        <v>0</v>
      </c>
      <c r="AR645" s="23" t="s">
        <v>151</v>
      </c>
      <c r="AT645" s="23" t="s">
        <v>147</v>
      </c>
      <c r="AU645" s="23" t="s">
        <v>81</v>
      </c>
      <c r="AY645" s="23" t="s">
        <v>146</v>
      </c>
      <c r="BE645" s="193">
        <f>IF(N645="základní",J645,0)</f>
        <v>0</v>
      </c>
      <c r="BF645" s="193">
        <f>IF(N645="snížená",J645,0)</f>
        <v>0</v>
      </c>
      <c r="BG645" s="193">
        <f>IF(N645="zákl. přenesená",J645,0)</f>
        <v>0</v>
      </c>
      <c r="BH645" s="193">
        <f>IF(N645="sníž. přenesená",J645,0)</f>
        <v>0</v>
      </c>
      <c r="BI645" s="193">
        <f>IF(N645="nulová",J645,0)</f>
        <v>0</v>
      </c>
      <c r="BJ645" s="23" t="s">
        <v>81</v>
      </c>
      <c r="BK645" s="193">
        <f>ROUND(I645*H645,2)</f>
        <v>0</v>
      </c>
      <c r="BL645" s="23" t="s">
        <v>151</v>
      </c>
      <c r="BM645" s="23" t="s">
        <v>787</v>
      </c>
    </row>
    <row r="646" spans="2:65" s="1" customFormat="1" x14ac:dyDescent="0.3">
      <c r="B646" s="40"/>
      <c r="C646" s="62"/>
      <c r="D646" s="194" t="s">
        <v>152</v>
      </c>
      <c r="E646" s="62"/>
      <c r="F646" s="195" t="s">
        <v>786</v>
      </c>
      <c r="G646" s="62"/>
      <c r="H646" s="62"/>
      <c r="I646" s="155"/>
      <c r="J646" s="62"/>
      <c r="K646" s="62"/>
      <c r="L646" s="60"/>
      <c r="M646" s="196"/>
      <c r="N646" s="41"/>
      <c r="O646" s="41"/>
      <c r="P646" s="41"/>
      <c r="Q646" s="41"/>
      <c r="R646" s="41"/>
      <c r="S646" s="41"/>
      <c r="T646" s="77"/>
      <c r="AT646" s="23" t="s">
        <v>152</v>
      </c>
      <c r="AU646" s="23" t="s">
        <v>81</v>
      </c>
    </row>
    <row r="647" spans="2:65" s="10" customFormat="1" x14ac:dyDescent="0.3">
      <c r="B647" s="197"/>
      <c r="C647" s="198"/>
      <c r="D647" s="194" t="s">
        <v>160</v>
      </c>
      <c r="E647" s="199" t="s">
        <v>23</v>
      </c>
      <c r="F647" s="200" t="s">
        <v>784</v>
      </c>
      <c r="G647" s="198"/>
      <c r="H647" s="201">
        <v>52</v>
      </c>
      <c r="I647" s="202"/>
      <c r="J647" s="198"/>
      <c r="K647" s="198"/>
      <c r="L647" s="203"/>
      <c r="M647" s="204"/>
      <c r="N647" s="205"/>
      <c r="O647" s="205"/>
      <c r="P647" s="205"/>
      <c r="Q647" s="205"/>
      <c r="R647" s="205"/>
      <c r="S647" s="205"/>
      <c r="T647" s="206"/>
      <c r="AT647" s="207" t="s">
        <v>160</v>
      </c>
      <c r="AU647" s="207" t="s">
        <v>81</v>
      </c>
      <c r="AV647" s="10" t="s">
        <v>83</v>
      </c>
      <c r="AW647" s="10" t="s">
        <v>36</v>
      </c>
      <c r="AX647" s="10" t="s">
        <v>73</v>
      </c>
      <c r="AY647" s="207" t="s">
        <v>146</v>
      </c>
    </row>
    <row r="648" spans="2:65" s="11" customFormat="1" x14ac:dyDescent="0.3">
      <c r="B648" s="208"/>
      <c r="C648" s="209"/>
      <c r="D648" s="194" t="s">
        <v>160</v>
      </c>
      <c r="E648" s="210" t="s">
        <v>23</v>
      </c>
      <c r="F648" s="211" t="s">
        <v>162</v>
      </c>
      <c r="G648" s="209"/>
      <c r="H648" s="212">
        <v>52</v>
      </c>
      <c r="I648" s="213"/>
      <c r="J648" s="209"/>
      <c r="K648" s="209"/>
      <c r="L648" s="214"/>
      <c r="M648" s="215"/>
      <c r="N648" s="216"/>
      <c r="O648" s="216"/>
      <c r="P648" s="216"/>
      <c r="Q648" s="216"/>
      <c r="R648" s="216"/>
      <c r="S648" s="216"/>
      <c r="T648" s="217"/>
      <c r="AT648" s="218" t="s">
        <v>160</v>
      </c>
      <c r="AU648" s="218" t="s">
        <v>81</v>
      </c>
      <c r="AV648" s="11" t="s">
        <v>151</v>
      </c>
      <c r="AW648" s="11" t="s">
        <v>36</v>
      </c>
      <c r="AX648" s="11" t="s">
        <v>81</v>
      </c>
      <c r="AY648" s="218" t="s">
        <v>146</v>
      </c>
    </row>
    <row r="649" spans="2:65" s="1" customFormat="1" ht="16.5" customHeight="1" x14ac:dyDescent="0.3">
      <c r="B649" s="40"/>
      <c r="C649" s="182" t="s">
        <v>788</v>
      </c>
      <c r="D649" s="182" t="s">
        <v>147</v>
      </c>
      <c r="E649" s="183" t="s">
        <v>789</v>
      </c>
      <c r="F649" s="184" t="s">
        <v>790</v>
      </c>
      <c r="G649" s="185" t="s">
        <v>198</v>
      </c>
      <c r="H649" s="186">
        <v>1.2</v>
      </c>
      <c r="I649" s="187"/>
      <c r="J649" s="188">
        <f>ROUND(I649*H649,2)</f>
        <v>0</v>
      </c>
      <c r="K649" s="184" t="s">
        <v>23</v>
      </c>
      <c r="L649" s="60"/>
      <c r="M649" s="189" t="s">
        <v>23</v>
      </c>
      <c r="N649" s="190" t="s">
        <v>44</v>
      </c>
      <c r="O649" s="41"/>
      <c r="P649" s="191">
        <f>O649*H649</f>
        <v>0</v>
      </c>
      <c r="Q649" s="191">
        <v>0</v>
      </c>
      <c r="R649" s="191">
        <f>Q649*H649</f>
        <v>0</v>
      </c>
      <c r="S649" s="191">
        <v>0</v>
      </c>
      <c r="T649" s="192">
        <f>S649*H649</f>
        <v>0</v>
      </c>
      <c r="AR649" s="23" t="s">
        <v>151</v>
      </c>
      <c r="AT649" s="23" t="s">
        <v>147</v>
      </c>
      <c r="AU649" s="23" t="s">
        <v>81</v>
      </c>
      <c r="AY649" s="23" t="s">
        <v>146</v>
      </c>
      <c r="BE649" s="193">
        <f>IF(N649="základní",J649,0)</f>
        <v>0</v>
      </c>
      <c r="BF649" s="193">
        <f>IF(N649="snížená",J649,0)</f>
        <v>0</v>
      </c>
      <c r="BG649" s="193">
        <f>IF(N649="zákl. přenesená",J649,0)</f>
        <v>0</v>
      </c>
      <c r="BH649" s="193">
        <f>IF(N649="sníž. přenesená",J649,0)</f>
        <v>0</v>
      </c>
      <c r="BI649" s="193">
        <f>IF(N649="nulová",J649,0)</f>
        <v>0</v>
      </c>
      <c r="BJ649" s="23" t="s">
        <v>81</v>
      </c>
      <c r="BK649" s="193">
        <f>ROUND(I649*H649,2)</f>
        <v>0</v>
      </c>
      <c r="BL649" s="23" t="s">
        <v>151</v>
      </c>
      <c r="BM649" s="23" t="s">
        <v>791</v>
      </c>
    </row>
    <row r="650" spans="2:65" s="1" customFormat="1" x14ac:dyDescent="0.3">
      <c r="B650" s="40"/>
      <c r="C650" s="62"/>
      <c r="D650" s="194" t="s">
        <v>152</v>
      </c>
      <c r="E650" s="62"/>
      <c r="F650" s="195" t="s">
        <v>792</v>
      </c>
      <c r="G650" s="62"/>
      <c r="H650" s="62"/>
      <c r="I650" s="155"/>
      <c r="J650" s="62"/>
      <c r="K650" s="62"/>
      <c r="L650" s="60"/>
      <c r="M650" s="196"/>
      <c r="N650" s="41"/>
      <c r="O650" s="41"/>
      <c r="P650" s="41"/>
      <c r="Q650" s="41"/>
      <c r="R650" s="41"/>
      <c r="S650" s="41"/>
      <c r="T650" s="77"/>
      <c r="AT650" s="23" t="s">
        <v>152</v>
      </c>
      <c r="AU650" s="23" t="s">
        <v>81</v>
      </c>
    </row>
    <row r="651" spans="2:65" s="10" customFormat="1" x14ac:dyDescent="0.3">
      <c r="B651" s="197"/>
      <c r="C651" s="198"/>
      <c r="D651" s="194" t="s">
        <v>160</v>
      </c>
      <c r="E651" s="199" t="s">
        <v>23</v>
      </c>
      <c r="F651" s="200" t="s">
        <v>793</v>
      </c>
      <c r="G651" s="198"/>
      <c r="H651" s="201">
        <v>1.2</v>
      </c>
      <c r="I651" s="202"/>
      <c r="J651" s="198"/>
      <c r="K651" s="198"/>
      <c r="L651" s="203"/>
      <c r="M651" s="204"/>
      <c r="N651" s="205"/>
      <c r="O651" s="205"/>
      <c r="P651" s="205"/>
      <c r="Q651" s="205"/>
      <c r="R651" s="205"/>
      <c r="S651" s="205"/>
      <c r="T651" s="206"/>
      <c r="AT651" s="207" t="s">
        <v>160</v>
      </c>
      <c r="AU651" s="207" t="s">
        <v>81</v>
      </c>
      <c r="AV651" s="10" t="s">
        <v>83</v>
      </c>
      <c r="AW651" s="10" t="s">
        <v>36</v>
      </c>
      <c r="AX651" s="10" t="s">
        <v>73</v>
      </c>
      <c r="AY651" s="207" t="s">
        <v>146</v>
      </c>
    </row>
    <row r="652" spans="2:65" s="11" customFormat="1" x14ac:dyDescent="0.3">
      <c r="B652" s="208"/>
      <c r="C652" s="209"/>
      <c r="D652" s="194" t="s">
        <v>160</v>
      </c>
      <c r="E652" s="210" t="s">
        <v>23</v>
      </c>
      <c r="F652" s="211" t="s">
        <v>162</v>
      </c>
      <c r="G652" s="209"/>
      <c r="H652" s="212">
        <v>1.2</v>
      </c>
      <c r="I652" s="213"/>
      <c r="J652" s="209"/>
      <c r="K652" s="209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160</v>
      </c>
      <c r="AU652" s="218" t="s">
        <v>81</v>
      </c>
      <c r="AV652" s="11" t="s">
        <v>151</v>
      </c>
      <c r="AW652" s="11" t="s">
        <v>36</v>
      </c>
      <c r="AX652" s="11" t="s">
        <v>81</v>
      </c>
      <c r="AY652" s="218" t="s">
        <v>146</v>
      </c>
    </row>
    <row r="653" spans="2:65" s="1" customFormat="1" ht="16.5" customHeight="1" x14ac:dyDescent="0.3">
      <c r="B653" s="40"/>
      <c r="C653" s="182" t="s">
        <v>504</v>
      </c>
      <c r="D653" s="182" t="s">
        <v>147</v>
      </c>
      <c r="E653" s="183" t="s">
        <v>794</v>
      </c>
      <c r="F653" s="184" t="s">
        <v>795</v>
      </c>
      <c r="G653" s="185" t="s">
        <v>557</v>
      </c>
      <c r="H653" s="240"/>
      <c r="I653" s="187"/>
      <c r="J653" s="188">
        <f>ROUND(I653*H653,2)</f>
        <v>0</v>
      </c>
      <c r="K653" s="184" t="s">
        <v>182</v>
      </c>
      <c r="L653" s="60"/>
      <c r="M653" s="189" t="s">
        <v>23</v>
      </c>
      <c r="N653" s="190" t="s">
        <v>44</v>
      </c>
      <c r="O653" s="41"/>
      <c r="P653" s="191">
        <f>O653*H653</f>
        <v>0</v>
      </c>
      <c r="Q653" s="191">
        <v>0</v>
      </c>
      <c r="R653" s="191">
        <f>Q653*H653</f>
        <v>0</v>
      </c>
      <c r="S653" s="191">
        <v>0</v>
      </c>
      <c r="T653" s="192">
        <f>S653*H653</f>
        <v>0</v>
      </c>
      <c r="AR653" s="23" t="s">
        <v>151</v>
      </c>
      <c r="AT653" s="23" t="s">
        <v>147</v>
      </c>
      <c r="AU653" s="23" t="s">
        <v>81</v>
      </c>
      <c r="AY653" s="23" t="s">
        <v>146</v>
      </c>
      <c r="BE653" s="193">
        <f>IF(N653="základní",J653,0)</f>
        <v>0</v>
      </c>
      <c r="BF653" s="193">
        <f>IF(N653="snížená",J653,0)</f>
        <v>0</v>
      </c>
      <c r="BG653" s="193">
        <f>IF(N653="zákl. přenesená",J653,0)</f>
        <v>0</v>
      </c>
      <c r="BH653" s="193">
        <f>IF(N653="sníž. přenesená",J653,0)</f>
        <v>0</v>
      </c>
      <c r="BI653" s="193">
        <f>IF(N653="nulová",J653,0)</f>
        <v>0</v>
      </c>
      <c r="BJ653" s="23" t="s">
        <v>81</v>
      </c>
      <c r="BK653" s="193">
        <f>ROUND(I653*H653,2)</f>
        <v>0</v>
      </c>
      <c r="BL653" s="23" t="s">
        <v>151</v>
      </c>
      <c r="BM653" s="23" t="s">
        <v>796</v>
      </c>
    </row>
    <row r="654" spans="2:65" s="1" customFormat="1" ht="24" x14ac:dyDescent="0.3">
      <c r="B654" s="40"/>
      <c r="C654" s="62"/>
      <c r="D654" s="194" t="s">
        <v>152</v>
      </c>
      <c r="E654" s="62"/>
      <c r="F654" s="195" t="s">
        <v>797</v>
      </c>
      <c r="G654" s="62"/>
      <c r="H654" s="62"/>
      <c r="I654" s="155"/>
      <c r="J654" s="62"/>
      <c r="K654" s="62"/>
      <c r="L654" s="60"/>
      <c r="M654" s="196"/>
      <c r="N654" s="41"/>
      <c r="O654" s="41"/>
      <c r="P654" s="41"/>
      <c r="Q654" s="41"/>
      <c r="R654" s="41"/>
      <c r="S654" s="41"/>
      <c r="T654" s="77"/>
      <c r="AT654" s="23" t="s">
        <v>152</v>
      </c>
      <c r="AU654" s="23" t="s">
        <v>81</v>
      </c>
    </row>
    <row r="655" spans="2:65" s="9" customFormat="1" ht="37.35" customHeight="1" x14ac:dyDescent="0.35">
      <c r="B655" s="168"/>
      <c r="C655" s="169"/>
      <c r="D655" s="170" t="s">
        <v>72</v>
      </c>
      <c r="E655" s="171" t="s">
        <v>798</v>
      </c>
      <c r="F655" s="171" t="s">
        <v>799</v>
      </c>
      <c r="G655" s="169"/>
      <c r="H655" s="169"/>
      <c r="I655" s="172"/>
      <c r="J655" s="173">
        <f>BK655</f>
        <v>0</v>
      </c>
      <c r="K655" s="169"/>
      <c r="L655" s="174"/>
      <c r="M655" s="175"/>
      <c r="N655" s="176"/>
      <c r="O655" s="176"/>
      <c r="P655" s="177">
        <f>SUM(P656:P684)</f>
        <v>0</v>
      </c>
      <c r="Q655" s="176"/>
      <c r="R655" s="177">
        <f>SUM(R656:R684)</f>
        <v>0</v>
      </c>
      <c r="S655" s="176"/>
      <c r="T655" s="178">
        <f>SUM(T656:T684)</f>
        <v>0</v>
      </c>
      <c r="AR655" s="179" t="s">
        <v>81</v>
      </c>
      <c r="AT655" s="180" t="s">
        <v>72</v>
      </c>
      <c r="AU655" s="180" t="s">
        <v>73</v>
      </c>
      <c r="AY655" s="179" t="s">
        <v>146</v>
      </c>
      <c r="BK655" s="181">
        <f>SUM(BK656:BK684)</f>
        <v>0</v>
      </c>
    </row>
    <row r="656" spans="2:65" s="1" customFormat="1" ht="25.5" customHeight="1" x14ac:dyDescent="0.3">
      <c r="B656" s="40"/>
      <c r="C656" s="182" t="s">
        <v>800</v>
      </c>
      <c r="D656" s="182" t="s">
        <v>147</v>
      </c>
      <c r="E656" s="183" t="s">
        <v>801</v>
      </c>
      <c r="F656" s="184" t="s">
        <v>802</v>
      </c>
      <c r="G656" s="185" t="s">
        <v>198</v>
      </c>
      <c r="H656" s="186">
        <v>13</v>
      </c>
      <c r="I656" s="187"/>
      <c r="J656" s="188">
        <f>ROUND(I656*H656,2)</f>
        <v>0</v>
      </c>
      <c r="K656" s="184" t="s">
        <v>23</v>
      </c>
      <c r="L656" s="60"/>
      <c r="M656" s="189" t="s">
        <v>23</v>
      </c>
      <c r="N656" s="190" t="s">
        <v>44</v>
      </c>
      <c r="O656" s="41"/>
      <c r="P656" s="191">
        <f>O656*H656</f>
        <v>0</v>
      </c>
      <c r="Q656" s="191">
        <v>0</v>
      </c>
      <c r="R656" s="191">
        <f>Q656*H656</f>
        <v>0</v>
      </c>
      <c r="S656" s="191">
        <v>0</v>
      </c>
      <c r="T656" s="192">
        <f>S656*H656</f>
        <v>0</v>
      </c>
      <c r="AR656" s="23" t="s">
        <v>151</v>
      </c>
      <c r="AT656" s="23" t="s">
        <v>147</v>
      </c>
      <c r="AU656" s="23" t="s">
        <v>81</v>
      </c>
      <c r="AY656" s="23" t="s">
        <v>146</v>
      </c>
      <c r="BE656" s="193">
        <f>IF(N656="základní",J656,0)</f>
        <v>0</v>
      </c>
      <c r="BF656" s="193">
        <f>IF(N656="snížená",J656,0)</f>
        <v>0</v>
      </c>
      <c r="BG656" s="193">
        <f>IF(N656="zákl. přenesená",J656,0)</f>
        <v>0</v>
      </c>
      <c r="BH656" s="193">
        <f>IF(N656="sníž. přenesená",J656,0)</f>
        <v>0</v>
      </c>
      <c r="BI656" s="193">
        <f>IF(N656="nulová",J656,0)</f>
        <v>0</v>
      </c>
      <c r="BJ656" s="23" t="s">
        <v>81</v>
      </c>
      <c r="BK656" s="193">
        <f>ROUND(I656*H656,2)</f>
        <v>0</v>
      </c>
      <c r="BL656" s="23" t="s">
        <v>151</v>
      </c>
      <c r="BM656" s="23" t="s">
        <v>803</v>
      </c>
    </row>
    <row r="657" spans="2:65" s="1" customFormat="1" x14ac:dyDescent="0.3">
      <c r="B657" s="40"/>
      <c r="C657" s="62"/>
      <c r="D657" s="194" t="s">
        <v>152</v>
      </c>
      <c r="E657" s="62"/>
      <c r="F657" s="195" t="s">
        <v>804</v>
      </c>
      <c r="G657" s="62"/>
      <c r="H657" s="62"/>
      <c r="I657" s="155"/>
      <c r="J657" s="62"/>
      <c r="K657" s="62"/>
      <c r="L657" s="60"/>
      <c r="M657" s="196"/>
      <c r="N657" s="41"/>
      <c r="O657" s="41"/>
      <c r="P657" s="41"/>
      <c r="Q657" s="41"/>
      <c r="R657" s="41"/>
      <c r="S657" s="41"/>
      <c r="T657" s="77"/>
      <c r="AT657" s="23" t="s">
        <v>152</v>
      </c>
      <c r="AU657" s="23" t="s">
        <v>81</v>
      </c>
    </row>
    <row r="658" spans="2:65" s="1" customFormat="1" ht="36" x14ac:dyDescent="0.3">
      <c r="B658" s="40"/>
      <c r="C658" s="62"/>
      <c r="D658" s="194" t="s">
        <v>342</v>
      </c>
      <c r="E658" s="62"/>
      <c r="F658" s="229" t="s">
        <v>805</v>
      </c>
      <c r="G658" s="62"/>
      <c r="H658" s="62"/>
      <c r="I658" s="155"/>
      <c r="J658" s="62"/>
      <c r="K658" s="62"/>
      <c r="L658" s="60"/>
      <c r="M658" s="196"/>
      <c r="N658" s="41"/>
      <c r="O658" s="41"/>
      <c r="P658" s="41"/>
      <c r="Q658" s="41"/>
      <c r="R658" s="41"/>
      <c r="S658" s="41"/>
      <c r="T658" s="77"/>
      <c r="AT658" s="23" t="s">
        <v>342</v>
      </c>
      <c r="AU658" s="23" t="s">
        <v>81</v>
      </c>
    </row>
    <row r="659" spans="2:65" s="10" customFormat="1" x14ac:dyDescent="0.3">
      <c r="B659" s="197"/>
      <c r="C659" s="198"/>
      <c r="D659" s="194" t="s">
        <v>160</v>
      </c>
      <c r="E659" s="199" t="s">
        <v>23</v>
      </c>
      <c r="F659" s="200" t="s">
        <v>219</v>
      </c>
      <c r="G659" s="198"/>
      <c r="H659" s="201">
        <v>13</v>
      </c>
      <c r="I659" s="202"/>
      <c r="J659" s="198"/>
      <c r="K659" s="198"/>
      <c r="L659" s="203"/>
      <c r="M659" s="204"/>
      <c r="N659" s="205"/>
      <c r="O659" s="205"/>
      <c r="P659" s="205"/>
      <c r="Q659" s="205"/>
      <c r="R659" s="205"/>
      <c r="S659" s="205"/>
      <c r="T659" s="206"/>
      <c r="AT659" s="207" t="s">
        <v>160</v>
      </c>
      <c r="AU659" s="207" t="s">
        <v>81</v>
      </c>
      <c r="AV659" s="10" t="s">
        <v>83</v>
      </c>
      <c r="AW659" s="10" t="s">
        <v>36</v>
      </c>
      <c r="AX659" s="10" t="s">
        <v>73</v>
      </c>
      <c r="AY659" s="207" t="s">
        <v>146</v>
      </c>
    </row>
    <row r="660" spans="2:65" s="11" customFormat="1" x14ac:dyDescent="0.3">
      <c r="B660" s="208"/>
      <c r="C660" s="209"/>
      <c r="D660" s="194" t="s">
        <v>160</v>
      </c>
      <c r="E660" s="210" t="s">
        <v>23</v>
      </c>
      <c r="F660" s="211" t="s">
        <v>162</v>
      </c>
      <c r="G660" s="209"/>
      <c r="H660" s="212">
        <v>13</v>
      </c>
      <c r="I660" s="213"/>
      <c r="J660" s="209"/>
      <c r="K660" s="209"/>
      <c r="L660" s="214"/>
      <c r="M660" s="215"/>
      <c r="N660" s="216"/>
      <c r="O660" s="216"/>
      <c r="P660" s="216"/>
      <c r="Q660" s="216"/>
      <c r="R660" s="216"/>
      <c r="S660" s="216"/>
      <c r="T660" s="217"/>
      <c r="AT660" s="218" t="s">
        <v>160</v>
      </c>
      <c r="AU660" s="218" t="s">
        <v>81</v>
      </c>
      <c r="AV660" s="11" t="s">
        <v>151</v>
      </c>
      <c r="AW660" s="11" t="s">
        <v>36</v>
      </c>
      <c r="AX660" s="11" t="s">
        <v>81</v>
      </c>
      <c r="AY660" s="218" t="s">
        <v>146</v>
      </c>
    </row>
    <row r="661" spans="2:65" s="1" customFormat="1" ht="25.5" customHeight="1" x14ac:dyDescent="0.3">
      <c r="B661" s="40"/>
      <c r="C661" s="182" t="s">
        <v>512</v>
      </c>
      <c r="D661" s="182" t="s">
        <v>147</v>
      </c>
      <c r="E661" s="183" t="s">
        <v>806</v>
      </c>
      <c r="F661" s="184" t="s">
        <v>807</v>
      </c>
      <c r="G661" s="185" t="s">
        <v>198</v>
      </c>
      <c r="H661" s="186">
        <v>84.85</v>
      </c>
      <c r="I661" s="187"/>
      <c r="J661" s="188">
        <f>ROUND(I661*H661,2)</f>
        <v>0</v>
      </c>
      <c r="K661" s="184" t="s">
        <v>23</v>
      </c>
      <c r="L661" s="60"/>
      <c r="M661" s="189" t="s">
        <v>23</v>
      </c>
      <c r="N661" s="190" t="s">
        <v>44</v>
      </c>
      <c r="O661" s="41"/>
      <c r="P661" s="191">
        <f>O661*H661</f>
        <v>0</v>
      </c>
      <c r="Q661" s="191">
        <v>0</v>
      </c>
      <c r="R661" s="191">
        <f>Q661*H661</f>
        <v>0</v>
      </c>
      <c r="S661" s="191">
        <v>0</v>
      </c>
      <c r="T661" s="192">
        <f>S661*H661</f>
        <v>0</v>
      </c>
      <c r="AR661" s="23" t="s">
        <v>151</v>
      </c>
      <c r="AT661" s="23" t="s">
        <v>147</v>
      </c>
      <c r="AU661" s="23" t="s">
        <v>81</v>
      </c>
      <c r="AY661" s="23" t="s">
        <v>146</v>
      </c>
      <c r="BE661" s="193">
        <f>IF(N661="základní",J661,0)</f>
        <v>0</v>
      </c>
      <c r="BF661" s="193">
        <f>IF(N661="snížená",J661,0)</f>
        <v>0</v>
      </c>
      <c r="BG661" s="193">
        <f>IF(N661="zákl. přenesená",J661,0)</f>
        <v>0</v>
      </c>
      <c r="BH661" s="193">
        <f>IF(N661="sníž. přenesená",J661,0)</f>
        <v>0</v>
      </c>
      <c r="BI661" s="193">
        <f>IF(N661="nulová",J661,0)</f>
        <v>0</v>
      </c>
      <c r="BJ661" s="23" t="s">
        <v>81</v>
      </c>
      <c r="BK661" s="193">
        <f>ROUND(I661*H661,2)</f>
        <v>0</v>
      </c>
      <c r="BL661" s="23" t="s">
        <v>151</v>
      </c>
      <c r="BM661" s="23" t="s">
        <v>808</v>
      </c>
    </row>
    <row r="662" spans="2:65" s="1" customFormat="1" x14ac:dyDescent="0.3">
      <c r="B662" s="40"/>
      <c r="C662" s="62"/>
      <c r="D662" s="194" t="s">
        <v>152</v>
      </c>
      <c r="E662" s="62"/>
      <c r="F662" s="195" t="s">
        <v>809</v>
      </c>
      <c r="G662" s="62"/>
      <c r="H662" s="62"/>
      <c r="I662" s="155"/>
      <c r="J662" s="62"/>
      <c r="K662" s="62"/>
      <c r="L662" s="60"/>
      <c r="M662" s="196"/>
      <c r="N662" s="41"/>
      <c r="O662" s="41"/>
      <c r="P662" s="41"/>
      <c r="Q662" s="41"/>
      <c r="R662" s="41"/>
      <c r="S662" s="41"/>
      <c r="T662" s="77"/>
      <c r="AT662" s="23" t="s">
        <v>152</v>
      </c>
      <c r="AU662" s="23" t="s">
        <v>81</v>
      </c>
    </row>
    <row r="663" spans="2:65" s="10" customFormat="1" x14ac:dyDescent="0.3">
      <c r="B663" s="197"/>
      <c r="C663" s="198"/>
      <c r="D663" s="194" t="s">
        <v>160</v>
      </c>
      <c r="E663" s="199" t="s">
        <v>23</v>
      </c>
      <c r="F663" s="200" t="s">
        <v>184</v>
      </c>
      <c r="G663" s="198"/>
      <c r="H663" s="201">
        <v>39.6</v>
      </c>
      <c r="I663" s="202"/>
      <c r="J663" s="198"/>
      <c r="K663" s="198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160</v>
      </c>
      <c r="AU663" s="207" t="s">
        <v>81</v>
      </c>
      <c r="AV663" s="10" t="s">
        <v>83</v>
      </c>
      <c r="AW663" s="10" t="s">
        <v>36</v>
      </c>
      <c r="AX663" s="10" t="s">
        <v>73</v>
      </c>
      <c r="AY663" s="207" t="s">
        <v>146</v>
      </c>
    </row>
    <row r="664" spans="2:65" s="10" customFormat="1" x14ac:dyDescent="0.3">
      <c r="B664" s="197"/>
      <c r="C664" s="198"/>
      <c r="D664" s="194" t="s">
        <v>160</v>
      </c>
      <c r="E664" s="199" t="s">
        <v>23</v>
      </c>
      <c r="F664" s="200" t="s">
        <v>185</v>
      </c>
      <c r="G664" s="198"/>
      <c r="H664" s="201">
        <v>35.6</v>
      </c>
      <c r="I664" s="202"/>
      <c r="J664" s="198"/>
      <c r="K664" s="198"/>
      <c r="L664" s="203"/>
      <c r="M664" s="204"/>
      <c r="N664" s="205"/>
      <c r="O664" s="205"/>
      <c r="P664" s="205"/>
      <c r="Q664" s="205"/>
      <c r="R664" s="205"/>
      <c r="S664" s="205"/>
      <c r="T664" s="206"/>
      <c r="AT664" s="207" t="s">
        <v>160</v>
      </c>
      <c r="AU664" s="207" t="s">
        <v>81</v>
      </c>
      <c r="AV664" s="10" t="s">
        <v>83</v>
      </c>
      <c r="AW664" s="10" t="s">
        <v>36</v>
      </c>
      <c r="AX664" s="10" t="s">
        <v>73</v>
      </c>
      <c r="AY664" s="207" t="s">
        <v>146</v>
      </c>
    </row>
    <row r="665" spans="2:65" s="10" customFormat="1" x14ac:dyDescent="0.3">
      <c r="B665" s="197"/>
      <c r="C665" s="198"/>
      <c r="D665" s="194" t="s">
        <v>160</v>
      </c>
      <c r="E665" s="199" t="s">
        <v>23</v>
      </c>
      <c r="F665" s="200" t="s">
        <v>186</v>
      </c>
      <c r="G665" s="198"/>
      <c r="H665" s="201">
        <v>2</v>
      </c>
      <c r="I665" s="202"/>
      <c r="J665" s="198"/>
      <c r="K665" s="198"/>
      <c r="L665" s="203"/>
      <c r="M665" s="204"/>
      <c r="N665" s="205"/>
      <c r="O665" s="205"/>
      <c r="P665" s="205"/>
      <c r="Q665" s="205"/>
      <c r="R665" s="205"/>
      <c r="S665" s="205"/>
      <c r="T665" s="206"/>
      <c r="AT665" s="207" t="s">
        <v>160</v>
      </c>
      <c r="AU665" s="207" t="s">
        <v>81</v>
      </c>
      <c r="AV665" s="10" t="s">
        <v>83</v>
      </c>
      <c r="AW665" s="10" t="s">
        <v>36</v>
      </c>
      <c r="AX665" s="10" t="s">
        <v>73</v>
      </c>
      <c r="AY665" s="207" t="s">
        <v>146</v>
      </c>
    </row>
    <row r="666" spans="2:65" s="10" customFormat="1" x14ac:dyDescent="0.3">
      <c r="B666" s="197"/>
      <c r="C666" s="198"/>
      <c r="D666" s="194" t="s">
        <v>160</v>
      </c>
      <c r="E666" s="199" t="s">
        <v>23</v>
      </c>
      <c r="F666" s="200" t="s">
        <v>187</v>
      </c>
      <c r="G666" s="198"/>
      <c r="H666" s="201">
        <v>4.45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160</v>
      </c>
      <c r="AU666" s="207" t="s">
        <v>81</v>
      </c>
      <c r="AV666" s="10" t="s">
        <v>83</v>
      </c>
      <c r="AW666" s="10" t="s">
        <v>36</v>
      </c>
      <c r="AX666" s="10" t="s">
        <v>73</v>
      </c>
      <c r="AY666" s="207" t="s">
        <v>146</v>
      </c>
    </row>
    <row r="667" spans="2:65" s="10" customFormat="1" x14ac:dyDescent="0.3">
      <c r="B667" s="197"/>
      <c r="C667" s="198"/>
      <c r="D667" s="194" t="s">
        <v>160</v>
      </c>
      <c r="E667" s="199" t="s">
        <v>23</v>
      </c>
      <c r="F667" s="200" t="s">
        <v>810</v>
      </c>
      <c r="G667" s="198"/>
      <c r="H667" s="201">
        <v>3.2</v>
      </c>
      <c r="I667" s="202"/>
      <c r="J667" s="198"/>
      <c r="K667" s="198"/>
      <c r="L667" s="203"/>
      <c r="M667" s="204"/>
      <c r="N667" s="205"/>
      <c r="O667" s="205"/>
      <c r="P667" s="205"/>
      <c r="Q667" s="205"/>
      <c r="R667" s="205"/>
      <c r="S667" s="205"/>
      <c r="T667" s="206"/>
      <c r="AT667" s="207" t="s">
        <v>160</v>
      </c>
      <c r="AU667" s="207" t="s">
        <v>81</v>
      </c>
      <c r="AV667" s="10" t="s">
        <v>83</v>
      </c>
      <c r="AW667" s="10" t="s">
        <v>36</v>
      </c>
      <c r="AX667" s="10" t="s">
        <v>73</v>
      </c>
      <c r="AY667" s="207" t="s">
        <v>146</v>
      </c>
    </row>
    <row r="668" spans="2:65" s="11" customFormat="1" x14ac:dyDescent="0.3">
      <c r="B668" s="208"/>
      <c r="C668" s="209"/>
      <c r="D668" s="194" t="s">
        <v>160</v>
      </c>
      <c r="E668" s="210" t="s">
        <v>23</v>
      </c>
      <c r="F668" s="211" t="s">
        <v>162</v>
      </c>
      <c r="G668" s="209"/>
      <c r="H668" s="212">
        <v>84.85</v>
      </c>
      <c r="I668" s="213"/>
      <c r="J668" s="209"/>
      <c r="K668" s="209"/>
      <c r="L668" s="214"/>
      <c r="M668" s="215"/>
      <c r="N668" s="216"/>
      <c r="O668" s="216"/>
      <c r="P668" s="216"/>
      <c r="Q668" s="216"/>
      <c r="R668" s="216"/>
      <c r="S668" s="216"/>
      <c r="T668" s="217"/>
      <c r="AT668" s="218" t="s">
        <v>160</v>
      </c>
      <c r="AU668" s="218" t="s">
        <v>81</v>
      </c>
      <c r="AV668" s="11" t="s">
        <v>151</v>
      </c>
      <c r="AW668" s="11" t="s">
        <v>36</v>
      </c>
      <c r="AX668" s="11" t="s">
        <v>81</v>
      </c>
      <c r="AY668" s="218" t="s">
        <v>146</v>
      </c>
    </row>
    <row r="669" spans="2:65" s="1" customFormat="1" ht="25.5" customHeight="1" x14ac:dyDescent="0.3">
      <c r="B669" s="40"/>
      <c r="C669" s="182" t="s">
        <v>811</v>
      </c>
      <c r="D669" s="182" t="s">
        <v>147</v>
      </c>
      <c r="E669" s="183" t="s">
        <v>812</v>
      </c>
      <c r="F669" s="184" t="s">
        <v>813</v>
      </c>
      <c r="G669" s="185" t="s">
        <v>198</v>
      </c>
      <c r="H669" s="186">
        <v>15.45</v>
      </c>
      <c r="I669" s="187"/>
      <c r="J669" s="188">
        <f>ROUND(I669*H669,2)</f>
        <v>0</v>
      </c>
      <c r="K669" s="184" t="s">
        <v>23</v>
      </c>
      <c r="L669" s="60"/>
      <c r="M669" s="189" t="s">
        <v>23</v>
      </c>
      <c r="N669" s="190" t="s">
        <v>44</v>
      </c>
      <c r="O669" s="41"/>
      <c r="P669" s="191">
        <f>O669*H669</f>
        <v>0</v>
      </c>
      <c r="Q669" s="191">
        <v>0</v>
      </c>
      <c r="R669" s="191">
        <f>Q669*H669</f>
        <v>0</v>
      </c>
      <c r="S669" s="191">
        <v>0</v>
      </c>
      <c r="T669" s="192">
        <f>S669*H669</f>
        <v>0</v>
      </c>
      <c r="AR669" s="23" t="s">
        <v>151</v>
      </c>
      <c r="AT669" s="23" t="s">
        <v>147</v>
      </c>
      <c r="AU669" s="23" t="s">
        <v>81</v>
      </c>
      <c r="AY669" s="23" t="s">
        <v>146</v>
      </c>
      <c r="BE669" s="193">
        <f>IF(N669="základní",J669,0)</f>
        <v>0</v>
      </c>
      <c r="BF669" s="193">
        <f>IF(N669="snížená",J669,0)</f>
        <v>0</v>
      </c>
      <c r="BG669" s="193">
        <f>IF(N669="zákl. přenesená",J669,0)</f>
        <v>0</v>
      </c>
      <c r="BH669" s="193">
        <f>IF(N669="sníž. přenesená",J669,0)</f>
        <v>0</v>
      </c>
      <c r="BI669" s="193">
        <f>IF(N669="nulová",J669,0)</f>
        <v>0</v>
      </c>
      <c r="BJ669" s="23" t="s">
        <v>81</v>
      </c>
      <c r="BK669" s="193">
        <f>ROUND(I669*H669,2)</f>
        <v>0</v>
      </c>
      <c r="BL669" s="23" t="s">
        <v>151</v>
      </c>
      <c r="BM669" s="23" t="s">
        <v>814</v>
      </c>
    </row>
    <row r="670" spans="2:65" s="1" customFormat="1" ht="24" x14ac:dyDescent="0.3">
      <c r="B670" s="40"/>
      <c r="C670" s="62"/>
      <c r="D670" s="194" t="s">
        <v>152</v>
      </c>
      <c r="E670" s="62"/>
      <c r="F670" s="195" t="s">
        <v>813</v>
      </c>
      <c r="G670" s="62"/>
      <c r="H670" s="62"/>
      <c r="I670" s="155"/>
      <c r="J670" s="62"/>
      <c r="K670" s="62"/>
      <c r="L670" s="60"/>
      <c r="M670" s="196"/>
      <c r="N670" s="41"/>
      <c r="O670" s="41"/>
      <c r="P670" s="41"/>
      <c r="Q670" s="41"/>
      <c r="R670" s="41"/>
      <c r="S670" s="41"/>
      <c r="T670" s="77"/>
      <c r="AT670" s="23" t="s">
        <v>152</v>
      </c>
      <c r="AU670" s="23" t="s">
        <v>81</v>
      </c>
    </row>
    <row r="671" spans="2:65" s="10" customFormat="1" x14ac:dyDescent="0.3">
      <c r="B671" s="197"/>
      <c r="C671" s="198"/>
      <c r="D671" s="194" t="s">
        <v>160</v>
      </c>
      <c r="E671" s="199" t="s">
        <v>23</v>
      </c>
      <c r="F671" s="200" t="s">
        <v>483</v>
      </c>
      <c r="G671" s="198"/>
      <c r="H671" s="201">
        <v>6.8</v>
      </c>
      <c r="I671" s="202"/>
      <c r="J671" s="198"/>
      <c r="K671" s="198"/>
      <c r="L671" s="203"/>
      <c r="M671" s="204"/>
      <c r="N671" s="205"/>
      <c r="O671" s="205"/>
      <c r="P671" s="205"/>
      <c r="Q671" s="205"/>
      <c r="R671" s="205"/>
      <c r="S671" s="205"/>
      <c r="T671" s="206"/>
      <c r="AT671" s="207" t="s">
        <v>160</v>
      </c>
      <c r="AU671" s="207" t="s">
        <v>81</v>
      </c>
      <c r="AV671" s="10" t="s">
        <v>83</v>
      </c>
      <c r="AW671" s="10" t="s">
        <v>36</v>
      </c>
      <c r="AX671" s="10" t="s">
        <v>73</v>
      </c>
      <c r="AY671" s="207" t="s">
        <v>146</v>
      </c>
    </row>
    <row r="672" spans="2:65" s="10" customFormat="1" x14ac:dyDescent="0.3">
      <c r="B672" s="197"/>
      <c r="C672" s="198"/>
      <c r="D672" s="194" t="s">
        <v>160</v>
      </c>
      <c r="E672" s="199" t="s">
        <v>23</v>
      </c>
      <c r="F672" s="200" t="s">
        <v>484</v>
      </c>
      <c r="G672" s="198"/>
      <c r="H672" s="201">
        <v>6.8</v>
      </c>
      <c r="I672" s="202"/>
      <c r="J672" s="198"/>
      <c r="K672" s="198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160</v>
      </c>
      <c r="AU672" s="207" t="s">
        <v>81</v>
      </c>
      <c r="AV672" s="10" t="s">
        <v>83</v>
      </c>
      <c r="AW672" s="10" t="s">
        <v>36</v>
      </c>
      <c r="AX672" s="10" t="s">
        <v>73</v>
      </c>
      <c r="AY672" s="207" t="s">
        <v>146</v>
      </c>
    </row>
    <row r="673" spans="2:65" s="10" customFormat="1" x14ac:dyDescent="0.3">
      <c r="B673" s="197"/>
      <c r="C673" s="198"/>
      <c r="D673" s="194" t="s">
        <v>160</v>
      </c>
      <c r="E673" s="199" t="s">
        <v>23</v>
      </c>
      <c r="F673" s="200" t="s">
        <v>167</v>
      </c>
      <c r="G673" s="198"/>
      <c r="H673" s="201">
        <v>1</v>
      </c>
      <c r="I673" s="202"/>
      <c r="J673" s="198"/>
      <c r="K673" s="198"/>
      <c r="L673" s="203"/>
      <c r="M673" s="204"/>
      <c r="N673" s="205"/>
      <c r="O673" s="205"/>
      <c r="P673" s="205"/>
      <c r="Q673" s="205"/>
      <c r="R673" s="205"/>
      <c r="S673" s="205"/>
      <c r="T673" s="206"/>
      <c r="AT673" s="207" t="s">
        <v>160</v>
      </c>
      <c r="AU673" s="207" t="s">
        <v>81</v>
      </c>
      <c r="AV673" s="10" t="s">
        <v>83</v>
      </c>
      <c r="AW673" s="10" t="s">
        <v>36</v>
      </c>
      <c r="AX673" s="10" t="s">
        <v>73</v>
      </c>
      <c r="AY673" s="207" t="s">
        <v>146</v>
      </c>
    </row>
    <row r="674" spans="2:65" s="10" customFormat="1" x14ac:dyDescent="0.3">
      <c r="B674" s="197"/>
      <c r="C674" s="198"/>
      <c r="D674" s="194" t="s">
        <v>160</v>
      </c>
      <c r="E674" s="199" t="s">
        <v>23</v>
      </c>
      <c r="F674" s="200" t="s">
        <v>485</v>
      </c>
      <c r="G674" s="198"/>
      <c r="H674" s="201">
        <v>0.85</v>
      </c>
      <c r="I674" s="202"/>
      <c r="J674" s="198"/>
      <c r="K674" s="198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160</v>
      </c>
      <c r="AU674" s="207" t="s">
        <v>81</v>
      </c>
      <c r="AV674" s="10" t="s">
        <v>83</v>
      </c>
      <c r="AW674" s="10" t="s">
        <v>36</v>
      </c>
      <c r="AX674" s="10" t="s">
        <v>73</v>
      </c>
      <c r="AY674" s="207" t="s">
        <v>146</v>
      </c>
    </row>
    <row r="675" spans="2:65" s="11" customFormat="1" x14ac:dyDescent="0.3">
      <c r="B675" s="208"/>
      <c r="C675" s="209"/>
      <c r="D675" s="194" t="s">
        <v>160</v>
      </c>
      <c r="E675" s="210" t="s">
        <v>23</v>
      </c>
      <c r="F675" s="211" t="s">
        <v>162</v>
      </c>
      <c r="G675" s="209"/>
      <c r="H675" s="212">
        <v>15.45</v>
      </c>
      <c r="I675" s="213"/>
      <c r="J675" s="209"/>
      <c r="K675" s="209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160</v>
      </c>
      <c r="AU675" s="218" t="s">
        <v>81</v>
      </c>
      <c r="AV675" s="11" t="s">
        <v>151</v>
      </c>
      <c r="AW675" s="11" t="s">
        <v>36</v>
      </c>
      <c r="AX675" s="11" t="s">
        <v>81</v>
      </c>
      <c r="AY675" s="218" t="s">
        <v>146</v>
      </c>
    </row>
    <row r="676" spans="2:65" s="1" customFormat="1" ht="25.5" customHeight="1" x14ac:dyDescent="0.3">
      <c r="B676" s="40"/>
      <c r="C676" s="182" t="s">
        <v>519</v>
      </c>
      <c r="D676" s="182" t="s">
        <v>147</v>
      </c>
      <c r="E676" s="183" t="s">
        <v>815</v>
      </c>
      <c r="F676" s="184" t="s">
        <v>816</v>
      </c>
      <c r="G676" s="185" t="s">
        <v>177</v>
      </c>
      <c r="H676" s="186">
        <v>14</v>
      </c>
      <c r="I676" s="187"/>
      <c r="J676" s="188">
        <f>ROUND(I676*H676,2)</f>
        <v>0</v>
      </c>
      <c r="K676" s="184" t="s">
        <v>182</v>
      </c>
      <c r="L676" s="60"/>
      <c r="M676" s="189" t="s">
        <v>23</v>
      </c>
      <c r="N676" s="190" t="s">
        <v>44</v>
      </c>
      <c r="O676" s="41"/>
      <c r="P676" s="191">
        <f>O676*H676</f>
        <v>0</v>
      </c>
      <c r="Q676" s="191">
        <v>0</v>
      </c>
      <c r="R676" s="191">
        <f>Q676*H676</f>
        <v>0</v>
      </c>
      <c r="S676" s="191">
        <v>0</v>
      </c>
      <c r="T676" s="192">
        <f>S676*H676</f>
        <v>0</v>
      </c>
      <c r="AR676" s="23" t="s">
        <v>151</v>
      </c>
      <c r="AT676" s="23" t="s">
        <v>147</v>
      </c>
      <c r="AU676" s="23" t="s">
        <v>81</v>
      </c>
      <c r="AY676" s="23" t="s">
        <v>146</v>
      </c>
      <c r="BE676" s="193">
        <f>IF(N676="základní",J676,0)</f>
        <v>0</v>
      </c>
      <c r="BF676" s="193">
        <f>IF(N676="snížená",J676,0)</f>
        <v>0</v>
      </c>
      <c r="BG676" s="193">
        <f>IF(N676="zákl. přenesená",J676,0)</f>
        <v>0</v>
      </c>
      <c r="BH676" s="193">
        <f>IF(N676="sníž. přenesená",J676,0)</f>
        <v>0</v>
      </c>
      <c r="BI676" s="193">
        <f>IF(N676="nulová",J676,0)</f>
        <v>0</v>
      </c>
      <c r="BJ676" s="23" t="s">
        <v>81</v>
      </c>
      <c r="BK676" s="193">
        <f>ROUND(I676*H676,2)</f>
        <v>0</v>
      </c>
      <c r="BL676" s="23" t="s">
        <v>151</v>
      </c>
      <c r="BM676" s="23" t="s">
        <v>817</v>
      </c>
    </row>
    <row r="677" spans="2:65" s="1" customFormat="1" ht="24" x14ac:dyDescent="0.3">
      <c r="B677" s="40"/>
      <c r="C677" s="62"/>
      <c r="D677" s="194" t="s">
        <v>152</v>
      </c>
      <c r="E677" s="62"/>
      <c r="F677" s="195" t="s">
        <v>818</v>
      </c>
      <c r="G677" s="62"/>
      <c r="H677" s="62"/>
      <c r="I677" s="155"/>
      <c r="J677" s="62"/>
      <c r="K677" s="62"/>
      <c r="L677" s="60"/>
      <c r="M677" s="196"/>
      <c r="N677" s="41"/>
      <c r="O677" s="41"/>
      <c r="P677" s="41"/>
      <c r="Q677" s="41"/>
      <c r="R677" s="41"/>
      <c r="S677" s="41"/>
      <c r="T677" s="77"/>
      <c r="AT677" s="23" t="s">
        <v>152</v>
      </c>
      <c r="AU677" s="23" t="s">
        <v>81</v>
      </c>
    </row>
    <row r="678" spans="2:65" s="10" customFormat="1" x14ac:dyDescent="0.3">
      <c r="B678" s="197"/>
      <c r="C678" s="198"/>
      <c r="D678" s="194" t="s">
        <v>160</v>
      </c>
      <c r="E678" s="199" t="s">
        <v>23</v>
      </c>
      <c r="F678" s="200" t="s">
        <v>819</v>
      </c>
      <c r="G678" s="198"/>
      <c r="H678" s="201">
        <v>6</v>
      </c>
      <c r="I678" s="202"/>
      <c r="J678" s="198"/>
      <c r="K678" s="198"/>
      <c r="L678" s="203"/>
      <c r="M678" s="204"/>
      <c r="N678" s="205"/>
      <c r="O678" s="205"/>
      <c r="P678" s="205"/>
      <c r="Q678" s="205"/>
      <c r="R678" s="205"/>
      <c r="S678" s="205"/>
      <c r="T678" s="206"/>
      <c r="AT678" s="207" t="s">
        <v>160</v>
      </c>
      <c r="AU678" s="207" t="s">
        <v>81</v>
      </c>
      <c r="AV678" s="10" t="s">
        <v>83</v>
      </c>
      <c r="AW678" s="10" t="s">
        <v>36</v>
      </c>
      <c r="AX678" s="10" t="s">
        <v>73</v>
      </c>
      <c r="AY678" s="207" t="s">
        <v>146</v>
      </c>
    </row>
    <row r="679" spans="2:65" s="10" customFormat="1" x14ac:dyDescent="0.3">
      <c r="B679" s="197"/>
      <c r="C679" s="198"/>
      <c r="D679" s="194" t="s">
        <v>160</v>
      </c>
      <c r="E679" s="199" t="s">
        <v>23</v>
      </c>
      <c r="F679" s="200" t="s">
        <v>820</v>
      </c>
      <c r="G679" s="198"/>
      <c r="H679" s="201">
        <v>6</v>
      </c>
      <c r="I679" s="202"/>
      <c r="J679" s="198"/>
      <c r="K679" s="198"/>
      <c r="L679" s="203"/>
      <c r="M679" s="204"/>
      <c r="N679" s="205"/>
      <c r="O679" s="205"/>
      <c r="P679" s="205"/>
      <c r="Q679" s="205"/>
      <c r="R679" s="205"/>
      <c r="S679" s="205"/>
      <c r="T679" s="206"/>
      <c r="AT679" s="207" t="s">
        <v>160</v>
      </c>
      <c r="AU679" s="207" t="s">
        <v>81</v>
      </c>
      <c r="AV679" s="10" t="s">
        <v>83</v>
      </c>
      <c r="AW679" s="10" t="s">
        <v>36</v>
      </c>
      <c r="AX679" s="10" t="s">
        <v>73</v>
      </c>
      <c r="AY679" s="207" t="s">
        <v>146</v>
      </c>
    </row>
    <row r="680" spans="2:65" s="10" customFormat="1" x14ac:dyDescent="0.3">
      <c r="B680" s="197"/>
      <c r="C680" s="198"/>
      <c r="D680" s="194" t="s">
        <v>160</v>
      </c>
      <c r="E680" s="199" t="s">
        <v>23</v>
      </c>
      <c r="F680" s="200" t="s">
        <v>167</v>
      </c>
      <c r="G680" s="198"/>
      <c r="H680" s="201">
        <v>1</v>
      </c>
      <c r="I680" s="202"/>
      <c r="J680" s="198"/>
      <c r="K680" s="198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160</v>
      </c>
      <c r="AU680" s="207" t="s">
        <v>81</v>
      </c>
      <c r="AV680" s="10" t="s">
        <v>83</v>
      </c>
      <c r="AW680" s="10" t="s">
        <v>36</v>
      </c>
      <c r="AX680" s="10" t="s">
        <v>73</v>
      </c>
      <c r="AY680" s="207" t="s">
        <v>146</v>
      </c>
    </row>
    <row r="681" spans="2:65" s="10" customFormat="1" x14ac:dyDescent="0.3">
      <c r="B681" s="197"/>
      <c r="C681" s="198"/>
      <c r="D681" s="194" t="s">
        <v>160</v>
      </c>
      <c r="E681" s="199" t="s">
        <v>23</v>
      </c>
      <c r="F681" s="200" t="s">
        <v>168</v>
      </c>
      <c r="G681" s="198"/>
      <c r="H681" s="201">
        <v>1</v>
      </c>
      <c r="I681" s="202"/>
      <c r="J681" s="198"/>
      <c r="K681" s="198"/>
      <c r="L681" s="203"/>
      <c r="M681" s="204"/>
      <c r="N681" s="205"/>
      <c r="O681" s="205"/>
      <c r="P681" s="205"/>
      <c r="Q681" s="205"/>
      <c r="R681" s="205"/>
      <c r="S681" s="205"/>
      <c r="T681" s="206"/>
      <c r="AT681" s="207" t="s">
        <v>160</v>
      </c>
      <c r="AU681" s="207" t="s">
        <v>81</v>
      </c>
      <c r="AV681" s="10" t="s">
        <v>83</v>
      </c>
      <c r="AW681" s="10" t="s">
        <v>36</v>
      </c>
      <c r="AX681" s="10" t="s">
        <v>73</v>
      </c>
      <c r="AY681" s="207" t="s">
        <v>146</v>
      </c>
    </row>
    <row r="682" spans="2:65" s="11" customFormat="1" x14ac:dyDescent="0.3">
      <c r="B682" s="208"/>
      <c r="C682" s="209"/>
      <c r="D682" s="194" t="s">
        <v>160</v>
      </c>
      <c r="E682" s="210" t="s">
        <v>23</v>
      </c>
      <c r="F682" s="211" t="s">
        <v>162</v>
      </c>
      <c r="G682" s="209"/>
      <c r="H682" s="212">
        <v>14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160</v>
      </c>
      <c r="AU682" s="218" t="s">
        <v>81</v>
      </c>
      <c r="AV682" s="11" t="s">
        <v>151</v>
      </c>
      <c r="AW682" s="11" t="s">
        <v>36</v>
      </c>
      <c r="AX682" s="11" t="s">
        <v>81</v>
      </c>
      <c r="AY682" s="218" t="s">
        <v>146</v>
      </c>
    </row>
    <row r="683" spans="2:65" s="1" customFormat="1" ht="16.5" customHeight="1" x14ac:dyDescent="0.3">
      <c r="B683" s="40"/>
      <c r="C683" s="182" t="s">
        <v>821</v>
      </c>
      <c r="D683" s="182" t="s">
        <v>147</v>
      </c>
      <c r="E683" s="183" t="s">
        <v>822</v>
      </c>
      <c r="F683" s="184" t="s">
        <v>823</v>
      </c>
      <c r="G683" s="185" t="s">
        <v>557</v>
      </c>
      <c r="H683" s="240"/>
      <c r="I683" s="187"/>
      <c r="J683" s="188">
        <f>ROUND(I683*H683,2)</f>
        <v>0</v>
      </c>
      <c r="K683" s="184" t="s">
        <v>182</v>
      </c>
      <c r="L683" s="60"/>
      <c r="M683" s="189" t="s">
        <v>23</v>
      </c>
      <c r="N683" s="190" t="s">
        <v>44</v>
      </c>
      <c r="O683" s="41"/>
      <c r="P683" s="191">
        <f>O683*H683</f>
        <v>0</v>
      </c>
      <c r="Q683" s="191">
        <v>0</v>
      </c>
      <c r="R683" s="191">
        <f>Q683*H683</f>
        <v>0</v>
      </c>
      <c r="S683" s="191">
        <v>0</v>
      </c>
      <c r="T683" s="192">
        <f>S683*H683</f>
        <v>0</v>
      </c>
      <c r="AR683" s="23" t="s">
        <v>151</v>
      </c>
      <c r="AT683" s="23" t="s">
        <v>147</v>
      </c>
      <c r="AU683" s="23" t="s">
        <v>81</v>
      </c>
      <c r="AY683" s="23" t="s">
        <v>146</v>
      </c>
      <c r="BE683" s="193">
        <f>IF(N683="základní",J683,0)</f>
        <v>0</v>
      </c>
      <c r="BF683" s="193">
        <f>IF(N683="snížená",J683,0)</f>
        <v>0</v>
      </c>
      <c r="BG683" s="193">
        <f>IF(N683="zákl. přenesená",J683,0)</f>
        <v>0</v>
      </c>
      <c r="BH683" s="193">
        <f>IF(N683="sníž. přenesená",J683,0)</f>
        <v>0</v>
      </c>
      <c r="BI683" s="193">
        <f>IF(N683="nulová",J683,0)</f>
        <v>0</v>
      </c>
      <c r="BJ683" s="23" t="s">
        <v>81</v>
      </c>
      <c r="BK683" s="193">
        <f>ROUND(I683*H683,2)</f>
        <v>0</v>
      </c>
      <c r="BL683" s="23" t="s">
        <v>151</v>
      </c>
      <c r="BM683" s="23" t="s">
        <v>824</v>
      </c>
    </row>
    <row r="684" spans="2:65" s="1" customFormat="1" ht="24" x14ac:dyDescent="0.3">
      <c r="B684" s="40"/>
      <c r="C684" s="62"/>
      <c r="D684" s="194" t="s">
        <v>152</v>
      </c>
      <c r="E684" s="62"/>
      <c r="F684" s="195" t="s">
        <v>825</v>
      </c>
      <c r="G684" s="62"/>
      <c r="H684" s="62"/>
      <c r="I684" s="155"/>
      <c r="J684" s="62"/>
      <c r="K684" s="62"/>
      <c r="L684" s="60"/>
      <c r="M684" s="196"/>
      <c r="N684" s="41"/>
      <c r="O684" s="41"/>
      <c r="P684" s="41"/>
      <c r="Q684" s="41"/>
      <c r="R684" s="41"/>
      <c r="S684" s="41"/>
      <c r="T684" s="77"/>
      <c r="AT684" s="23" t="s">
        <v>152</v>
      </c>
      <c r="AU684" s="23" t="s">
        <v>81</v>
      </c>
    </row>
    <row r="685" spans="2:65" s="9" customFormat="1" ht="37.35" customHeight="1" x14ac:dyDescent="0.35">
      <c r="B685" s="168"/>
      <c r="C685" s="169"/>
      <c r="D685" s="170" t="s">
        <v>72</v>
      </c>
      <c r="E685" s="171" t="s">
        <v>826</v>
      </c>
      <c r="F685" s="171" t="s">
        <v>827</v>
      </c>
      <c r="G685" s="169"/>
      <c r="H685" s="169"/>
      <c r="I685" s="172"/>
      <c r="J685" s="173">
        <f>BK685</f>
        <v>0</v>
      </c>
      <c r="K685" s="169"/>
      <c r="L685" s="174"/>
      <c r="M685" s="175"/>
      <c r="N685" s="176"/>
      <c r="O685" s="176"/>
      <c r="P685" s="177">
        <f>SUM(P686:P714)</f>
        <v>0</v>
      </c>
      <c r="Q685" s="176"/>
      <c r="R685" s="177">
        <f>SUM(R686:R714)</f>
        <v>0</v>
      </c>
      <c r="S685" s="176"/>
      <c r="T685" s="178">
        <f>SUM(T686:T714)</f>
        <v>0</v>
      </c>
      <c r="AR685" s="179" t="s">
        <v>81</v>
      </c>
      <c r="AT685" s="180" t="s">
        <v>72</v>
      </c>
      <c r="AU685" s="180" t="s">
        <v>73</v>
      </c>
      <c r="AY685" s="179" t="s">
        <v>146</v>
      </c>
      <c r="BK685" s="181">
        <f>SUM(BK686:BK714)</f>
        <v>0</v>
      </c>
    </row>
    <row r="686" spans="2:65" s="1" customFormat="1" ht="16.5" customHeight="1" x14ac:dyDescent="0.3">
      <c r="B686" s="40"/>
      <c r="C686" s="182" t="s">
        <v>525</v>
      </c>
      <c r="D686" s="182" t="s">
        <v>147</v>
      </c>
      <c r="E686" s="183" t="s">
        <v>828</v>
      </c>
      <c r="F686" s="184" t="s">
        <v>829</v>
      </c>
      <c r="G686" s="185" t="s">
        <v>177</v>
      </c>
      <c r="H686" s="186">
        <v>1</v>
      </c>
      <c r="I686" s="187"/>
      <c r="J686" s="188">
        <f>ROUND(I686*H686,2)</f>
        <v>0</v>
      </c>
      <c r="K686" s="184" t="s">
        <v>23</v>
      </c>
      <c r="L686" s="60"/>
      <c r="M686" s="189" t="s">
        <v>23</v>
      </c>
      <c r="N686" s="190" t="s">
        <v>44</v>
      </c>
      <c r="O686" s="41"/>
      <c r="P686" s="191">
        <f>O686*H686</f>
        <v>0</v>
      </c>
      <c r="Q686" s="191">
        <v>0</v>
      </c>
      <c r="R686" s="191">
        <f>Q686*H686</f>
        <v>0</v>
      </c>
      <c r="S686" s="191">
        <v>0</v>
      </c>
      <c r="T686" s="192">
        <f>S686*H686</f>
        <v>0</v>
      </c>
      <c r="AR686" s="23" t="s">
        <v>151</v>
      </c>
      <c r="AT686" s="23" t="s">
        <v>147</v>
      </c>
      <c r="AU686" s="23" t="s">
        <v>81</v>
      </c>
      <c r="AY686" s="23" t="s">
        <v>146</v>
      </c>
      <c r="BE686" s="193">
        <f>IF(N686="základní",J686,0)</f>
        <v>0</v>
      </c>
      <c r="BF686" s="193">
        <f>IF(N686="snížená",J686,0)</f>
        <v>0</v>
      </c>
      <c r="BG686" s="193">
        <f>IF(N686="zákl. přenesená",J686,0)</f>
        <v>0</v>
      </c>
      <c r="BH686" s="193">
        <f>IF(N686="sníž. přenesená",J686,0)</f>
        <v>0</v>
      </c>
      <c r="BI686" s="193">
        <f>IF(N686="nulová",J686,0)</f>
        <v>0</v>
      </c>
      <c r="BJ686" s="23" t="s">
        <v>81</v>
      </c>
      <c r="BK686" s="193">
        <f>ROUND(I686*H686,2)</f>
        <v>0</v>
      </c>
      <c r="BL686" s="23" t="s">
        <v>151</v>
      </c>
      <c r="BM686" s="23" t="s">
        <v>830</v>
      </c>
    </row>
    <row r="687" spans="2:65" s="1" customFormat="1" x14ac:dyDescent="0.3">
      <c r="B687" s="40"/>
      <c r="C687" s="62"/>
      <c r="D687" s="194" t="s">
        <v>152</v>
      </c>
      <c r="E687" s="62"/>
      <c r="F687" s="195" t="s">
        <v>829</v>
      </c>
      <c r="G687" s="62"/>
      <c r="H687" s="62"/>
      <c r="I687" s="155"/>
      <c r="J687" s="62"/>
      <c r="K687" s="62"/>
      <c r="L687" s="60"/>
      <c r="M687" s="196"/>
      <c r="N687" s="41"/>
      <c r="O687" s="41"/>
      <c r="P687" s="41"/>
      <c r="Q687" s="41"/>
      <c r="R687" s="41"/>
      <c r="S687" s="41"/>
      <c r="T687" s="77"/>
      <c r="AT687" s="23" t="s">
        <v>152</v>
      </c>
      <c r="AU687" s="23" t="s">
        <v>81</v>
      </c>
    </row>
    <row r="688" spans="2:65" s="10" customFormat="1" x14ac:dyDescent="0.3">
      <c r="B688" s="197"/>
      <c r="C688" s="198"/>
      <c r="D688" s="194" t="s">
        <v>160</v>
      </c>
      <c r="E688" s="199" t="s">
        <v>23</v>
      </c>
      <c r="F688" s="200" t="s">
        <v>831</v>
      </c>
      <c r="G688" s="198"/>
      <c r="H688" s="201">
        <v>1</v>
      </c>
      <c r="I688" s="202"/>
      <c r="J688" s="198"/>
      <c r="K688" s="198"/>
      <c r="L688" s="203"/>
      <c r="M688" s="204"/>
      <c r="N688" s="205"/>
      <c r="O688" s="205"/>
      <c r="P688" s="205"/>
      <c r="Q688" s="205"/>
      <c r="R688" s="205"/>
      <c r="S688" s="205"/>
      <c r="T688" s="206"/>
      <c r="AT688" s="207" t="s">
        <v>160</v>
      </c>
      <c r="AU688" s="207" t="s">
        <v>81</v>
      </c>
      <c r="AV688" s="10" t="s">
        <v>83</v>
      </c>
      <c r="AW688" s="10" t="s">
        <v>36</v>
      </c>
      <c r="AX688" s="10" t="s">
        <v>73</v>
      </c>
      <c r="AY688" s="207" t="s">
        <v>146</v>
      </c>
    </row>
    <row r="689" spans="2:65" s="11" customFormat="1" x14ac:dyDescent="0.3">
      <c r="B689" s="208"/>
      <c r="C689" s="209"/>
      <c r="D689" s="194" t="s">
        <v>160</v>
      </c>
      <c r="E689" s="210" t="s">
        <v>23</v>
      </c>
      <c r="F689" s="211" t="s">
        <v>162</v>
      </c>
      <c r="G689" s="209"/>
      <c r="H689" s="212">
        <v>1</v>
      </c>
      <c r="I689" s="213"/>
      <c r="J689" s="209"/>
      <c r="K689" s="209"/>
      <c r="L689" s="214"/>
      <c r="M689" s="215"/>
      <c r="N689" s="216"/>
      <c r="O689" s="216"/>
      <c r="P689" s="216"/>
      <c r="Q689" s="216"/>
      <c r="R689" s="216"/>
      <c r="S689" s="216"/>
      <c r="T689" s="217"/>
      <c r="AT689" s="218" t="s">
        <v>160</v>
      </c>
      <c r="AU689" s="218" t="s">
        <v>81</v>
      </c>
      <c r="AV689" s="11" t="s">
        <v>151</v>
      </c>
      <c r="AW689" s="11" t="s">
        <v>36</v>
      </c>
      <c r="AX689" s="11" t="s">
        <v>81</v>
      </c>
      <c r="AY689" s="218" t="s">
        <v>146</v>
      </c>
    </row>
    <row r="690" spans="2:65" s="1" customFormat="1" ht="16.5" customHeight="1" x14ac:dyDescent="0.3">
      <c r="B690" s="40"/>
      <c r="C690" s="182" t="s">
        <v>832</v>
      </c>
      <c r="D690" s="182" t="s">
        <v>147</v>
      </c>
      <c r="E690" s="183" t="s">
        <v>833</v>
      </c>
      <c r="F690" s="184" t="s">
        <v>834</v>
      </c>
      <c r="G690" s="185" t="s">
        <v>177</v>
      </c>
      <c r="H690" s="186">
        <v>1</v>
      </c>
      <c r="I690" s="187"/>
      <c r="J690" s="188">
        <f>ROUND(I690*H690,2)</f>
        <v>0</v>
      </c>
      <c r="K690" s="184" t="s">
        <v>23</v>
      </c>
      <c r="L690" s="60"/>
      <c r="M690" s="189" t="s">
        <v>23</v>
      </c>
      <c r="N690" s="190" t="s">
        <v>44</v>
      </c>
      <c r="O690" s="41"/>
      <c r="P690" s="191">
        <f>O690*H690</f>
        <v>0</v>
      </c>
      <c r="Q690" s="191">
        <v>0</v>
      </c>
      <c r="R690" s="191">
        <f>Q690*H690</f>
        <v>0</v>
      </c>
      <c r="S690" s="191">
        <v>0</v>
      </c>
      <c r="T690" s="192">
        <f>S690*H690</f>
        <v>0</v>
      </c>
      <c r="AR690" s="23" t="s">
        <v>151</v>
      </c>
      <c r="AT690" s="23" t="s">
        <v>147</v>
      </c>
      <c r="AU690" s="23" t="s">
        <v>81</v>
      </c>
      <c r="AY690" s="23" t="s">
        <v>146</v>
      </c>
      <c r="BE690" s="193">
        <f>IF(N690="základní",J690,0)</f>
        <v>0</v>
      </c>
      <c r="BF690" s="193">
        <f>IF(N690="snížená",J690,0)</f>
        <v>0</v>
      </c>
      <c r="BG690" s="193">
        <f>IF(N690="zákl. přenesená",J690,0)</f>
        <v>0</v>
      </c>
      <c r="BH690" s="193">
        <f>IF(N690="sníž. přenesená",J690,0)</f>
        <v>0</v>
      </c>
      <c r="BI690" s="193">
        <f>IF(N690="nulová",J690,0)</f>
        <v>0</v>
      </c>
      <c r="BJ690" s="23" t="s">
        <v>81</v>
      </c>
      <c r="BK690" s="193">
        <f>ROUND(I690*H690,2)</f>
        <v>0</v>
      </c>
      <c r="BL690" s="23" t="s">
        <v>151</v>
      </c>
      <c r="BM690" s="23" t="s">
        <v>835</v>
      </c>
    </row>
    <row r="691" spans="2:65" s="1" customFormat="1" x14ac:dyDescent="0.3">
      <c r="B691" s="40"/>
      <c r="C691" s="62"/>
      <c r="D691" s="194" t="s">
        <v>152</v>
      </c>
      <c r="E691" s="62"/>
      <c r="F691" s="195" t="s">
        <v>834</v>
      </c>
      <c r="G691" s="62"/>
      <c r="H691" s="62"/>
      <c r="I691" s="155"/>
      <c r="J691" s="62"/>
      <c r="K691" s="62"/>
      <c r="L691" s="60"/>
      <c r="M691" s="196"/>
      <c r="N691" s="41"/>
      <c r="O691" s="41"/>
      <c r="P691" s="41"/>
      <c r="Q691" s="41"/>
      <c r="R691" s="41"/>
      <c r="S691" s="41"/>
      <c r="T691" s="77"/>
      <c r="AT691" s="23" t="s">
        <v>152</v>
      </c>
      <c r="AU691" s="23" t="s">
        <v>81</v>
      </c>
    </row>
    <row r="692" spans="2:65" s="10" customFormat="1" x14ac:dyDescent="0.3">
      <c r="B692" s="197"/>
      <c r="C692" s="198"/>
      <c r="D692" s="194" t="s">
        <v>160</v>
      </c>
      <c r="E692" s="199" t="s">
        <v>23</v>
      </c>
      <c r="F692" s="200" t="s">
        <v>836</v>
      </c>
      <c r="G692" s="198"/>
      <c r="H692" s="201">
        <v>1</v>
      </c>
      <c r="I692" s="202"/>
      <c r="J692" s="198"/>
      <c r="K692" s="198"/>
      <c r="L692" s="203"/>
      <c r="M692" s="204"/>
      <c r="N692" s="205"/>
      <c r="O692" s="205"/>
      <c r="P692" s="205"/>
      <c r="Q692" s="205"/>
      <c r="R692" s="205"/>
      <c r="S692" s="205"/>
      <c r="T692" s="206"/>
      <c r="AT692" s="207" t="s">
        <v>160</v>
      </c>
      <c r="AU692" s="207" t="s">
        <v>81</v>
      </c>
      <c r="AV692" s="10" t="s">
        <v>83</v>
      </c>
      <c r="AW692" s="10" t="s">
        <v>36</v>
      </c>
      <c r="AX692" s="10" t="s">
        <v>73</v>
      </c>
      <c r="AY692" s="207" t="s">
        <v>146</v>
      </c>
    </row>
    <row r="693" spans="2:65" s="11" customFormat="1" x14ac:dyDescent="0.3">
      <c r="B693" s="208"/>
      <c r="C693" s="209"/>
      <c r="D693" s="194" t="s">
        <v>160</v>
      </c>
      <c r="E693" s="210" t="s">
        <v>23</v>
      </c>
      <c r="F693" s="211" t="s">
        <v>162</v>
      </c>
      <c r="G693" s="209"/>
      <c r="H693" s="212">
        <v>1</v>
      </c>
      <c r="I693" s="213"/>
      <c r="J693" s="209"/>
      <c r="K693" s="209"/>
      <c r="L693" s="214"/>
      <c r="M693" s="215"/>
      <c r="N693" s="216"/>
      <c r="O693" s="216"/>
      <c r="P693" s="216"/>
      <c r="Q693" s="216"/>
      <c r="R693" s="216"/>
      <c r="S693" s="216"/>
      <c r="T693" s="217"/>
      <c r="AT693" s="218" t="s">
        <v>160</v>
      </c>
      <c r="AU693" s="218" t="s">
        <v>81</v>
      </c>
      <c r="AV693" s="11" t="s">
        <v>151</v>
      </c>
      <c r="AW693" s="11" t="s">
        <v>36</v>
      </c>
      <c r="AX693" s="11" t="s">
        <v>81</v>
      </c>
      <c r="AY693" s="218" t="s">
        <v>146</v>
      </c>
    </row>
    <row r="694" spans="2:65" s="1" customFormat="1" ht="16.5" customHeight="1" x14ac:dyDescent="0.3">
      <c r="B694" s="40"/>
      <c r="C694" s="182" t="s">
        <v>528</v>
      </c>
      <c r="D694" s="182" t="s">
        <v>147</v>
      </c>
      <c r="E694" s="183" t="s">
        <v>837</v>
      </c>
      <c r="F694" s="184" t="s">
        <v>838</v>
      </c>
      <c r="G694" s="185" t="s">
        <v>177</v>
      </c>
      <c r="H694" s="186">
        <v>3</v>
      </c>
      <c r="I694" s="187"/>
      <c r="J694" s="188">
        <f>ROUND(I694*H694,2)</f>
        <v>0</v>
      </c>
      <c r="K694" s="184" t="s">
        <v>23</v>
      </c>
      <c r="L694" s="60"/>
      <c r="M694" s="189" t="s">
        <v>23</v>
      </c>
      <c r="N694" s="190" t="s">
        <v>44</v>
      </c>
      <c r="O694" s="41"/>
      <c r="P694" s="191">
        <f>O694*H694</f>
        <v>0</v>
      </c>
      <c r="Q694" s="191">
        <v>0</v>
      </c>
      <c r="R694" s="191">
        <f>Q694*H694</f>
        <v>0</v>
      </c>
      <c r="S694" s="191">
        <v>0</v>
      </c>
      <c r="T694" s="192">
        <f>S694*H694</f>
        <v>0</v>
      </c>
      <c r="AR694" s="23" t="s">
        <v>151</v>
      </c>
      <c r="AT694" s="23" t="s">
        <v>147</v>
      </c>
      <c r="AU694" s="23" t="s">
        <v>81</v>
      </c>
      <c r="AY694" s="23" t="s">
        <v>146</v>
      </c>
      <c r="BE694" s="193">
        <f>IF(N694="základní",J694,0)</f>
        <v>0</v>
      </c>
      <c r="BF694" s="193">
        <f>IF(N694="snížená",J694,0)</f>
        <v>0</v>
      </c>
      <c r="BG694" s="193">
        <f>IF(N694="zákl. přenesená",J694,0)</f>
        <v>0</v>
      </c>
      <c r="BH694" s="193">
        <f>IF(N694="sníž. přenesená",J694,0)</f>
        <v>0</v>
      </c>
      <c r="BI694" s="193">
        <f>IF(N694="nulová",J694,0)</f>
        <v>0</v>
      </c>
      <c r="BJ694" s="23" t="s">
        <v>81</v>
      </c>
      <c r="BK694" s="193">
        <f>ROUND(I694*H694,2)</f>
        <v>0</v>
      </c>
      <c r="BL694" s="23" t="s">
        <v>151</v>
      </c>
      <c r="BM694" s="23" t="s">
        <v>839</v>
      </c>
    </row>
    <row r="695" spans="2:65" s="1" customFormat="1" x14ac:dyDescent="0.3">
      <c r="B695" s="40"/>
      <c r="C695" s="62"/>
      <c r="D695" s="194" t="s">
        <v>152</v>
      </c>
      <c r="E695" s="62"/>
      <c r="F695" s="195" t="s">
        <v>838</v>
      </c>
      <c r="G695" s="62"/>
      <c r="H695" s="62"/>
      <c r="I695" s="155"/>
      <c r="J695" s="62"/>
      <c r="K695" s="62"/>
      <c r="L695" s="60"/>
      <c r="M695" s="196"/>
      <c r="N695" s="41"/>
      <c r="O695" s="41"/>
      <c r="P695" s="41"/>
      <c r="Q695" s="41"/>
      <c r="R695" s="41"/>
      <c r="S695" s="41"/>
      <c r="T695" s="77"/>
      <c r="AT695" s="23" t="s">
        <v>152</v>
      </c>
      <c r="AU695" s="23" t="s">
        <v>81</v>
      </c>
    </row>
    <row r="696" spans="2:65" s="1" customFormat="1" ht="16.5" customHeight="1" x14ac:dyDescent="0.3">
      <c r="B696" s="40"/>
      <c r="C696" s="182" t="s">
        <v>840</v>
      </c>
      <c r="D696" s="182" t="s">
        <v>147</v>
      </c>
      <c r="E696" s="183" t="s">
        <v>841</v>
      </c>
      <c r="F696" s="184" t="s">
        <v>842</v>
      </c>
      <c r="G696" s="185" t="s">
        <v>150</v>
      </c>
      <c r="H696" s="186">
        <v>3</v>
      </c>
      <c r="I696" s="187"/>
      <c r="J696" s="188">
        <f>ROUND(I696*H696,2)</f>
        <v>0</v>
      </c>
      <c r="K696" s="184" t="s">
        <v>23</v>
      </c>
      <c r="L696" s="60"/>
      <c r="M696" s="189" t="s">
        <v>23</v>
      </c>
      <c r="N696" s="190" t="s">
        <v>44</v>
      </c>
      <c r="O696" s="41"/>
      <c r="P696" s="191">
        <f>O696*H696</f>
        <v>0</v>
      </c>
      <c r="Q696" s="191">
        <v>0</v>
      </c>
      <c r="R696" s="191">
        <f>Q696*H696</f>
        <v>0</v>
      </c>
      <c r="S696" s="191">
        <v>0</v>
      </c>
      <c r="T696" s="192">
        <f>S696*H696</f>
        <v>0</v>
      </c>
      <c r="AR696" s="23" t="s">
        <v>151</v>
      </c>
      <c r="AT696" s="23" t="s">
        <v>147</v>
      </c>
      <c r="AU696" s="23" t="s">
        <v>81</v>
      </c>
      <c r="AY696" s="23" t="s">
        <v>146</v>
      </c>
      <c r="BE696" s="193">
        <f>IF(N696="základní",J696,0)</f>
        <v>0</v>
      </c>
      <c r="BF696" s="193">
        <f>IF(N696="snížená",J696,0)</f>
        <v>0</v>
      </c>
      <c r="BG696" s="193">
        <f>IF(N696="zákl. přenesená",J696,0)</f>
        <v>0</v>
      </c>
      <c r="BH696" s="193">
        <f>IF(N696="sníž. přenesená",J696,0)</f>
        <v>0</v>
      </c>
      <c r="BI696" s="193">
        <f>IF(N696="nulová",J696,0)</f>
        <v>0</v>
      </c>
      <c r="BJ696" s="23" t="s">
        <v>81</v>
      </c>
      <c r="BK696" s="193">
        <f>ROUND(I696*H696,2)</f>
        <v>0</v>
      </c>
      <c r="BL696" s="23" t="s">
        <v>151</v>
      </c>
      <c r="BM696" s="23" t="s">
        <v>843</v>
      </c>
    </row>
    <row r="697" spans="2:65" s="1" customFormat="1" x14ac:dyDescent="0.3">
      <c r="B697" s="40"/>
      <c r="C697" s="62"/>
      <c r="D697" s="194" t="s">
        <v>152</v>
      </c>
      <c r="E697" s="62"/>
      <c r="F697" s="195" t="s">
        <v>842</v>
      </c>
      <c r="G697" s="62"/>
      <c r="H697" s="62"/>
      <c r="I697" s="155"/>
      <c r="J697" s="62"/>
      <c r="K697" s="62"/>
      <c r="L697" s="60"/>
      <c r="M697" s="196"/>
      <c r="N697" s="41"/>
      <c r="O697" s="41"/>
      <c r="P697" s="41"/>
      <c r="Q697" s="41"/>
      <c r="R697" s="41"/>
      <c r="S697" s="41"/>
      <c r="T697" s="77"/>
      <c r="AT697" s="23" t="s">
        <v>152</v>
      </c>
      <c r="AU697" s="23" t="s">
        <v>81</v>
      </c>
    </row>
    <row r="698" spans="2:65" s="10" customFormat="1" x14ac:dyDescent="0.3">
      <c r="B698" s="197"/>
      <c r="C698" s="198"/>
      <c r="D698" s="194" t="s">
        <v>160</v>
      </c>
      <c r="E698" s="199" t="s">
        <v>23</v>
      </c>
      <c r="F698" s="200" t="s">
        <v>844</v>
      </c>
      <c r="G698" s="198"/>
      <c r="H698" s="201">
        <v>3</v>
      </c>
      <c r="I698" s="202"/>
      <c r="J698" s="198"/>
      <c r="K698" s="198"/>
      <c r="L698" s="203"/>
      <c r="M698" s="204"/>
      <c r="N698" s="205"/>
      <c r="O698" s="205"/>
      <c r="P698" s="205"/>
      <c r="Q698" s="205"/>
      <c r="R698" s="205"/>
      <c r="S698" s="205"/>
      <c r="T698" s="206"/>
      <c r="AT698" s="207" t="s">
        <v>160</v>
      </c>
      <c r="AU698" s="207" t="s">
        <v>81</v>
      </c>
      <c r="AV698" s="10" t="s">
        <v>83</v>
      </c>
      <c r="AW698" s="10" t="s">
        <v>36</v>
      </c>
      <c r="AX698" s="10" t="s">
        <v>73</v>
      </c>
      <c r="AY698" s="207" t="s">
        <v>146</v>
      </c>
    </row>
    <row r="699" spans="2:65" s="11" customFormat="1" x14ac:dyDescent="0.3">
      <c r="B699" s="208"/>
      <c r="C699" s="209"/>
      <c r="D699" s="194" t="s">
        <v>160</v>
      </c>
      <c r="E699" s="210" t="s">
        <v>23</v>
      </c>
      <c r="F699" s="211" t="s">
        <v>162</v>
      </c>
      <c r="G699" s="209"/>
      <c r="H699" s="212">
        <v>3</v>
      </c>
      <c r="I699" s="213"/>
      <c r="J699" s="209"/>
      <c r="K699" s="209"/>
      <c r="L699" s="214"/>
      <c r="M699" s="215"/>
      <c r="N699" s="216"/>
      <c r="O699" s="216"/>
      <c r="P699" s="216"/>
      <c r="Q699" s="216"/>
      <c r="R699" s="216"/>
      <c r="S699" s="216"/>
      <c r="T699" s="217"/>
      <c r="AT699" s="218" t="s">
        <v>160</v>
      </c>
      <c r="AU699" s="218" t="s">
        <v>81</v>
      </c>
      <c r="AV699" s="11" t="s">
        <v>151</v>
      </c>
      <c r="AW699" s="11" t="s">
        <v>36</v>
      </c>
      <c r="AX699" s="11" t="s">
        <v>81</v>
      </c>
      <c r="AY699" s="218" t="s">
        <v>146</v>
      </c>
    </row>
    <row r="700" spans="2:65" s="1" customFormat="1" ht="25.5" customHeight="1" x14ac:dyDescent="0.3">
      <c r="B700" s="40"/>
      <c r="C700" s="230" t="s">
        <v>532</v>
      </c>
      <c r="D700" s="230" t="s">
        <v>358</v>
      </c>
      <c r="E700" s="231" t="s">
        <v>845</v>
      </c>
      <c r="F700" s="232" t="s">
        <v>846</v>
      </c>
      <c r="G700" s="233" t="s">
        <v>177</v>
      </c>
      <c r="H700" s="234">
        <v>1</v>
      </c>
      <c r="I700" s="235"/>
      <c r="J700" s="236">
        <f>ROUND(I700*H700,2)</f>
        <v>0</v>
      </c>
      <c r="K700" s="232" t="s">
        <v>23</v>
      </c>
      <c r="L700" s="237"/>
      <c r="M700" s="238" t="s">
        <v>23</v>
      </c>
      <c r="N700" s="239" t="s">
        <v>44</v>
      </c>
      <c r="O700" s="41"/>
      <c r="P700" s="191">
        <f>O700*H700</f>
        <v>0</v>
      </c>
      <c r="Q700" s="191">
        <v>0</v>
      </c>
      <c r="R700" s="191">
        <f>Q700*H700</f>
        <v>0</v>
      </c>
      <c r="S700" s="191">
        <v>0</v>
      </c>
      <c r="T700" s="192">
        <f>S700*H700</f>
        <v>0</v>
      </c>
      <c r="AR700" s="23" t="s">
        <v>165</v>
      </c>
      <c r="AT700" s="23" t="s">
        <v>358</v>
      </c>
      <c r="AU700" s="23" t="s">
        <v>81</v>
      </c>
      <c r="AY700" s="23" t="s">
        <v>146</v>
      </c>
      <c r="BE700" s="193">
        <f>IF(N700="základní",J700,0)</f>
        <v>0</v>
      </c>
      <c r="BF700" s="193">
        <f>IF(N700="snížená",J700,0)</f>
        <v>0</v>
      </c>
      <c r="BG700" s="193">
        <f>IF(N700="zákl. přenesená",J700,0)</f>
        <v>0</v>
      </c>
      <c r="BH700" s="193">
        <f>IF(N700="sníž. přenesená",J700,0)</f>
        <v>0</v>
      </c>
      <c r="BI700" s="193">
        <f>IF(N700="nulová",J700,0)</f>
        <v>0</v>
      </c>
      <c r="BJ700" s="23" t="s">
        <v>81</v>
      </c>
      <c r="BK700" s="193">
        <f>ROUND(I700*H700,2)</f>
        <v>0</v>
      </c>
      <c r="BL700" s="23" t="s">
        <v>151</v>
      </c>
      <c r="BM700" s="23" t="s">
        <v>847</v>
      </c>
    </row>
    <row r="701" spans="2:65" s="1" customFormat="1" ht="24" x14ac:dyDescent="0.3">
      <c r="B701" s="40"/>
      <c r="C701" s="62"/>
      <c r="D701" s="194" t="s">
        <v>152</v>
      </c>
      <c r="E701" s="62"/>
      <c r="F701" s="195" t="s">
        <v>846</v>
      </c>
      <c r="G701" s="62"/>
      <c r="H701" s="62"/>
      <c r="I701" s="155"/>
      <c r="J701" s="62"/>
      <c r="K701" s="62"/>
      <c r="L701" s="60"/>
      <c r="M701" s="196"/>
      <c r="N701" s="41"/>
      <c r="O701" s="41"/>
      <c r="P701" s="41"/>
      <c r="Q701" s="41"/>
      <c r="R701" s="41"/>
      <c r="S701" s="41"/>
      <c r="T701" s="77"/>
      <c r="AT701" s="23" t="s">
        <v>152</v>
      </c>
      <c r="AU701" s="23" t="s">
        <v>81</v>
      </c>
    </row>
    <row r="702" spans="2:65" s="10" customFormat="1" x14ac:dyDescent="0.3">
      <c r="B702" s="197"/>
      <c r="C702" s="198"/>
      <c r="D702" s="194" t="s">
        <v>160</v>
      </c>
      <c r="E702" s="199" t="s">
        <v>23</v>
      </c>
      <c r="F702" s="200" t="s">
        <v>848</v>
      </c>
      <c r="G702" s="198"/>
      <c r="H702" s="201">
        <v>1</v>
      </c>
      <c r="I702" s="202"/>
      <c r="J702" s="198"/>
      <c r="K702" s="198"/>
      <c r="L702" s="203"/>
      <c r="M702" s="204"/>
      <c r="N702" s="205"/>
      <c r="O702" s="205"/>
      <c r="P702" s="205"/>
      <c r="Q702" s="205"/>
      <c r="R702" s="205"/>
      <c r="S702" s="205"/>
      <c r="T702" s="206"/>
      <c r="AT702" s="207" t="s">
        <v>160</v>
      </c>
      <c r="AU702" s="207" t="s">
        <v>81</v>
      </c>
      <c r="AV702" s="10" t="s">
        <v>83</v>
      </c>
      <c r="AW702" s="10" t="s">
        <v>36</v>
      </c>
      <c r="AX702" s="10" t="s">
        <v>73</v>
      </c>
      <c r="AY702" s="207" t="s">
        <v>146</v>
      </c>
    </row>
    <row r="703" spans="2:65" s="11" customFormat="1" x14ac:dyDescent="0.3">
      <c r="B703" s="208"/>
      <c r="C703" s="209"/>
      <c r="D703" s="194" t="s">
        <v>160</v>
      </c>
      <c r="E703" s="210" t="s">
        <v>23</v>
      </c>
      <c r="F703" s="211" t="s">
        <v>162</v>
      </c>
      <c r="G703" s="209"/>
      <c r="H703" s="212">
        <v>1</v>
      </c>
      <c r="I703" s="213"/>
      <c r="J703" s="209"/>
      <c r="K703" s="209"/>
      <c r="L703" s="214"/>
      <c r="M703" s="215"/>
      <c r="N703" s="216"/>
      <c r="O703" s="216"/>
      <c r="P703" s="216"/>
      <c r="Q703" s="216"/>
      <c r="R703" s="216"/>
      <c r="S703" s="216"/>
      <c r="T703" s="217"/>
      <c r="AT703" s="218" t="s">
        <v>160</v>
      </c>
      <c r="AU703" s="218" t="s">
        <v>81</v>
      </c>
      <c r="AV703" s="11" t="s">
        <v>151</v>
      </c>
      <c r="AW703" s="11" t="s">
        <v>36</v>
      </c>
      <c r="AX703" s="11" t="s">
        <v>81</v>
      </c>
      <c r="AY703" s="218" t="s">
        <v>146</v>
      </c>
    </row>
    <row r="704" spans="2:65" s="1" customFormat="1" ht="25.5" customHeight="1" x14ac:dyDescent="0.3">
      <c r="B704" s="40"/>
      <c r="C704" s="230" t="s">
        <v>849</v>
      </c>
      <c r="D704" s="230" t="s">
        <v>358</v>
      </c>
      <c r="E704" s="231" t="s">
        <v>850</v>
      </c>
      <c r="F704" s="232" t="s">
        <v>851</v>
      </c>
      <c r="G704" s="233" t="s">
        <v>177</v>
      </c>
      <c r="H704" s="234">
        <v>2</v>
      </c>
      <c r="I704" s="235"/>
      <c r="J704" s="236">
        <f>ROUND(I704*H704,2)</f>
        <v>0</v>
      </c>
      <c r="K704" s="232" t="s">
        <v>23</v>
      </c>
      <c r="L704" s="237"/>
      <c r="M704" s="238" t="s">
        <v>23</v>
      </c>
      <c r="N704" s="239" t="s">
        <v>44</v>
      </c>
      <c r="O704" s="41"/>
      <c r="P704" s="191">
        <f>O704*H704</f>
        <v>0</v>
      </c>
      <c r="Q704" s="191">
        <v>0</v>
      </c>
      <c r="R704" s="191">
        <f>Q704*H704</f>
        <v>0</v>
      </c>
      <c r="S704" s="191">
        <v>0</v>
      </c>
      <c r="T704" s="192">
        <f>S704*H704</f>
        <v>0</v>
      </c>
      <c r="AR704" s="23" t="s">
        <v>165</v>
      </c>
      <c r="AT704" s="23" t="s">
        <v>358</v>
      </c>
      <c r="AU704" s="23" t="s">
        <v>81</v>
      </c>
      <c r="AY704" s="23" t="s">
        <v>146</v>
      </c>
      <c r="BE704" s="193">
        <f>IF(N704="základní",J704,0)</f>
        <v>0</v>
      </c>
      <c r="BF704" s="193">
        <f>IF(N704="snížená",J704,0)</f>
        <v>0</v>
      </c>
      <c r="BG704" s="193">
        <f>IF(N704="zákl. přenesená",J704,0)</f>
        <v>0</v>
      </c>
      <c r="BH704" s="193">
        <f>IF(N704="sníž. přenesená",J704,0)</f>
        <v>0</v>
      </c>
      <c r="BI704" s="193">
        <f>IF(N704="nulová",J704,0)</f>
        <v>0</v>
      </c>
      <c r="BJ704" s="23" t="s">
        <v>81</v>
      </c>
      <c r="BK704" s="193">
        <f>ROUND(I704*H704,2)</f>
        <v>0</v>
      </c>
      <c r="BL704" s="23" t="s">
        <v>151</v>
      </c>
      <c r="BM704" s="23" t="s">
        <v>852</v>
      </c>
    </row>
    <row r="705" spans="2:65" s="1" customFormat="1" ht="24" x14ac:dyDescent="0.3">
      <c r="B705" s="40"/>
      <c r="C705" s="62"/>
      <c r="D705" s="194" t="s">
        <v>152</v>
      </c>
      <c r="E705" s="62"/>
      <c r="F705" s="195" t="s">
        <v>851</v>
      </c>
      <c r="G705" s="62"/>
      <c r="H705" s="62"/>
      <c r="I705" s="155"/>
      <c r="J705" s="62"/>
      <c r="K705" s="62"/>
      <c r="L705" s="60"/>
      <c r="M705" s="196"/>
      <c r="N705" s="41"/>
      <c r="O705" s="41"/>
      <c r="P705" s="41"/>
      <c r="Q705" s="41"/>
      <c r="R705" s="41"/>
      <c r="S705" s="41"/>
      <c r="T705" s="77"/>
      <c r="AT705" s="23" t="s">
        <v>152</v>
      </c>
      <c r="AU705" s="23" t="s">
        <v>81</v>
      </c>
    </row>
    <row r="706" spans="2:65" s="1" customFormat="1" ht="38.25" customHeight="1" x14ac:dyDescent="0.3">
      <c r="B706" s="40"/>
      <c r="C706" s="182" t="s">
        <v>537</v>
      </c>
      <c r="D706" s="182" t="s">
        <v>147</v>
      </c>
      <c r="E706" s="183" t="s">
        <v>853</v>
      </c>
      <c r="F706" s="184" t="s">
        <v>854</v>
      </c>
      <c r="G706" s="185" t="s">
        <v>150</v>
      </c>
      <c r="H706" s="186">
        <v>1</v>
      </c>
      <c r="I706" s="187"/>
      <c r="J706" s="188">
        <f>ROUND(I706*H706,2)</f>
        <v>0</v>
      </c>
      <c r="K706" s="184" t="s">
        <v>23</v>
      </c>
      <c r="L706" s="60"/>
      <c r="M706" s="189" t="s">
        <v>23</v>
      </c>
      <c r="N706" s="190" t="s">
        <v>44</v>
      </c>
      <c r="O706" s="41"/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AR706" s="23" t="s">
        <v>151</v>
      </c>
      <c r="AT706" s="23" t="s">
        <v>147</v>
      </c>
      <c r="AU706" s="23" t="s">
        <v>81</v>
      </c>
      <c r="AY706" s="23" t="s">
        <v>146</v>
      </c>
      <c r="BE706" s="193">
        <f>IF(N706="základní",J706,0)</f>
        <v>0</v>
      </c>
      <c r="BF706" s="193">
        <f>IF(N706="snížená",J706,0)</f>
        <v>0</v>
      </c>
      <c r="BG706" s="193">
        <f>IF(N706="zákl. přenesená",J706,0)</f>
        <v>0</v>
      </c>
      <c r="BH706" s="193">
        <f>IF(N706="sníž. přenesená",J706,0)</f>
        <v>0</v>
      </c>
      <c r="BI706" s="193">
        <f>IF(N706="nulová",J706,0)</f>
        <v>0</v>
      </c>
      <c r="BJ706" s="23" t="s">
        <v>81</v>
      </c>
      <c r="BK706" s="193">
        <f>ROUND(I706*H706,2)</f>
        <v>0</v>
      </c>
      <c r="BL706" s="23" t="s">
        <v>151</v>
      </c>
      <c r="BM706" s="23" t="s">
        <v>855</v>
      </c>
    </row>
    <row r="707" spans="2:65" s="1" customFormat="1" ht="24" x14ac:dyDescent="0.3">
      <c r="B707" s="40"/>
      <c r="C707" s="62"/>
      <c r="D707" s="194" t="s">
        <v>152</v>
      </c>
      <c r="E707" s="62"/>
      <c r="F707" s="195" t="s">
        <v>854</v>
      </c>
      <c r="G707" s="62"/>
      <c r="H707" s="62"/>
      <c r="I707" s="155"/>
      <c r="J707" s="62"/>
      <c r="K707" s="62"/>
      <c r="L707" s="60"/>
      <c r="M707" s="196"/>
      <c r="N707" s="41"/>
      <c r="O707" s="41"/>
      <c r="P707" s="41"/>
      <c r="Q707" s="41"/>
      <c r="R707" s="41"/>
      <c r="S707" s="41"/>
      <c r="T707" s="77"/>
      <c r="AT707" s="23" t="s">
        <v>152</v>
      </c>
      <c r="AU707" s="23" t="s">
        <v>81</v>
      </c>
    </row>
    <row r="708" spans="2:65" s="1" customFormat="1" ht="16.5" customHeight="1" x14ac:dyDescent="0.3">
      <c r="B708" s="40"/>
      <c r="C708" s="182" t="s">
        <v>856</v>
      </c>
      <c r="D708" s="182" t="s">
        <v>147</v>
      </c>
      <c r="E708" s="183" t="s">
        <v>857</v>
      </c>
      <c r="F708" s="184" t="s">
        <v>858</v>
      </c>
      <c r="G708" s="185" t="s">
        <v>177</v>
      </c>
      <c r="H708" s="186">
        <v>2</v>
      </c>
      <c r="I708" s="187"/>
      <c r="J708" s="188">
        <f>ROUND(I708*H708,2)</f>
        <v>0</v>
      </c>
      <c r="K708" s="184" t="s">
        <v>23</v>
      </c>
      <c r="L708" s="60"/>
      <c r="M708" s="189" t="s">
        <v>23</v>
      </c>
      <c r="N708" s="190" t="s">
        <v>44</v>
      </c>
      <c r="O708" s="41"/>
      <c r="P708" s="191">
        <f>O708*H708</f>
        <v>0</v>
      </c>
      <c r="Q708" s="191">
        <v>0</v>
      </c>
      <c r="R708" s="191">
        <f>Q708*H708</f>
        <v>0</v>
      </c>
      <c r="S708" s="191">
        <v>0</v>
      </c>
      <c r="T708" s="192">
        <f>S708*H708</f>
        <v>0</v>
      </c>
      <c r="AR708" s="23" t="s">
        <v>151</v>
      </c>
      <c r="AT708" s="23" t="s">
        <v>147</v>
      </c>
      <c r="AU708" s="23" t="s">
        <v>81</v>
      </c>
      <c r="AY708" s="23" t="s">
        <v>146</v>
      </c>
      <c r="BE708" s="193">
        <f>IF(N708="základní",J708,0)</f>
        <v>0</v>
      </c>
      <c r="BF708" s="193">
        <f>IF(N708="snížená",J708,0)</f>
        <v>0</v>
      </c>
      <c r="BG708" s="193">
        <f>IF(N708="zákl. přenesená",J708,0)</f>
        <v>0</v>
      </c>
      <c r="BH708" s="193">
        <f>IF(N708="sníž. přenesená",J708,0)</f>
        <v>0</v>
      </c>
      <c r="BI708" s="193">
        <f>IF(N708="nulová",J708,0)</f>
        <v>0</v>
      </c>
      <c r="BJ708" s="23" t="s">
        <v>81</v>
      </c>
      <c r="BK708" s="193">
        <f>ROUND(I708*H708,2)</f>
        <v>0</v>
      </c>
      <c r="BL708" s="23" t="s">
        <v>151</v>
      </c>
      <c r="BM708" s="23" t="s">
        <v>859</v>
      </c>
    </row>
    <row r="709" spans="2:65" s="1" customFormat="1" x14ac:dyDescent="0.3">
      <c r="B709" s="40"/>
      <c r="C709" s="62"/>
      <c r="D709" s="194" t="s">
        <v>152</v>
      </c>
      <c r="E709" s="62"/>
      <c r="F709" s="195" t="s">
        <v>858</v>
      </c>
      <c r="G709" s="62"/>
      <c r="H709" s="62"/>
      <c r="I709" s="155"/>
      <c r="J709" s="62"/>
      <c r="K709" s="62"/>
      <c r="L709" s="60"/>
      <c r="M709" s="196"/>
      <c r="N709" s="41"/>
      <c r="O709" s="41"/>
      <c r="P709" s="41"/>
      <c r="Q709" s="41"/>
      <c r="R709" s="41"/>
      <c r="S709" s="41"/>
      <c r="T709" s="77"/>
      <c r="AT709" s="23" t="s">
        <v>152</v>
      </c>
      <c r="AU709" s="23" t="s">
        <v>81</v>
      </c>
    </row>
    <row r="710" spans="2:65" s="10" customFormat="1" x14ac:dyDescent="0.3">
      <c r="B710" s="197"/>
      <c r="C710" s="198"/>
      <c r="D710" s="194" t="s">
        <v>160</v>
      </c>
      <c r="E710" s="199" t="s">
        <v>23</v>
      </c>
      <c r="F710" s="200" t="s">
        <v>860</v>
      </c>
      <c r="G710" s="198"/>
      <c r="H710" s="201">
        <v>1</v>
      </c>
      <c r="I710" s="202"/>
      <c r="J710" s="198"/>
      <c r="K710" s="198"/>
      <c r="L710" s="203"/>
      <c r="M710" s="204"/>
      <c r="N710" s="205"/>
      <c r="O710" s="205"/>
      <c r="P710" s="205"/>
      <c r="Q710" s="205"/>
      <c r="R710" s="205"/>
      <c r="S710" s="205"/>
      <c r="T710" s="206"/>
      <c r="AT710" s="207" t="s">
        <v>160</v>
      </c>
      <c r="AU710" s="207" t="s">
        <v>81</v>
      </c>
      <c r="AV710" s="10" t="s">
        <v>83</v>
      </c>
      <c r="AW710" s="10" t="s">
        <v>36</v>
      </c>
      <c r="AX710" s="10" t="s">
        <v>73</v>
      </c>
      <c r="AY710" s="207" t="s">
        <v>146</v>
      </c>
    </row>
    <row r="711" spans="2:65" s="10" customFormat="1" x14ac:dyDescent="0.3">
      <c r="B711" s="197"/>
      <c r="C711" s="198"/>
      <c r="D711" s="194" t="s">
        <v>160</v>
      </c>
      <c r="E711" s="199" t="s">
        <v>23</v>
      </c>
      <c r="F711" s="200" t="s">
        <v>861</v>
      </c>
      <c r="G711" s="198"/>
      <c r="H711" s="201">
        <v>1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160</v>
      </c>
      <c r="AU711" s="207" t="s">
        <v>81</v>
      </c>
      <c r="AV711" s="10" t="s">
        <v>83</v>
      </c>
      <c r="AW711" s="10" t="s">
        <v>36</v>
      </c>
      <c r="AX711" s="10" t="s">
        <v>73</v>
      </c>
      <c r="AY711" s="207" t="s">
        <v>146</v>
      </c>
    </row>
    <row r="712" spans="2:65" s="11" customFormat="1" x14ac:dyDescent="0.3">
      <c r="B712" s="208"/>
      <c r="C712" s="209"/>
      <c r="D712" s="194" t="s">
        <v>160</v>
      </c>
      <c r="E712" s="210" t="s">
        <v>23</v>
      </c>
      <c r="F712" s="211" t="s">
        <v>162</v>
      </c>
      <c r="G712" s="209"/>
      <c r="H712" s="212">
        <v>2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160</v>
      </c>
      <c r="AU712" s="218" t="s">
        <v>81</v>
      </c>
      <c r="AV712" s="11" t="s">
        <v>151</v>
      </c>
      <c r="AW712" s="11" t="s">
        <v>36</v>
      </c>
      <c r="AX712" s="11" t="s">
        <v>81</v>
      </c>
      <c r="AY712" s="218" t="s">
        <v>146</v>
      </c>
    </row>
    <row r="713" spans="2:65" s="1" customFormat="1" ht="16.5" customHeight="1" x14ac:dyDescent="0.3">
      <c r="B713" s="40"/>
      <c r="C713" s="182" t="s">
        <v>545</v>
      </c>
      <c r="D713" s="182" t="s">
        <v>147</v>
      </c>
      <c r="E713" s="183" t="s">
        <v>862</v>
      </c>
      <c r="F713" s="184" t="s">
        <v>863</v>
      </c>
      <c r="G713" s="185" t="s">
        <v>557</v>
      </c>
      <c r="H713" s="240"/>
      <c r="I713" s="187"/>
      <c r="J713" s="188">
        <f>ROUND(I713*H713,2)</f>
        <v>0</v>
      </c>
      <c r="K713" s="184" t="s">
        <v>182</v>
      </c>
      <c r="L713" s="60"/>
      <c r="M713" s="189" t="s">
        <v>23</v>
      </c>
      <c r="N713" s="190" t="s">
        <v>44</v>
      </c>
      <c r="O713" s="41"/>
      <c r="P713" s="191">
        <f>O713*H713</f>
        <v>0</v>
      </c>
      <c r="Q713" s="191">
        <v>0</v>
      </c>
      <c r="R713" s="191">
        <f>Q713*H713</f>
        <v>0</v>
      </c>
      <c r="S713" s="191">
        <v>0</v>
      </c>
      <c r="T713" s="192">
        <f>S713*H713</f>
        <v>0</v>
      </c>
      <c r="AR713" s="23" t="s">
        <v>151</v>
      </c>
      <c r="AT713" s="23" t="s">
        <v>147</v>
      </c>
      <c r="AU713" s="23" t="s">
        <v>81</v>
      </c>
      <c r="AY713" s="23" t="s">
        <v>146</v>
      </c>
      <c r="BE713" s="193">
        <f>IF(N713="základní",J713,0)</f>
        <v>0</v>
      </c>
      <c r="BF713" s="193">
        <f>IF(N713="snížená",J713,0)</f>
        <v>0</v>
      </c>
      <c r="BG713" s="193">
        <f>IF(N713="zákl. přenesená",J713,0)</f>
        <v>0</v>
      </c>
      <c r="BH713" s="193">
        <f>IF(N713="sníž. přenesená",J713,0)</f>
        <v>0</v>
      </c>
      <c r="BI713" s="193">
        <f>IF(N713="nulová",J713,0)</f>
        <v>0</v>
      </c>
      <c r="BJ713" s="23" t="s">
        <v>81</v>
      </c>
      <c r="BK713" s="193">
        <f>ROUND(I713*H713,2)</f>
        <v>0</v>
      </c>
      <c r="BL713" s="23" t="s">
        <v>151</v>
      </c>
      <c r="BM713" s="23" t="s">
        <v>864</v>
      </c>
    </row>
    <row r="714" spans="2:65" s="1" customFormat="1" ht="24" x14ac:dyDescent="0.3">
      <c r="B714" s="40"/>
      <c r="C714" s="62"/>
      <c r="D714" s="194" t="s">
        <v>152</v>
      </c>
      <c r="E714" s="62"/>
      <c r="F714" s="195" t="s">
        <v>865</v>
      </c>
      <c r="G714" s="62"/>
      <c r="H714" s="62"/>
      <c r="I714" s="155"/>
      <c r="J714" s="62"/>
      <c r="K714" s="62"/>
      <c r="L714" s="60"/>
      <c r="M714" s="196"/>
      <c r="N714" s="41"/>
      <c r="O714" s="41"/>
      <c r="P714" s="41"/>
      <c r="Q714" s="41"/>
      <c r="R714" s="41"/>
      <c r="S714" s="41"/>
      <c r="T714" s="77"/>
      <c r="AT714" s="23" t="s">
        <v>152</v>
      </c>
      <c r="AU714" s="23" t="s">
        <v>81</v>
      </c>
    </row>
    <row r="715" spans="2:65" s="9" customFormat="1" ht="37.35" customHeight="1" x14ac:dyDescent="0.35">
      <c r="B715" s="168"/>
      <c r="C715" s="169"/>
      <c r="D715" s="170" t="s">
        <v>72</v>
      </c>
      <c r="E715" s="171" t="s">
        <v>866</v>
      </c>
      <c r="F715" s="171" t="s">
        <v>867</v>
      </c>
      <c r="G715" s="169"/>
      <c r="H715" s="169"/>
      <c r="I715" s="172"/>
      <c r="J715" s="173">
        <f>BK715</f>
        <v>0</v>
      </c>
      <c r="K715" s="169"/>
      <c r="L715" s="174"/>
      <c r="M715" s="175"/>
      <c r="N715" s="176"/>
      <c r="O715" s="176"/>
      <c r="P715" s="177">
        <f>SUM(P716:P745)</f>
        <v>0</v>
      </c>
      <c r="Q715" s="176"/>
      <c r="R715" s="177">
        <f>SUM(R716:R745)</f>
        <v>0</v>
      </c>
      <c r="S715" s="176"/>
      <c r="T715" s="178">
        <f>SUM(T716:T745)</f>
        <v>0</v>
      </c>
      <c r="AR715" s="179" t="s">
        <v>81</v>
      </c>
      <c r="AT715" s="180" t="s">
        <v>72</v>
      </c>
      <c r="AU715" s="180" t="s">
        <v>73</v>
      </c>
      <c r="AY715" s="179" t="s">
        <v>146</v>
      </c>
      <c r="BK715" s="181">
        <f>SUM(BK716:BK745)</f>
        <v>0</v>
      </c>
    </row>
    <row r="716" spans="2:65" s="1" customFormat="1" ht="25.5" customHeight="1" x14ac:dyDescent="0.3">
      <c r="B716" s="40"/>
      <c r="C716" s="182" t="s">
        <v>868</v>
      </c>
      <c r="D716" s="182" t="s">
        <v>147</v>
      </c>
      <c r="E716" s="183" t="s">
        <v>869</v>
      </c>
      <c r="F716" s="184" t="s">
        <v>870</v>
      </c>
      <c r="G716" s="185" t="s">
        <v>198</v>
      </c>
      <c r="H716" s="186">
        <v>20</v>
      </c>
      <c r="I716" s="187"/>
      <c r="J716" s="188">
        <f>ROUND(I716*H716,2)</f>
        <v>0</v>
      </c>
      <c r="K716" s="184" t="s">
        <v>23</v>
      </c>
      <c r="L716" s="60"/>
      <c r="M716" s="189" t="s">
        <v>23</v>
      </c>
      <c r="N716" s="190" t="s">
        <v>44</v>
      </c>
      <c r="O716" s="41"/>
      <c r="P716" s="191">
        <f>O716*H716</f>
        <v>0</v>
      </c>
      <c r="Q716" s="191">
        <v>0</v>
      </c>
      <c r="R716" s="191">
        <f>Q716*H716</f>
        <v>0</v>
      </c>
      <c r="S716" s="191">
        <v>0</v>
      </c>
      <c r="T716" s="192">
        <f>S716*H716</f>
        <v>0</v>
      </c>
      <c r="AR716" s="23" t="s">
        <v>151</v>
      </c>
      <c r="AT716" s="23" t="s">
        <v>147</v>
      </c>
      <c r="AU716" s="23" t="s">
        <v>81</v>
      </c>
      <c r="AY716" s="23" t="s">
        <v>146</v>
      </c>
      <c r="BE716" s="193">
        <f>IF(N716="základní",J716,0)</f>
        <v>0</v>
      </c>
      <c r="BF716" s="193">
        <f>IF(N716="snížená",J716,0)</f>
        <v>0</v>
      </c>
      <c r="BG716" s="193">
        <f>IF(N716="zákl. přenesená",J716,0)</f>
        <v>0</v>
      </c>
      <c r="BH716" s="193">
        <f>IF(N716="sníž. přenesená",J716,0)</f>
        <v>0</v>
      </c>
      <c r="BI716" s="193">
        <f>IF(N716="nulová",J716,0)</f>
        <v>0</v>
      </c>
      <c r="BJ716" s="23" t="s">
        <v>81</v>
      </c>
      <c r="BK716" s="193">
        <f>ROUND(I716*H716,2)</f>
        <v>0</v>
      </c>
      <c r="BL716" s="23" t="s">
        <v>151</v>
      </c>
      <c r="BM716" s="23" t="s">
        <v>871</v>
      </c>
    </row>
    <row r="717" spans="2:65" s="1" customFormat="1" x14ac:dyDescent="0.3">
      <c r="B717" s="40"/>
      <c r="C717" s="62"/>
      <c r="D717" s="194" t="s">
        <v>152</v>
      </c>
      <c r="E717" s="62"/>
      <c r="F717" s="195" t="s">
        <v>872</v>
      </c>
      <c r="G717" s="62"/>
      <c r="H717" s="62"/>
      <c r="I717" s="155"/>
      <c r="J717" s="62"/>
      <c r="K717" s="62"/>
      <c r="L717" s="60"/>
      <c r="M717" s="196"/>
      <c r="N717" s="41"/>
      <c r="O717" s="41"/>
      <c r="P717" s="41"/>
      <c r="Q717" s="41"/>
      <c r="R717" s="41"/>
      <c r="S717" s="41"/>
      <c r="T717" s="77"/>
      <c r="AT717" s="23" t="s">
        <v>152</v>
      </c>
      <c r="AU717" s="23" t="s">
        <v>81</v>
      </c>
    </row>
    <row r="718" spans="2:65" s="10" customFormat="1" x14ac:dyDescent="0.3">
      <c r="B718" s="197"/>
      <c r="C718" s="198"/>
      <c r="D718" s="194" t="s">
        <v>160</v>
      </c>
      <c r="E718" s="199" t="s">
        <v>23</v>
      </c>
      <c r="F718" s="200" t="s">
        <v>873</v>
      </c>
      <c r="G718" s="198"/>
      <c r="H718" s="201">
        <v>8</v>
      </c>
      <c r="I718" s="202"/>
      <c r="J718" s="198"/>
      <c r="K718" s="198"/>
      <c r="L718" s="203"/>
      <c r="M718" s="204"/>
      <c r="N718" s="205"/>
      <c r="O718" s="205"/>
      <c r="P718" s="205"/>
      <c r="Q718" s="205"/>
      <c r="R718" s="205"/>
      <c r="S718" s="205"/>
      <c r="T718" s="206"/>
      <c r="AT718" s="207" t="s">
        <v>160</v>
      </c>
      <c r="AU718" s="207" t="s">
        <v>81</v>
      </c>
      <c r="AV718" s="10" t="s">
        <v>83</v>
      </c>
      <c r="AW718" s="10" t="s">
        <v>36</v>
      </c>
      <c r="AX718" s="10" t="s">
        <v>73</v>
      </c>
      <c r="AY718" s="207" t="s">
        <v>146</v>
      </c>
    </row>
    <row r="719" spans="2:65" s="10" customFormat="1" x14ac:dyDescent="0.3">
      <c r="B719" s="197"/>
      <c r="C719" s="198"/>
      <c r="D719" s="194" t="s">
        <v>160</v>
      </c>
      <c r="E719" s="199" t="s">
        <v>23</v>
      </c>
      <c r="F719" s="200" t="s">
        <v>874</v>
      </c>
      <c r="G719" s="198"/>
      <c r="H719" s="201">
        <v>8</v>
      </c>
      <c r="I719" s="202"/>
      <c r="J719" s="198"/>
      <c r="K719" s="198"/>
      <c r="L719" s="203"/>
      <c r="M719" s="204"/>
      <c r="N719" s="205"/>
      <c r="O719" s="205"/>
      <c r="P719" s="205"/>
      <c r="Q719" s="205"/>
      <c r="R719" s="205"/>
      <c r="S719" s="205"/>
      <c r="T719" s="206"/>
      <c r="AT719" s="207" t="s">
        <v>160</v>
      </c>
      <c r="AU719" s="207" t="s">
        <v>81</v>
      </c>
      <c r="AV719" s="10" t="s">
        <v>83</v>
      </c>
      <c r="AW719" s="10" t="s">
        <v>36</v>
      </c>
      <c r="AX719" s="10" t="s">
        <v>73</v>
      </c>
      <c r="AY719" s="207" t="s">
        <v>146</v>
      </c>
    </row>
    <row r="720" spans="2:65" s="10" customFormat="1" x14ac:dyDescent="0.3">
      <c r="B720" s="197"/>
      <c r="C720" s="198"/>
      <c r="D720" s="194" t="s">
        <v>160</v>
      </c>
      <c r="E720" s="199" t="s">
        <v>23</v>
      </c>
      <c r="F720" s="200" t="s">
        <v>875</v>
      </c>
      <c r="G720" s="198"/>
      <c r="H720" s="201">
        <v>1</v>
      </c>
      <c r="I720" s="202"/>
      <c r="J720" s="198"/>
      <c r="K720" s="198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160</v>
      </c>
      <c r="AU720" s="207" t="s">
        <v>81</v>
      </c>
      <c r="AV720" s="10" t="s">
        <v>83</v>
      </c>
      <c r="AW720" s="10" t="s">
        <v>36</v>
      </c>
      <c r="AX720" s="10" t="s">
        <v>73</v>
      </c>
      <c r="AY720" s="207" t="s">
        <v>146</v>
      </c>
    </row>
    <row r="721" spans="2:65" s="10" customFormat="1" x14ac:dyDescent="0.3">
      <c r="B721" s="197"/>
      <c r="C721" s="198"/>
      <c r="D721" s="194" t="s">
        <v>160</v>
      </c>
      <c r="E721" s="199" t="s">
        <v>23</v>
      </c>
      <c r="F721" s="200" t="s">
        <v>876</v>
      </c>
      <c r="G721" s="198"/>
      <c r="H721" s="201">
        <v>1</v>
      </c>
      <c r="I721" s="202"/>
      <c r="J721" s="198"/>
      <c r="K721" s="198"/>
      <c r="L721" s="203"/>
      <c r="M721" s="204"/>
      <c r="N721" s="205"/>
      <c r="O721" s="205"/>
      <c r="P721" s="205"/>
      <c r="Q721" s="205"/>
      <c r="R721" s="205"/>
      <c r="S721" s="205"/>
      <c r="T721" s="206"/>
      <c r="AT721" s="207" t="s">
        <v>160</v>
      </c>
      <c r="AU721" s="207" t="s">
        <v>81</v>
      </c>
      <c r="AV721" s="10" t="s">
        <v>83</v>
      </c>
      <c r="AW721" s="10" t="s">
        <v>36</v>
      </c>
      <c r="AX721" s="10" t="s">
        <v>73</v>
      </c>
      <c r="AY721" s="207" t="s">
        <v>146</v>
      </c>
    </row>
    <row r="722" spans="2:65" s="10" customFormat="1" x14ac:dyDescent="0.3">
      <c r="B722" s="197"/>
      <c r="C722" s="198"/>
      <c r="D722" s="194" t="s">
        <v>160</v>
      </c>
      <c r="E722" s="199" t="s">
        <v>23</v>
      </c>
      <c r="F722" s="200" t="s">
        <v>877</v>
      </c>
      <c r="G722" s="198"/>
      <c r="H722" s="201">
        <v>2</v>
      </c>
      <c r="I722" s="202"/>
      <c r="J722" s="198"/>
      <c r="K722" s="198"/>
      <c r="L722" s="203"/>
      <c r="M722" s="204"/>
      <c r="N722" s="205"/>
      <c r="O722" s="205"/>
      <c r="P722" s="205"/>
      <c r="Q722" s="205"/>
      <c r="R722" s="205"/>
      <c r="S722" s="205"/>
      <c r="T722" s="206"/>
      <c r="AT722" s="207" t="s">
        <v>160</v>
      </c>
      <c r="AU722" s="207" t="s">
        <v>81</v>
      </c>
      <c r="AV722" s="10" t="s">
        <v>83</v>
      </c>
      <c r="AW722" s="10" t="s">
        <v>36</v>
      </c>
      <c r="AX722" s="10" t="s">
        <v>73</v>
      </c>
      <c r="AY722" s="207" t="s">
        <v>146</v>
      </c>
    </row>
    <row r="723" spans="2:65" s="11" customFormat="1" x14ac:dyDescent="0.3">
      <c r="B723" s="208"/>
      <c r="C723" s="209"/>
      <c r="D723" s="194" t="s">
        <v>160</v>
      </c>
      <c r="E723" s="210" t="s">
        <v>23</v>
      </c>
      <c r="F723" s="211" t="s">
        <v>162</v>
      </c>
      <c r="G723" s="209"/>
      <c r="H723" s="212">
        <v>20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160</v>
      </c>
      <c r="AU723" s="218" t="s">
        <v>81</v>
      </c>
      <c r="AV723" s="11" t="s">
        <v>151</v>
      </c>
      <c r="AW723" s="11" t="s">
        <v>36</v>
      </c>
      <c r="AX723" s="11" t="s">
        <v>81</v>
      </c>
      <c r="AY723" s="218" t="s">
        <v>146</v>
      </c>
    </row>
    <row r="724" spans="2:65" s="1" customFormat="1" ht="16.5" customHeight="1" x14ac:dyDescent="0.3">
      <c r="B724" s="40"/>
      <c r="C724" s="230" t="s">
        <v>552</v>
      </c>
      <c r="D724" s="230" t="s">
        <v>358</v>
      </c>
      <c r="E724" s="231" t="s">
        <v>878</v>
      </c>
      <c r="F724" s="232" t="s">
        <v>879</v>
      </c>
      <c r="G724" s="233" t="s">
        <v>177</v>
      </c>
      <c r="H724" s="234">
        <v>8</v>
      </c>
      <c r="I724" s="235"/>
      <c r="J724" s="236">
        <f>ROUND(I724*H724,2)</f>
        <v>0</v>
      </c>
      <c r="K724" s="232" t="s">
        <v>23</v>
      </c>
      <c r="L724" s="237"/>
      <c r="M724" s="238" t="s">
        <v>23</v>
      </c>
      <c r="N724" s="239" t="s">
        <v>44</v>
      </c>
      <c r="O724" s="41"/>
      <c r="P724" s="191">
        <f>O724*H724</f>
        <v>0</v>
      </c>
      <c r="Q724" s="191">
        <v>0</v>
      </c>
      <c r="R724" s="191">
        <f>Q724*H724</f>
        <v>0</v>
      </c>
      <c r="S724" s="191">
        <v>0</v>
      </c>
      <c r="T724" s="192">
        <f>S724*H724</f>
        <v>0</v>
      </c>
      <c r="AR724" s="23" t="s">
        <v>165</v>
      </c>
      <c r="AT724" s="23" t="s">
        <v>358</v>
      </c>
      <c r="AU724" s="23" t="s">
        <v>81</v>
      </c>
      <c r="AY724" s="23" t="s">
        <v>146</v>
      </c>
      <c r="BE724" s="193">
        <f>IF(N724="základní",J724,0)</f>
        <v>0</v>
      </c>
      <c r="BF724" s="193">
        <f>IF(N724="snížená",J724,0)</f>
        <v>0</v>
      </c>
      <c r="BG724" s="193">
        <f>IF(N724="zákl. přenesená",J724,0)</f>
        <v>0</v>
      </c>
      <c r="BH724" s="193">
        <f>IF(N724="sníž. přenesená",J724,0)</f>
        <v>0</v>
      </c>
      <c r="BI724" s="193">
        <f>IF(N724="nulová",J724,0)</f>
        <v>0</v>
      </c>
      <c r="BJ724" s="23" t="s">
        <v>81</v>
      </c>
      <c r="BK724" s="193">
        <f>ROUND(I724*H724,2)</f>
        <v>0</v>
      </c>
      <c r="BL724" s="23" t="s">
        <v>151</v>
      </c>
      <c r="BM724" s="23" t="s">
        <v>880</v>
      </c>
    </row>
    <row r="725" spans="2:65" s="1" customFormat="1" x14ac:dyDescent="0.3">
      <c r="B725" s="40"/>
      <c r="C725" s="62"/>
      <c r="D725" s="194" t="s">
        <v>152</v>
      </c>
      <c r="E725" s="62"/>
      <c r="F725" s="195" t="s">
        <v>879</v>
      </c>
      <c r="G725" s="62"/>
      <c r="H725" s="62"/>
      <c r="I725" s="155"/>
      <c r="J725" s="62"/>
      <c r="K725" s="62"/>
      <c r="L725" s="60"/>
      <c r="M725" s="196"/>
      <c r="N725" s="41"/>
      <c r="O725" s="41"/>
      <c r="P725" s="41"/>
      <c r="Q725" s="41"/>
      <c r="R725" s="41"/>
      <c r="S725" s="41"/>
      <c r="T725" s="77"/>
      <c r="AT725" s="23" t="s">
        <v>152</v>
      </c>
      <c r="AU725" s="23" t="s">
        <v>81</v>
      </c>
    </row>
    <row r="726" spans="2:65" s="10" customFormat="1" x14ac:dyDescent="0.3">
      <c r="B726" s="197"/>
      <c r="C726" s="198"/>
      <c r="D726" s="194" t="s">
        <v>160</v>
      </c>
      <c r="E726" s="199" t="s">
        <v>23</v>
      </c>
      <c r="F726" s="200" t="s">
        <v>881</v>
      </c>
      <c r="G726" s="198"/>
      <c r="H726" s="201">
        <v>8</v>
      </c>
      <c r="I726" s="202"/>
      <c r="J726" s="198"/>
      <c r="K726" s="198"/>
      <c r="L726" s="203"/>
      <c r="M726" s="204"/>
      <c r="N726" s="205"/>
      <c r="O726" s="205"/>
      <c r="P726" s="205"/>
      <c r="Q726" s="205"/>
      <c r="R726" s="205"/>
      <c r="S726" s="205"/>
      <c r="T726" s="206"/>
      <c r="AT726" s="207" t="s">
        <v>160</v>
      </c>
      <c r="AU726" s="207" t="s">
        <v>81</v>
      </c>
      <c r="AV726" s="10" t="s">
        <v>83</v>
      </c>
      <c r="AW726" s="10" t="s">
        <v>36</v>
      </c>
      <c r="AX726" s="10" t="s">
        <v>73</v>
      </c>
      <c r="AY726" s="207" t="s">
        <v>146</v>
      </c>
    </row>
    <row r="727" spans="2:65" s="11" customFormat="1" x14ac:dyDescent="0.3">
      <c r="B727" s="208"/>
      <c r="C727" s="209"/>
      <c r="D727" s="194" t="s">
        <v>160</v>
      </c>
      <c r="E727" s="210" t="s">
        <v>23</v>
      </c>
      <c r="F727" s="211" t="s">
        <v>162</v>
      </c>
      <c r="G727" s="209"/>
      <c r="H727" s="212">
        <v>8</v>
      </c>
      <c r="I727" s="213"/>
      <c r="J727" s="209"/>
      <c r="K727" s="209"/>
      <c r="L727" s="214"/>
      <c r="M727" s="215"/>
      <c r="N727" s="216"/>
      <c r="O727" s="216"/>
      <c r="P727" s="216"/>
      <c r="Q727" s="216"/>
      <c r="R727" s="216"/>
      <c r="S727" s="216"/>
      <c r="T727" s="217"/>
      <c r="AT727" s="218" t="s">
        <v>160</v>
      </c>
      <c r="AU727" s="218" t="s">
        <v>81</v>
      </c>
      <c r="AV727" s="11" t="s">
        <v>151</v>
      </c>
      <c r="AW727" s="11" t="s">
        <v>36</v>
      </c>
      <c r="AX727" s="11" t="s">
        <v>81</v>
      </c>
      <c r="AY727" s="218" t="s">
        <v>146</v>
      </c>
    </row>
    <row r="728" spans="2:65" s="1" customFormat="1" ht="16.5" customHeight="1" x14ac:dyDescent="0.3">
      <c r="B728" s="40"/>
      <c r="C728" s="230" t="s">
        <v>882</v>
      </c>
      <c r="D728" s="230" t="s">
        <v>358</v>
      </c>
      <c r="E728" s="231" t="s">
        <v>883</v>
      </c>
      <c r="F728" s="232" t="s">
        <v>884</v>
      </c>
      <c r="G728" s="233" t="s">
        <v>177</v>
      </c>
      <c r="H728" s="234">
        <v>1</v>
      </c>
      <c r="I728" s="235"/>
      <c r="J728" s="236">
        <f>ROUND(I728*H728,2)</f>
        <v>0</v>
      </c>
      <c r="K728" s="232" t="s">
        <v>23</v>
      </c>
      <c r="L728" s="237"/>
      <c r="M728" s="238" t="s">
        <v>23</v>
      </c>
      <c r="N728" s="239" t="s">
        <v>44</v>
      </c>
      <c r="O728" s="41"/>
      <c r="P728" s="191">
        <f>O728*H728</f>
        <v>0</v>
      </c>
      <c r="Q728" s="191">
        <v>0</v>
      </c>
      <c r="R728" s="191">
        <f>Q728*H728</f>
        <v>0</v>
      </c>
      <c r="S728" s="191">
        <v>0</v>
      </c>
      <c r="T728" s="192">
        <f>S728*H728</f>
        <v>0</v>
      </c>
      <c r="AR728" s="23" t="s">
        <v>165</v>
      </c>
      <c r="AT728" s="23" t="s">
        <v>358</v>
      </c>
      <c r="AU728" s="23" t="s">
        <v>81</v>
      </c>
      <c r="AY728" s="23" t="s">
        <v>146</v>
      </c>
      <c r="BE728" s="193">
        <f>IF(N728="základní",J728,0)</f>
        <v>0</v>
      </c>
      <c r="BF728" s="193">
        <f>IF(N728="snížená",J728,0)</f>
        <v>0</v>
      </c>
      <c r="BG728" s="193">
        <f>IF(N728="zákl. přenesená",J728,0)</f>
        <v>0</v>
      </c>
      <c r="BH728" s="193">
        <f>IF(N728="sníž. přenesená",J728,0)</f>
        <v>0</v>
      </c>
      <c r="BI728" s="193">
        <f>IF(N728="nulová",J728,0)</f>
        <v>0</v>
      </c>
      <c r="BJ728" s="23" t="s">
        <v>81</v>
      </c>
      <c r="BK728" s="193">
        <f>ROUND(I728*H728,2)</f>
        <v>0</v>
      </c>
      <c r="BL728" s="23" t="s">
        <v>151</v>
      </c>
      <c r="BM728" s="23" t="s">
        <v>885</v>
      </c>
    </row>
    <row r="729" spans="2:65" s="1" customFormat="1" x14ac:dyDescent="0.3">
      <c r="B729" s="40"/>
      <c r="C729" s="62"/>
      <c r="D729" s="194" t="s">
        <v>152</v>
      </c>
      <c r="E729" s="62"/>
      <c r="F729" s="195" t="s">
        <v>884</v>
      </c>
      <c r="G729" s="62"/>
      <c r="H729" s="62"/>
      <c r="I729" s="155"/>
      <c r="J729" s="62"/>
      <c r="K729" s="62"/>
      <c r="L729" s="60"/>
      <c r="M729" s="196"/>
      <c r="N729" s="41"/>
      <c r="O729" s="41"/>
      <c r="P729" s="41"/>
      <c r="Q729" s="41"/>
      <c r="R729" s="41"/>
      <c r="S729" s="41"/>
      <c r="T729" s="77"/>
      <c r="AT729" s="23" t="s">
        <v>152</v>
      </c>
      <c r="AU729" s="23" t="s">
        <v>81</v>
      </c>
    </row>
    <row r="730" spans="2:65" s="10" customFormat="1" x14ac:dyDescent="0.3">
      <c r="B730" s="197"/>
      <c r="C730" s="198"/>
      <c r="D730" s="194" t="s">
        <v>160</v>
      </c>
      <c r="E730" s="199" t="s">
        <v>23</v>
      </c>
      <c r="F730" s="200" t="s">
        <v>886</v>
      </c>
      <c r="G730" s="198"/>
      <c r="H730" s="201">
        <v>1</v>
      </c>
      <c r="I730" s="202"/>
      <c r="J730" s="198"/>
      <c r="K730" s="198"/>
      <c r="L730" s="203"/>
      <c r="M730" s="204"/>
      <c r="N730" s="205"/>
      <c r="O730" s="205"/>
      <c r="P730" s="205"/>
      <c r="Q730" s="205"/>
      <c r="R730" s="205"/>
      <c r="S730" s="205"/>
      <c r="T730" s="206"/>
      <c r="AT730" s="207" t="s">
        <v>160</v>
      </c>
      <c r="AU730" s="207" t="s">
        <v>81</v>
      </c>
      <c r="AV730" s="10" t="s">
        <v>83</v>
      </c>
      <c r="AW730" s="10" t="s">
        <v>36</v>
      </c>
      <c r="AX730" s="10" t="s">
        <v>73</v>
      </c>
      <c r="AY730" s="207" t="s">
        <v>146</v>
      </c>
    </row>
    <row r="731" spans="2:65" s="11" customFormat="1" x14ac:dyDescent="0.3">
      <c r="B731" s="208"/>
      <c r="C731" s="209"/>
      <c r="D731" s="194" t="s">
        <v>160</v>
      </c>
      <c r="E731" s="210" t="s">
        <v>23</v>
      </c>
      <c r="F731" s="211" t="s">
        <v>162</v>
      </c>
      <c r="G731" s="209"/>
      <c r="H731" s="212">
        <v>1</v>
      </c>
      <c r="I731" s="213"/>
      <c r="J731" s="209"/>
      <c r="K731" s="209"/>
      <c r="L731" s="214"/>
      <c r="M731" s="215"/>
      <c r="N731" s="216"/>
      <c r="O731" s="216"/>
      <c r="P731" s="216"/>
      <c r="Q731" s="216"/>
      <c r="R731" s="216"/>
      <c r="S731" s="216"/>
      <c r="T731" s="217"/>
      <c r="AT731" s="218" t="s">
        <v>160</v>
      </c>
      <c r="AU731" s="218" t="s">
        <v>81</v>
      </c>
      <c r="AV731" s="11" t="s">
        <v>151</v>
      </c>
      <c r="AW731" s="11" t="s">
        <v>36</v>
      </c>
      <c r="AX731" s="11" t="s">
        <v>81</v>
      </c>
      <c r="AY731" s="218" t="s">
        <v>146</v>
      </c>
    </row>
    <row r="732" spans="2:65" s="1" customFormat="1" ht="16.5" customHeight="1" x14ac:dyDescent="0.3">
      <c r="B732" s="40"/>
      <c r="C732" s="230" t="s">
        <v>558</v>
      </c>
      <c r="D732" s="230" t="s">
        <v>358</v>
      </c>
      <c r="E732" s="231" t="s">
        <v>887</v>
      </c>
      <c r="F732" s="232" t="s">
        <v>888</v>
      </c>
      <c r="G732" s="233" t="s">
        <v>177</v>
      </c>
      <c r="H732" s="234">
        <v>1</v>
      </c>
      <c r="I732" s="235"/>
      <c r="J732" s="236">
        <f>ROUND(I732*H732,2)</f>
        <v>0</v>
      </c>
      <c r="K732" s="232" t="s">
        <v>23</v>
      </c>
      <c r="L732" s="237"/>
      <c r="M732" s="238" t="s">
        <v>23</v>
      </c>
      <c r="N732" s="239" t="s">
        <v>44</v>
      </c>
      <c r="O732" s="41"/>
      <c r="P732" s="191">
        <f>O732*H732</f>
        <v>0</v>
      </c>
      <c r="Q732" s="191">
        <v>0</v>
      </c>
      <c r="R732" s="191">
        <f>Q732*H732</f>
        <v>0</v>
      </c>
      <c r="S732" s="191">
        <v>0</v>
      </c>
      <c r="T732" s="192">
        <f>S732*H732</f>
        <v>0</v>
      </c>
      <c r="AR732" s="23" t="s">
        <v>165</v>
      </c>
      <c r="AT732" s="23" t="s">
        <v>358</v>
      </c>
      <c r="AU732" s="23" t="s">
        <v>81</v>
      </c>
      <c r="AY732" s="23" t="s">
        <v>146</v>
      </c>
      <c r="BE732" s="193">
        <f>IF(N732="základní",J732,0)</f>
        <v>0</v>
      </c>
      <c r="BF732" s="193">
        <f>IF(N732="snížená",J732,0)</f>
        <v>0</v>
      </c>
      <c r="BG732" s="193">
        <f>IF(N732="zákl. přenesená",J732,0)</f>
        <v>0</v>
      </c>
      <c r="BH732" s="193">
        <f>IF(N732="sníž. přenesená",J732,0)</f>
        <v>0</v>
      </c>
      <c r="BI732" s="193">
        <f>IF(N732="nulová",J732,0)</f>
        <v>0</v>
      </c>
      <c r="BJ732" s="23" t="s">
        <v>81</v>
      </c>
      <c r="BK732" s="193">
        <f>ROUND(I732*H732,2)</f>
        <v>0</v>
      </c>
      <c r="BL732" s="23" t="s">
        <v>151</v>
      </c>
      <c r="BM732" s="23" t="s">
        <v>889</v>
      </c>
    </row>
    <row r="733" spans="2:65" s="1" customFormat="1" x14ac:dyDescent="0.3">
      <c r="B733" s="40"/>
      <c r="C733" s="62"/>
      <c r="D733" s="194" t="s">
        <v>152</v>
      </c>
      <c r="E733" s="62"/>
      <c r="F733" s="195" t="s">
        <v>888</v>
      </c>
      <c r="G733" s="62"/>
      <c r="H733" s="62"/>
      <c r="I733" s="155"/>
      <c r="J733" s="62"/>
      <c r="K733" s="62"/>
      <c r="L733" s="60"/>
      <c r="M733" s="196"/>
      <c r="N733" s="41"/>
      <c r="O733" s="41"/>
      <c r="P733" s="41"/>
      <c r="Q733" s="41"/>
      <c r="R733" s="41"/>
      <c r="S733" s="41"/>
      <c r="T733" s="77"/>
      <c r="AT733" s="23" t="s">
        <v>152</v>
      </c>
      <c r="AU733" s="23" t="s">
        <v>81</v>
      </c>
    </row>
    <row r="734" spans="2:65" s="10" customFormat="1" x14ac:dyDescent="0.3">
      <c r="B734" s="197"/>
      <c r="C734" s="198"/>
      <c r="D734" s="194" t="s">
        <v>160</v>
      </c>
      <c r="E734" s="199" t="s">
        <v>23</v>
      </c>
      <c r="F734" s="200" t="s">
        <v>890</v>
      </c>
      <c r="G734" s="198"/>
      <c r="H734" s="201">
        <v>1</v>
      </c>
      <c r="I734" s="202"/>
      <c r="J734" s="198"/>
      <c r="K734" s="198"/>
      <c r="L734" s="203"/>
      <c r="M734" s="204"/>
      <c r="N734" s="205"/>
      <c r="O734" s="205"/>
      <c r="P734" s="205"/>
      <c r="Q734" s="205"/>
      <c r="R734" s="205"/>
      <c r="S734" s="205"/>
      <c r="T734" s="206"/>
      <c r="AT734" s="207" t="s">
        <v>160</v>
      </c>
      <c r="AU734" s="207" t="s">
        <v>81</v>
      </c>
      <c r="AV734" s="10" t="s">
        <v>83</v>
      </c>
      <c r="AW734" s="10" t="s">
        <v>36</v>
      </c>
      <c r="AX734" s="10" t="s">
        <v>73</v>
      </c>
      <c r="AY734" s="207" t="s">
        <v>146</v>
      </c>
    </row>
    <row r="735" spans="2:65" s="11" customFormat="1" x14ac:dyDescent="0.3">
      <c r="B735" s="208"/>
      <c r="C735" s="209"/>
      <c r="D735" s="194" t="s">
        <v>160</v>
      </c>
      <c r="E735" s="210" t="s">
        <v>23</v>
      </c>
      <c r="F735" s="211" t="s">
        <v>162</v>
      </c>
      <c r="G735" s="209"/>
      <c r="H735" s="212">
        <v>1</v>
      </c>
      <c r="I735" s="213"/>
      <c r="J735" s="209"/>
      <c r="K735" s="209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160</v>
      </c>
      <c r="AU735" s="218" t="s">
        <v>81</v>
      </c>
      <c r="AV735" s="11" t="s">
        <v>151</v>
      </c>
      <c r="AW735" s="11" t="s">
        <v>36</v>
      </c>
      <c r="AX735" s="11" t="s">
        <v>81</v>
      </c>
      <c r="AY735" s="218" t="s">
        <v>146</v>
      </c>
    </row>
    <row r="736" spans="2:65" s="1" customFormat="1" ht="16.5" customHeight="1" x14ac:dyDescent="0.3">
      <c r="B736" s="40"/>
      <c r="C736" s="230" t="s">
        <v>891</v>
      </c>
      <c r="D736" s="230" t="s">
        <v>358</v>
      </c>
      <c r="E736" s="231" t="s">
        <v>892</v>
      </c>
      <c r="F736" s="232" t="s">
        <v>893</v>
      </c>
      <c r="G736" s="233" t="s">
        <v>177</v>
      </c>
      <c r="H736" s="234">
        <v>8</v>
      </c>
      <c r="I736" s="235"/>
      <c r="J736" s="236">
        <f>ROUND(I736*H736,2)</f>
        <v>0</v>
      </c>
      <c r="K736" s="232" t="s">
        <v>23</v>
      </c>
      <c r="L736" s="237"/>
      <c r="M736" s="238" t="s">
        <v>23</v>
      </c>
      <c r="N736" s="239" t="s">
        <v>44</v>
      </c>
      <c r="O736" s="41"/>
      <c r="P736" s="191">
        <f>O736*H736</f>
        <v>0</v>
      </c>
      <c r="Q736" s="191">
        <v>0</v>
      </c>
      <c r="R736" s="191">
        <f>Q736*H736</f>
        <v>0</v>
      </c>
      <c r="S736" s="191">
        <v>0</v>
      </c>
      <c r="T736" s="192">
        <f>S736*H736</f>
        <v>0</v>
      </c>
      <c r="AR736" s="23" t="s">
        <v>165</v>
      </c>
      <c r="AT736" s="23" t="s">
        <v>358</v>
      </c>
      <c r="AU736" s="23" t="s">
        <v>81</v>
      </c>
      <c r="AY736" s="23" t="s">
        <v>146</v>
      </c>
      <c r="BE736" s="193">
        <f>IF(N736="základní",J736,0)</f>
        <v>0</v>
      </c>
      <c r="BF736" s="193">
        <f>IF(N736="snížená",J736,0)</f>
        <v>0</v>
      </c>
      <c r="BG736" s="193">
        <f>IF(N736="zákl. přenesená",J736,0)</f>
        <v>0</v>
      </c>
      <c r="BH736" s="193">
        <f>IF(N736="sníž. přenesená",J736,0)</f>
        <v>0</v>
      </c>
      <c r="BI736" s="193">
        <f>IF(N736="nulová",J736,0)</f>
        <v>0</v>
      </c>
      <c r="BJ736" s="23" t="s">
        <v>81</v>
      </c>
      <c r="BK736" s="193">
        <f>ROUND(I736*H736,2)</f>
        <v>0</v>
      </c>
      <c r="BL736" s="23" t="s">
        <v>151</v>
      </c>
      <c r="BM736" s="23" t="s">
        <v>894</v>
      </c>
    </row>
    <row r="737" spans="2:65" s="1" customFormat="1" x14ac:dyDescent="0.3">
      <c r="B737" s="40"/>
      <c r="C737" s="62"/>
      <c r="D737" s="194" t="s">
        <v>152</v>
      </c>
      <c r="E737" s="62"/>
      <c r="F737" s="195" t="s">
        <v>893</v>
      </c>
      <c r="G737" s="62"/>
      <c r="H737" s="62"/>
      <c r="I737" s="155"/>
      <c r="J737" s="62"/>
      <c r="K737" s="62"/>
      <c r="L737" s="60"/>
      <c r="M737" s="196"/>
      <c r="N737" s="41"/>
      <c r="O737" s="41"/>
      <c r="P737" s="41"/>
      <c r="Q737" s="41"/>
      <c r="R737" s="41"/>
      <c r="S737" s="41"/>
      <c r="T737" s="77"/>
      <c r="AT737" s="23" t="s">
        <v>152</v>
      </c>
      <c r="AU737" s="23" t="s">
        <v>81</v>
      </c>
    </row>
    <row r="738" spans="2:65" s="10" customFormat="1" x14ac:dyDescent="0.3">
      <c r="B738" s="197"/>
      <c r="C738" s="198"/>
      <c r="D738" s="194" t="s">
        <v>160</v>
      </c>
      <c r="E738" s="199" t="s">
        <v>23</v>
      </c>
      <c r="F738" s="200" t="s">
        <v>895</v>
      </c>
      <c r="G738" s="198"/>
      <c r="H738" s="201">
        <v>8</v>
      </c>
      <c r="I738" s="202"/>
      <c r="J738" s="198"/>
      <c r="K738" s="198"/>
      <c r="L738" s="203"/>
      <c r="M738" s="204"/>
      <c r="N738" s="205"/>
      <c r="O738" s="205"/>
      <c r="P738" s="205"/>
      <c r="Q738" s="205"/>
      <c r="R738" s="205"/>
      <c r="S738" s="205"/>
      <c r="T738" s="206"/>
      <c r="AT738" s="207" t="s">
        <v>160</v>
      </c>
      <c r="AU738" s="207" t="s">
        <v>81</v>
      </c>
      <c r="AV738" s="10" t="s">
        <v>83</v>
      </c>
      <c r="AW738" s="10" t="s">
        <v>36</v>
      </c>
      <c r="AX738" s="10" t="s">
        <v>73</v>
      </c>
      <c r="AY738" s="207" t="s">
        <v>146</v>
      </c>
    </row>
    <row r="739" spans="2:65" s="11" customFormat="1" x14ac:dyDescent="0.3">
      <c r="B739" s="208"/>
      <c r="C739" s="209"/>
      <c r="D739" s="194" t="s">
        <v>160</v>
      </c>
      <c r="E739" s="210" t="s">
        <v>23</v>
      </c>
      <c r="F739" s="211" t="s">
        <v>162</v>
      </c>
      <c r="G739" s="209"/>
      <c r="H739" s="212">
        <v>8</v>
      </c>
      <c r="I739" s="213"/>
      <c r="J739" s="209"/>
      <c r="K739" s="209"/>
      <c r="L739" s="214"/>
      <c r="M739" s="215"/>
      <c r="N739" s="216"/>
      <c r="O739" s="216"/>
      <c r="P739" s="216"/>
      <c r="Q739" s="216"/>
      <c r="R739" s="216"/>
      <c r="S739" s="216"/>
      <c r="T739" s="217"/>
      <c r="AT739" s="218" t="s">
        <v>160</v>
      </c>
      <c r="AU739" s="218" t="s">
        <v>81</v>
      </c>
      <c r="AV739" s="11" t="s">
        <v>151</v>
      </c>
      <c r="AW739" s="11" t="s">
        <v>36</v>
      </c>
      <c r="AX739" s="11" t="s">
        <v>81</v>
      </c>
      <c r="AY739" s="218" t="s">
        <v>146</v>
      </c>
    </row>
    <row r="740" spans="2:65" s="1" customFormat="1" ht="16.5" customHeight="1" x14ac:dyDescent="0.3">
      <c r="B740" s="40"/>
      <c r="C740" s="230" t="s">
        <v>564</v>
      </c>
      <c r="D740" s="230" t="s">
        <v>358</v>
      </c>
      <c r="E740" s="231" t="s">
        <v>896</v>
      </c>
      <c r="F740" s="232" t="s">
        <v>897</v>
      </c>
      <c r="G740" s="233" t="s">
        <v>177</v>
      </c>
      <c r="H740" s="234">
        <v>2</v>
      </c>
      <c r="I740" s="235"/>
      <c r="J740" s="236">
        <f>ROUND(I740*H740,2)</f>
        <v>0</v>
      </c>
      <c r="K740" s="232" t="s">
        <v>23</v>
      </c>
      <c r="L740" s="237"/>
      <c r="M740" s="238" t="s">
        <v>23</v>
      </c>
      <c r="N740" s="239" t="s">
        <v>44</v>
      </c>
      <c r="O740" s="41"/>
      <c r="P740" s="191">
        <f>O740*H740</f>
        <v>0</v>
      </c>
      <c r="Q740" s="191">
        <v>0</v>
      </c>
      <c r="R740" s="191">
        <f>Q740*H740</f>
        <v>0</v>
      </c>
      <c r="S740" s="191">
        <v>0</v>
      </c>
      <c r="T740" s="192">
        <f>S740*H740</f>
        <v>0</v>
      </c>
      <c r="AR740" s="23" t="s">
        <v>165</v>
      </c>
      <c r="AT740" s="23" t="s">
        <v>358</v>
      </c>
      <c r="AU740" s="23" t="s">
        <v>81</v>
      </c>
      <c r="AY740" s="23" t="s">
        <v>146</v>
      </c>
      <c r="BE740" s="193">
        <f>IF(N740="základní",J740,0)</f>
        <v>0</v>
      </c>
      <c r="BF740" s="193">
        <f>IF(N740="snížená",J740,0)</f>
        <v>0</v>
      </c>
      <c r="BG740" s="193">
        <f>IF(N740="zákl. přenesená",J740,0)</f>
        <v>0</v>
      </c>
      <c r="BH740" s="193">
        <f>IF(N740="sníž. přenesená",J740,0)</f>
        <v>0</v>
      </c>
      <c r="BI740" s="193">
        <f>IF(N740="nulová",J740,0)</f>
        <v>0</v>
      </c>
      <c r="BJ740" s="23" t="s">
        <v>81</v>
      </c>
      <c r="BK740" s="193">
        <f>ROUND(I740*H740,2)</f>
        <v>0</v>
      </c>
      <c r="BL740" s="23" t="s">
        <v>151</v>
      </c>
      <c r="BM740" s="23" t="s">
        <v>898</v>
      </c>
    </row>
    <row r="741" spans="2:65" s="1" customFormat="1" x14ac:dyDescent="0.3">
      <c r="B741" s="40"/>
      <c r="C741" s="62"/>
      <c r="D741" s="194" t="s">
        <v>152</v>
      </c>
      <c r="E741" s="62"/>
      <c r="F741" s="195" t="s">
        <v>897</v>
      </c>
      <c r="G741" s="62"/>
      <c r="H741" s="62"/>
      <c r="I741" s="155"/>
      <c r="J741" s="62"/>
      <c r="K741" s="62"/>
      <c r="L741" s="60"/>
      <c r="M741" s="196"/>
      <c r="N741" s="41"/>
      <c r="O741" s="41"/>
      <c r="P741" s="41"/>
      <c r="Q741" s="41"/>
      <c r="R741" s="41"/>
      <c r="S741" s="41"/>
      <c r="T741" s="77"/>
      <c r="AT741" s="23" t="s">
        <v>152</v>
      </c>
      <c r="AU741" s="23" t="s">
        <v>81</v>
      </c>
    </row>
    <row r="742" spans="2:65" s="10" customFormat="1" x14ac:dyDescent="0.3">
      <c r="B742" s="197"/>
      <c r="C742" s="198"/>
      <c r="D742" s="194" t="s">
        <v>160</v>
      </c>
      <c r="E742" s="199" t="s">
        <v>23</v>
      </c>
      <c r="F742" s="200" t="s">
        <v>899</v>
      </c>
      <c r="G742" s="198"/>
      <c r="H742" s="201">
        <v>2</v>
      </c>
      <c r="I742" s="202"/>
      <c r="J742" s="198"/>
      <c r="K742" s="198"/>
      <c r="L742" s="203"/>
      <c r="M742" s="204"/>
      <c r="N742" s="205"/>
      <c r="O742" s="205"/>
      <c r="P742" s="205"/>
      <c r="Q742" s="205"/>
      <c r="R742" s="205"/>
      <c r="S742" s="205"/>
      <c r="T742" s="206"/>
      <c r="AT742" s="207" t="s">
        <v>160</v>
      </c>
      <c r="AU742" s="207" t="s">
        <v>81</v>
      </c>
      <c r="AV742" s="10" t="s">
        <v>83</v>
      </c>
      <c r="AW742" s="10" t="s">
        <v>36</v>
      </c>
      <c r="AX742" s="10" t="s">
        <v>73</v>
      </c>
      <c r="AY742" s="207" t="s">
        <v>146</v>
      </c>
    </row>
    <row r="743" spans="2:65" s="11" customFormat="1" x14ac:dyDescent="0.3">
      <c r="B743" s="208"/>
      <c r="C743" s="209"/>
      <c r="D743" s="194" t="s">
        <v>160</v>
      </c>
      <c r="E743" s="210" t="s">
        <v>23</v>
      </c>
      <c r="F743" s="211" t="s">
        <v>162</v>
      </c>
      <c r="G743" s="209"/>
      <c r="H743" s="212">
        <v>2</v>
      </c>
      <c r="I743" s="213"/>
      <c r="J743" s="209"/>
      <c r="K743" s="209"/>
      <c r="L743" s="214"/>
      <c r="M743" s="215"/>
      <c r="N743" s="216"/>
      <c r="O743" s="216"/>
      <c r="P743" s="216"/>
      <c r="Q743" s="216"/>
      <c r="R743" s="216"/>
      <c r="S743" s="216"/>
      <c r="T743" s="217"/>
      <c r="AT743" s="218" t="s">
        <v>160</v>
      </c>
      <c r="AU743" s="218" t="s">
        <v>81</v>
      </c>
      <c r="AV743" s="11" t="s">
        <v>151</v>
      </c>
      <c r="AW743" s="11" t="s">
        <v>36</v>
      </c>
      <c r="AX743" s="11" t="s">
        <v>81</v>
      </c>
      <c r="AY743" s="218" t="s">
        <v>146</v>
      </c>
    </row>
    <row r="744" spans="2:65" s="1" customFormat="1" ht="16.5" customHeight="1" x14ac:dyDescent="0.3">
      <c r="B744" s="40"/>
      <c r="C744" s="182" t="s">
        <v>900</v>
      </c>
      <c r="D744" s="182" t="s">
        <v>147</v>
      </c>
      <c r="E744" s="183" t="s">
        <v>901</v>
      </c>
      <c r="F744" s="184" t="s">
        <v>902</v>
      </c>
      <c r="G744" s="185" t="s">
        <v>557</v>
      </c>
      <c r="H744" s="240"/>
      <c r="I744" s="187"/>
      <c r="J744" s="188">
        <f>ROUND(I744*H744,2)</f>
        <v>0</v>
      </c>
      <c r="K744" s="184" t="s">
        <v>182</v>
      </c>
      <c r="L744" s="60"/>
      <c r="M744" s="189" t="s">
        <v>23</v>
      </c>
      <c r="N744" s="190" t="s">
        <v>44</v>
      </c>
      <c r="O744" s="41"/>
      <c r="P744" s="191">
        <f>O744*H744</f>
        <v>0</v>
      </c>
      <c r="Q744" s="191">
        <v>0</v>
      </c>
      <c r="R744" s="191">
        <f>Q744*H744</f>
        <v>0</v>
      </c>
      <c r="S744" s="191">
        <v>0</v>
      </c>
      <c r="T744" s="192">
        <f>S744*H744</f>
        <v>0</v>
      </c>
      <c r="AR744" s="23" t="s">
        <v>151</v>
      </c>
      <c r="AT744" s="23" t="s">
        <v>147</v>
      </c>
      <c r="AU744" s="23" t="s">
        <v>81</v>
      </c>
      <c r="AY744" s="23" t="s">
        <v>146</v>
      </c>
      <c r="BE744" s="193">
        <f>IF(N744="základní",J744,0)</f>
        <v>0</v>
      </c>
      <c r="BF744" s="193">
        <f>IF(N744="snížená",J744,0)</f>
        <v>0</v>
      </c>
      <c r="BG744" s="193">
        <f>IF(N744="zákl. přenesená",J744,0)</f>
        <v>0</v>
      </c>
      <c r="BH744" s="193">
        <f>IF(N744="sníž. přenesená",J744,0)</f>
        <v>0</v>
      </c>
      <c r="BI744" s="193">
        <f>IF(N744="nulová",J744,0)</f>
        <v>0</v>
      </c>
      <c r="BJ744" s="23" t="s">
        <v>81</v>
      </c>
      <c r="BK744" s="193">
        <f>ROUND(I744*H744,2)</f>
        <v>0</v>
      </c>
      <c r="BL744" s="23" t="s">
        <v>151</v>
      </c>
      <c r="BM744" s="23" t="s">
        <v>903</v>
      </c>
    </row>
    <row r="745" spans="2:65" s="1" customFormat="1" ht="24" x14ac:dyDescent="0.3">
      <c r="B745" s="40"/>
      <c r="C745" s="62"/>
      <c r="D745" s="194" t="s">
        <v>152</v>
      </c>
      <c r="E745" s="62"/>
      <c r="F745" s="195" t="s">
        <v>904</v>
      </c>
      <c r="G745" s="62"/>
      <c r="H745" s="62"/>
      <c r="I745" s="155"/>
      <c r="J745" s="62"/>
      <c r="K745" s="62"/>
      <c r="L745" s="60"/>
      <c r="M745" s="196"/>
      <c r="N745" s="41"/>
      <c r="O745" s="41"/>
      <c r="P745" s="41"/>
      <c r="Q745" s="41"/>
      <c r="R745" s="41"/>
      <c r="S745" s="41"/>
      <c r="T745" s="77"/>
      <c r="AT745" s="23" t="s">
        <v>152</v>
      </c>
      <c r="AU745" s="23" t="s">
        <v>81</v>
      </c>
    </row>
    <row r="746" spans="2:65" s="9" customFormat="1" ht="37.35" customHeight="1" x14ac:dyDescent="0.35">
      <c r="B746" s="168"/>
      <c r="C746" s="169"/>
      <c r="D746" s="170" t="s">
        <v>72</v>
      </c>
      <c r="E746" s="171" t="s">
        <v>905</v>
      </c>
      <c r="F746" s="171" t="s">
        <v>906</v>
      </c>
      <c r="G746" s="169"/>
      <c r="H746" s="169"/>
      <c r="I746" s="172"/>
      <c r="J746" s="173">
        <f>BK746</f>
        <v>0</v>
      </c>
      <c r="K746" s="169"/>
      <c r="L746" s="174"/>
      <c r="M746" s="175"/>
      <c r="N746" s="176"/>
      <c r="O746" s="176"/>
      <c r="P746" s="177">
        <f>SUM(P747:P750)</f>
        <v>0</v>
      </c>
      <c r="Q746" s="176"/>
      <c r="R746" s="177">
        <f>SUM(R747:R750)</f>
        <v>0</v>
      </c>
      <c r="S746" s="176"/>
      <c r="T746" s="178">
        <f>SUM(T747:T750)</f>
        <v>0</v>
      </c>
      <c r="AR746" s="179" t="s">
        <v>81</v>
      </c>
      <c r="AT746" s="180" t="s">
        <v>72</v>
      </c>
      <c r="AU746" s="180" t="s">
        <v>73</v>
      </c>
      <c r="AY746" s="179" t="s">
        <v>146</v>
      </c>
      <c r="BK746" s="181">
        <f>SUM(BK747:BK750)</f>
        <v>0</v>
      </c>
    </row>
    <row r="747" spans="2:65" s="1" customFormat="1" ht="16.5" customHeight="1" x14ac:dyDescent="0.3">
      <c r="B747" s="40"/>
      <c r="C747" s="182" t="s">
        <v>572</v>
      </c>
      <c r="D747" s="182" t="s">
        <v>147</v>
      </c>
      <c r="E747" s="183" t="s">
        <v>907</v>
      </c>
      <c r="F747" s="184" t="s">
        <v>908</v>
      </c>
      <c r="G747" s="185" t="s">
        <v>909</v>
      </c>
      <c r="H747" s="186">
        <v>24.7</v>
      </c>
      <c r="I747" s="187"/>
      <c r="J747" s="188">
        <f>ROUND(I747*H747,2)</f>
        <v>0</v>
      </c>
      <c r="K747" s="184" t="s">
        <v>23</v>
      </c>
      <c r="L747" s="60"/>
      <c r="M747" s="189" t="s">
        <v>23</v>
      </c>
      <c r="N747" s="190" t="s">
        <v>44</v>
      </c>
      <c r="O747" s="41"/>
      <c r="P747" s="191">
        <f>O747*H747</f>
        <v>0</v>
      </c>
      <c r="Q747" s="191">
        <v>0</v>
      </c>
      <c r="R747" s="191">
        <f>Q747*H747</f>
        <v>0</v>
      </c>
      <c r="S747" s="191">
        <v>0</v>
      </c>
      <c r="T747" s="192">
        <f>S747*H747</f>
        <v>0</v>
      </c>
      <c r="AR747" s="23" t="s">
        <v>151</v>
      </c>
      <c r="AT747" s="23" t="s">
        <v>147</v>
      </c>
      <c r="AU747" s="23" t="s">
        <v>81</v>
      </c>
      <c r="AY747" s="23" t="s">
        <v>146</v>
      </c>
      <c r="BE747" s="193">
        <f>IF(N747="základní",J747,0)</f>
        <v>0</v>
      </c>
      <c r="BF747" s="193">
        <f>IF(N747="snížená",J747,0)</f>
        <v>0</v>
      </c>
      <c r="BG747" s="193">
        <f>IF(N747="zákl. přenesená",J747,0)</f>
        <v>0</v>
      </c>
      <c r="BH747" s="193">
        <f>IF(N747="sníž. přenesená",J747,0)</f>
        <v>0</v>
      </c>
      <c r="BI747" s="193">
        <f>IF(N747="nulová",J747,0)</f>
        <v>0</v>
      </c>
      <c r="BJ747" s="23" t="s">
        <v>81</v>
      </c>
      <c r="BK747" s="193">
        <f>ROUND(I747*H747,2)</f>
        <v>0</v>
      </c>
      <c r="BL747" s="23" t="s">
        <v>151</v>
      </c>
      <c r="BM747" s="23" t="s">
        <v>910</v>
      </c>
    </row>
    <row r="748" spans="2:65" s="1" customFormat="1" x14ac:dyDescent="0.3">
      <c r="B748" s="40"/>
      <c r="C748" s="62"/>
      <c r="D748" s="194" t="s">
        <v>152</v>
      </c>
      <c r="E748" s="62"/>
      <c r="F748" s="195" t="s">
        <v>908</v>
      </c>
      <c r="G748" s="62"/>
      <c r="H748" s="62"/>
      <c r="I748" s="155"/>
      <c r="J748" s="62"/>
      <c r="K748" s="62"/>
      <c r="L748" s="60"/>
      <c r="M748" s="196"/>
      <c r="N748" s="41"/>
      <c r="O748" s="41"/>
      <c r="P748" s="41"/>
      <c r="Q748" s="41"/>
      <c r="R748" s="41"/>
      <c r="S748" s="41"/>
      <c r="T748" s="77"/>
      <c r="AT748" s="23" t="s">
        <v>152</v>
      </c>
      <c r="AU748" s="23" t="s">
        <v>81</v>
      </c>
    </row>
    <row r="749" spans="2:65" s="10" customFormat="1" x14ac:dyDescent="0.3">
      <c r="B749" s="197"/>
      <c r="C749" s="198"/>
      <c r="D749" s="194" t="s">
        <v>160</v>
      </c>
      <c r="E749" s="199" t="s">
        <v>23</v>
      </c>
      <c r="F749" s="200" t="s">
        <v>911</v>
      </c>
      <c r="G749" s="198"/>
      <c r="H749" s="201">
        <v>24.7</v>
      </c>
      <c r="I749" s="202"/>
      <c r="J749" s="198"/>
      <c r="K749" s="198"/>
      <c r="L749" s="203"/>
      <c r="M749" s="204"/>
      <c r="N749" s="205"/>
      <c r="O749" s="205"/>
      <c r="P749" s="205"/>
      <c r="Q749" s="205"/>
      <c r="R749" s="205"/>
      <c r="S749" s="205"/>
      <c r="T749" s="206"/>
      <c r="AT749" s="207" t="s">
        <v>160</v>
      </c>
      <c r="AU749" s="207" t="s">
        <v>81</v>
      </c>
      <c r="AV749" s="10" t="s">
        <v>83</v>
      </c>
      <c r="AW749" s="10" t="s">
        <v>36</v>
      </c>
      <c r="AX749" s="10" t="s">
        <v>73</v>
      </c>
      <c r="AY749" s="207" t="s">
        <v>146</v>
      </c>
    </row>
    <row r="750" spans="2:65" s="11" customFormat="1" x14ac:dyDescent="0.3">
      <c r="B750" s="208"/>
      <c r="C750" s="209"/>
      <c r="D750" s="194" t="s">
        <v>160</v>
      </c>
      <c r="E750" s="210" t="s">
        <v>23</v>
      </c>
      <c r="F750" s="211" t="s">
        <v>162</v>
      </c>
      <c r="G750" s="209"/>
      <c r="H750" s="212">
        <v>24.7</v>
      </c>
      <c r="I750" s="213"/>
      <c r="J750" s="209"/>
      <c r="K750" s="209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160</v>
      </c>
      <c r="AU750" s="218" t="s">
        <v>81</v>
      </c>
      <c r="AV750" s="11" t="s">
        <v>151</v>
      </c>
      <c r="AW750" s="11" t="s">
        <v>36</v>
      </c>
      <c r="AX750" s="11" t="s">
        <v>81</v>
      </c>
      <c r="AY750" s="218" t="s">
        <v>146</v>
      </c>
    </row>
    <row r="751" spans="2:65" s="9" customFormat="1" ht="37.35" customHeight="1" x14ac:dyDescent="0.35">
      <c r="B751" s="168"/>
      <c r="C751" s="169"/>
      <c r="D751" s="170" t="s">
        <v>72</v>
      </c>
      <c r="E751" s="171" t="s">
        <v>912</v>
      </c>
      <c r="F751" s="171" t="s">
        <v>913</v>
      </c>
      <c r="G751" s="169"/>
      <c r="H751" s="169"/>
      <c r="I751" s="172"/>
      <c r="J751" s="173">
        <f>BK751</f>
        <v>0</v>
      </c>
      <c r="K751" s="169"/>
      <c r="L751" s="174"/>
      <c r="M751" s="175"/>
      <c r="N751" s="176"/>
      <c r="O751" s="176"/>
      <c r="P751" s="177">
        <f>SUM(P752:P777)</f>
        <v>0</v>
      </c>
      <c r="Q751" s="176"/>
      <c r="R751" s="177">
        <f>SUM(R752:R777)</f>
        <v>8.1999999999999998E-4</v>
      </c>
      <c r="S751" s="176"/>
      <c r="T751" s="178">
        <f>SUM(T752:T777)</f>
        <v>0</v>
      </c>
      <c r="AR751" s="179" t="s">
        <v>81</v>
      </c>
      <c r="AT751" s="180" t="s">
        <v>72</v>
      </c>
      <c r="AU751" s="180" t="s">
        <v>73</v>
      </c>
      <c r="AY751" s="179" t="s">
        <v>146</v>
      </c>
      <c r="BK751" s="181">
        <f>SUM(BK752:BK777)</f>
        <v>0</v>
      </c>
    </row>
    <row r="752" spans="2:65" s="1" customFormat="1" ht="16.5" customHeight="1" x14ac:dyDescent="0.3">
      <c r="B752" s="40"/>
      <c r="C752" s="182" t="s">
        <v>914</v>
      </c>
      <c r="D752" s="182" t="s">
        <v>147</v>
      </c>
      <c r="E752" s="183" t="s">
        <v>915</v>
      </c>
      <c r="F752" s="184" t="s">
        <v>916</v>
      </c>
      <c r="G752" s="185" t="s">
        <v>207</v>
      </c>
      <c r="H752" s="186">
        <v>60</v>
      </c>
      <c r="I752" s="187"/>
      <c r="J752" s="188">
        <f>ROUND(I752*H752,2)</f>
        <v>0</v>
      </c>
      <c r="K752" s="184" t="s">
        <v>23</v>
      </c>
      <c r="L752" s="60"/>
      <c r="M752" s="189" t="s">
        <v>23</v>
      </c>
      <c r="N752" s="190" t="s">
        <v>44</v>
      </c>
      <c r="O752" s="41"/>
      <c r="P752" s="191">
        <f>O752*H752</f>
        <v>0</v>
      </c>
      <c r="Q752" s="191">
        <v>0</v>
      </c>
      <c r="R752" s="191">
        <f>Q752*H752</f>
        <v>0</v>
      </c>
      <c r="S752" s="191">
        <v>0</v>
      </c>
      <c r="T752" s="192">
        <f>S752*H752</f>
        <v>0</v>
      </c>
      <c r="AR752" s="23" t="s">
        <v>151</v>
      </c>
      <c r="AT752" s="23" t="s">
        <v>147</v>
      </c>
      <c r="AU752" s="23" t="s">
        <v>81</v>
      </c>
      <c r="AY752" s="23" t="s">
        <v>146</v>
      </c>
      <c r="BE752" s="193">
        <f>IF(N752="základní",J752,0)</f>
        <v>0</v>
      </c>
      <c r="BF752" s="193">
        <f>IF(N752="snížená",J752,0)</f>
        <v>0</v>
      </c>
      <c r="BG752" s="193">
        <f>IF(N752="zákl. přenesená",J752,0)</f>
        <v>0</v>
      </c>
      <c r="BH752" s="193">
        <f>IF(N752="sníž. přenesená",J752,0)</f>
        <v>0</v>
      </c>
      <c r="BI752" s="193">
        <f>IF(N752="nulová",J752,0)</f>
        <v>0</v>
      </c>
      <c r="BJ752" s="23" t="s">
        <v>81</v>
      </c>
      <c r="BK752" s="193">
        <f>ROUND(I752*H752,2)</f>
        <v>0</v>
      </c>
      <c r="BL752" s="23" t="s">
        <v>151</v>
      </c>
      <c r="BM752" s="23" t="s">
        <v>917</v>
      </c>
    </row>
    <row r="753" spans="2:65" s="1" customFormat="1" x14ac:dyDescent="0.3">
      <c r="B753" s="40"/>
      <c r="C753" s="62"/>
      <c r="D753" s="194" t="s">
        <v>152</v>
      </c>
      <c r="E753" s="62"/>
      <c r="F753" s="195" t="s">
        <v>918</v>
      </c>
      <c r="G753" s="62"/>
      <c r="H753" s="62"/>
      <c r="I753" s="155"/>
      <c r="J753" s="62"/>
      <c r="K753" s="62"/>
      <c r="L753" s="60"/>
      <c r="M753" s="196"/>
      <c r="N753" s="41"/>
      <c r="O753" s="41"/>
      <c r="P753" s="41"/>
      <c r="Q753" s="41"/>
      <c r="R753" s="41"/>
      <c r="S753" s="41"/>
      <c r="T753" s="77"/>
      <c r="AT753" s="23" t="s">
        <v>152</v>
      </c>
      <c r="AU753" s="23" t="s">
        <v>81</v>
      </c>
    </row>
    <row r="754" spans="2:65" s="10" customFormat="1" x14ac:dyDescent="0.3">
      <c r="B754" s="197"/>
      <c r="C754" s="198"/>
      <c r="D754" s="194" t="s">
        <v>160</v>
      </c>
      <c r="E754" s="199" t="s">
        <v>23</v>
      </c>
      <c r="F754" s="200" t="s">
        <v>919</v>
      </c>
      <c r="G754" s="198"/>
      <c r="H754" s="201">
        <v>60</v>
      </c>
      <c r="I754" s="202"/>
      <c r="J754" s="198"/>
      <c r="K754" s="198"/>
      <c r="L754" s="203"/>
      <c r="M754" s="204"/>
      <c r="N754" s="205"/>
      <c r="O754" s="205"/>
      <c r="P754" s="205"/>
      <c r="Q754" s="205"/>
      <c r="R754" s="205"/>
      <c r="S754" s="205"/>
      <c r="T754" s="206"/>
      <c r="AT754" s="207" t="s">
        <v>160</v>
      </c>
      <c r="AU754" s="207" t="s">
        <v>81</v>
      </c>
      <c r="AV754" s="10" t="s">
        <v>83</v>
      </c>
      <c r="AW754" s="10" t="s">
        <v>36</v>
      </c>
      <c r="AX754" s="10" t="s">
        <v>73</v>
      </c>
      <c r="AY754" s="207" t="s">
        <v>146</v>
      </c>
    </row>
    <row r="755" spans="2:65" s="11" customFormat="1" x14ac:dyDescent="0.3">
      <c r="B755" s="208"/>
      <c r="C755" s="209"/>
      <c r="D755" s="194" t="s">
        <v>160</v>
      </c>
      <c r="E755" s="210" t="s">
        <v>23</v>
      </c>
      <c r="F755" s="211" t="s">
        <v>162</v>
      </c>
      <c r="G755" s="209"/>
      <c r="H755" s="212">
        <v>60</v>
      </c>
      <c r="I755" s="213"/>
      <c r="J755" s="209"/>
      <c r="K755" s="209"/>
      <c r="L755" s="214"/>
      <c r="M755" s="215"/>
      <c r="N755" s="216"/>
      <c r="O755" s="216"/>
      <c r="P755" s="216"/>
      <c r="Q755" s="216"/>
      <c r="R755" s="216"/>
      <c r="S755" s="216"/>
      <c r="T755" s="217"/>
      <c r="AT755" s="218" t="s">
        <v>160</v>
      </c>
      <c r="AU755" s="218" t="s">
        <v>81</v>
      </c>
      <c r="AV755" s="11" t="s">
        <v>151</v>
      </c>
      <c r="AW755" s="11" t="s">
        <v>36</v>
      </c>
      <c r="AX755" s="11" t="s">
        <v>81</v>
      </c>
      <c r="AY755" s="218" t="s">
        <v>146</v>
      </c>
    </row>
    <row r="756" spans="2:65" s="1" customFormat="1" ht="25.5" customHeight="1" x14ac:dyDescent="0.3">
      <c r="B756" s="40"/>
      <c r="C756" s="182" t="s">
        <v>577</v>
      </c>
      <c r="D756" s="182" t="s">
        <v>147</v>
      </c>
      <c r="E756" s="183" t="s">
        <v>920</v>
      </c>
      <c r="F756" s="184" t="s">
        <v>921</v>
      </c>
      <c r="G756" s="185" t="s">
        <v>207</v>
      </c>
      <c r="H756" s="186">
        <v>2</v>
      </c>
      <c r="I756" s="187"/>
      <c r="J756" s="188">
        <f>ROUND(I756*H756,2)</f>
        <v>0</v>
      </c>
      <c r="K756" s="184" t="s">
        <v>182</v>
      </c>
      <c r="L756" s="60"/>
      <c r="M756" s="189" t="s">
        <v>23</v>
      </c>
      <c r="N756" s="190" t="s">
        <v>44</v>
      </c>
      <c r="O756" s="41"/>
      <c r="P756" s="191">
        <f>O756*H756</f>
        <v>0</v>
      </c>
      <c r="Q756" s="191">
        <v>1.7000000000000001E-4</v>
      </c>
      <c r="R756" s="191">
        <f>Q756*H756</f>
        <v>3.4000000000000002E-4</v>
      </c>
      <c r="S756" s="191">
        <v>0</v>
      </c>
      <c r="T756" s="192">
        <f>S756*H756</f>
        <v>0</v>
      </c>
      <c r="AR756" s="23" t="s">
        <v>151</v>
      </c>
      <c r="AT756" s="23" t="s">
        <v>147</v>
      </c>
      <c r="AU756" s="23" t="s">
        <v>81</v>
      </c>
      <c r="AY756" s="23" t="s">
        <v>146</v>
      </c>
      <c r="BE756" s="193">
        <f>IF(N756="základní",J756,0)</f>
        <v>0</v>
      </c>
      <c r="BF756" s="193">
        <f>IF(N756="snížená",J756,0)</f>
        <v>0</v>
      </c>
      <c r="BG756" s="193">
        <f>IF(N756="zákl. přenesená",J756,0)</f>
        <v>0</v>
      </c>
      <c r="BH756" s="193">
        <f>IF(N756="sníž. přenesená",J756,0)</f>
        <v>0</v>
      </c>
      <c r="BI756" s="193">
        <f>IF(N756="nulová",J756,0)</f>
        <v>0</v>
      </c>
      <c r="BJ756" s="23" t="s">
        <v>81</v>
      </c>
      <c r="BK756" s="193">
        <f>ROUND(I756*H756,2)</f>
        <v>0</v>
      </c>
      <c r="BL756" s="23" t="s">
        <v>151</v>
      </c>
      <c r="BM756" s="23" t="s">
        <v>922</v>
      </c>
    </row>
    <row r="757" spans="2:65" s="1" customFormat="1" x14ac:dyDescent="0.3">
      <c r="B757" s="40"/>
      <c r="C757" s="62"/>
      <c r="D757" s="194" t="s">
        <v>152</v>
      </c>
      <c r="E757" s="62"/>
      <c r="F757" s="195" t="s">
        <v>923</v>
      </c>
      <c r="G757" s="62"/>
      <c r="H757" s="62"/>
      <c r="I757" s="155"/>
      <c r="J757" s="62"/>
      <c r="K757" s="62"/>
      <c r="L757" s="60"/>
      <c r="M757" s="196"/>
      <c r="N757" s="41"/>
      <c r="O757" s="41"/>
      <c r="P757" s="41"/>
      <c r="Q757" s="41"/>
      <c r="R757" s="41"/>
      <c r="S757" s="41"/>
      <c r="T757" s="77"/>
      <c r="AT757" s="23" t="s">
        <v>152</v>
      </c>
      <c r="AU757" s="23" t="s">
        <v>81</v>
      </c>
    </row>
    <row r="758" spans="2:65" s="1" customFormat="1" ht="16.5" customHeight="1" x14ac:dyDescent="0.3">
      <c r="B758" s="40"/>
      <c r="C758" s="182" t="s">
        <v>924</v>
      </c>
      <c r="D758" s="182" t="s">
        <v>147</v>
      </c>
      <c r="E758" s="183" t="s">
        <v>925</v>
      </c>
      <c r="F758" s="184" t="s">
        <v>926</v>
      </c>
      <c r="G758" s="185" t="s">
        <v>207</v>
      </c>
      <c r="H758" s="186">
        <v>2</v>
      </c>
      <c r="I758" s="187"/>
      <c r="J758" s="188">
        <f>ROUND(I758*H758,2)</f>
        <v>0</v>
      </c>
      <c r="K758" s="184" t="s">
        <v>182</v>
      </c>
      <c r="L758" s="60"/>
      <c r="M758" s="189" t="s">
        <v>23</v>
      </c>
      <c r="N758" s="190" t="s">
        <v>44</v>
      </c>
      <c r="O758" s="41"/>
      <c r="P758" s="191">
        <f>O758*H758</f>
        <v>0</v>
      </c>
      <c r="Q758" s="191">
        <v>1.2E-4</v>
      </c>
      <c r="R758" s="191">
        <f>Q758*H758</f>
        <v>2.4000000000000001E-4</v>
      </c>
      <c r="S758" s="191">
        <v>0</v>
      </c>
      <c r="T758" s="192">
        <f>S758*H758</f>
        <v>0</v>
      </c>
      <c r="AR758" s="23" t="s">
        <v>151</v>
      </c>
      <c r="AT758" s="23" t="s">
        <v>147</v>
      </c>
      <c r="AU758" s="23" t="s">
        <v>81</v>
      </c>
      <c r="AY758" s="23" t="s">
        <v>146</v>
      </c>
      <c r="BE758" s="193">
        <f>IF(N758="základní",J758,0)</f>
        <v>0</v>
      </c>
      <c r="BF758" s="193">
        <f>IF(N758="snížená",J758,0)</f>
        <v>0</v>
      </c>
      <c r="BG758" s="193">
        <f>IF(N758="zákl. přenesená",J758,0)</f>
        <v>0</v>
      </c>
      <c r="BH758" s="193">
        <f>IF(N758="sníž. přenesená",J758,0)</f>
        <v>0</v>
      </c>
      <c r="BI758" s="193">
        <f>IF(N758="nulová",J758,0)</f>
        <v>0</v>
      </c>
      <c r="BJ758" s="23" t="s">
        <v>81</v>
      </c>
      <c r="BK758" s="193">
        <f>ROUND(I758*H758,2)</f>
        <v>0</v>
      </c>
      <c r="BL758" s="23" t="s">
        <v>151</v>
      </c>
      <c r="BM758" s="23" t="s">
        <v>927</v>
      </c>
    </row>
    <row r="759" spans="2:65" s="1" customFormat="1" x14ac:dyDescent="0.3">
      <c r="B759" s="40"/>
      <c r="C759" s="62"/>
      <c r="D759" s="194" t="s">
        <v>152</v>
      </c>
      <c r="E759" s="62"/>
      <c r="F759" s="195" t="s">
        <v>928</v>
      </c>
      <c r="G759" s="62"/>
      <c r="H759" s="62"/>
      <c r="I759" s="155"/>
      <c r="J759" s="62"/>
      <c r="K759" s="62"/>
      <c r="L759" s="60"/>
      <c r="M759" s="196"/>
      <c r="N759" s="41"/>
      <c r="O759" s="41"/>
      <c r="P759" s="41"/>
      <c r="Q759" s="41"/>
      <c r="R759" s="41"/>
      <c r="S759" s="41"/>
      <c r="T759" s="77"/>
      <c r="AT759" s="23" t="s">
        <v>152</v>
      </c>
      <c r="AU759" s="23" t="s">
        <v>81</v>
      </c>
    </row>
    <row r="760" spans="2:65" s="10" customFormat="1" x14ac:dyDescent="0.3">
      <c r="B760" s="197"/>
      <c r="C760" s="198"/>
      <c r="D760" s="194" t="s">
        <v>160</v>
      </c>
      <c r="E760" s="199" t="s">
        <v>23</v>
      </c>
      <c r="F760" s="200" t="s">
        <v>929</v>
      </c>
      <c r="G760" s="198"/>
      <c r="H760" s="201">
        <v>2</v>
      </c>
      <c r="I760" s="202"/>
      <c r="J760" s="198"/>
      <c r="K760" s="198"/>
      <c r="L760" s="203"/>
      <c r="M760" s="204"/>
      <c r="N760" s="205"/>
      <c r="O760" s="205"/>
      <c r="P760" s="205"/>
      <c r="Q760" s="205"/>
      <c r="R760" s="205"/>
      <c r="S760" s="205"/>
      <c r="T760" s="206"/>
      <c r="AT760" s="207" t="s">
        <v>160</v>
      </c>
      <c r="AU760" s="207" t="s">
        <v>81</v>
      </c>
      <c r="AV760" s="10" t="s">
        <v>83</v>
      </c>
      <c r="AW760" s="10" t="s">
        <v>36</v>
      </c>
      <c r="AX760" s="10" t="s">
        <v>73</v>
      </c>
      <c r="AY760" s="207" t="s">
        <v>146</v>
      </c>
    </row>
    <row r="761" spans="2:65" s="11" customFormat="1" x14ac:dyDescent="0.3">
      <c r="B761" s="208"/>
      <c r="C761" s="209"/>
      <c r="D761" s="194" t="s">
        <v>160</v>
      </c>
      <c r="E761" s="210" t="s">
        <v>23</v>
      </c>
      <c r="F761" s="211" t="s">
        <v>162</v>
      </c>
      <c r="G761" s="209"/>
      <c r="H761" s="212">
        <v>2</v>
      </c>
      <c r="I761" s="213"/>
      <c r="J761" s="209"/>
      <c r="K761" s="209"/>
      <c r="L761" s="214"/>
      <c r="M761" s="215"/>
      <c r="N761" s="216"/>
      <c r="O761" s="216"/>
      <c r="P761" s="216"/>
      <c r="Q761" s="216"/>
      <c r="R761" s="216"/>
      <c r="S761" s="216"/>
      <c r="T761" s="217"/>
      <c r="AT761" s="218" t="s">
        <v>160</v>
      </c>
      <c r="AU761" s="218" t="s">
        <v>81</v>
      </c>
      <c r="AV761" s="11" t="s">
        <v>151</v>
      </c>
      <c r="AW761" s="11" t="s">
        <v>36</v>
      </c>
      <c r="AX761" s="11" t="s">
        <v>81</v>
      </c>
      <c r="AY761" s="218" t="s">
        <v>146</v>
      </c>
    </row>
    <row r="762" spans="2:65" s="1" customFormat="1" ht="16.5" customHeight="1" x14ac:dyDescent="0.3">
      <c r="B762" s="40"/>
      <c r="C762" s="182" t="s">
        <v>583</v>
      </c>
      <c r="D762" s="182" t="s">
        <v>147</v>
      </c>
      <c r="E762" s="183" t="s">
        <v>930</v>
      </c>
      <c r="F762" s="184" t="s">
        <v>931</v>
      </c>
      <c r="G762" s="185" t="s">
        <v>207</v>
      </c>
      <c r="H762" s="186">
        <v>2</v>
      </c>
      <c r="I762" s="187"/>
      <c r="J762" s="188">
        <f>ROUND(I762*H762,2)</f>
        <v>0</v>
      </c>
      <c r="K762" s="184" t="s">
        <v>182</v>
      </c>
      <c r="L762" s="60"/>
      <c r="M762" s="189" t="s">
        <v>23</v>
      </c>
      <c r="N762" s="190" t="s">
        <v>44</v>
      </c>
      <c r="O762" s="41"/>
      <c r="P762" s="191">
        <f>O762*H762</f>
        <v>0</v>
      </c>
      <c r="Q762" s="191">
        <v>1.2E-4</v>
      </c>
      <c r="R762" s="191">
        <f>Q762*H762</f>
        <v>2.4000000000000001E-4</v>
      </c>
      <c r="S762" s="191">
        <v>0</v>
      </c>
      <c r="T762" s="192">
        <f>S762*H762</f>
        <v>0</v>
      </c>
      <c r="AR762" s="23" t="s">
        <v>151</v>
      </c>
      <c r="AT762" s="23" t="s">
        <v>147</v>
      </c>
      <c r="AU762" s="23" t="s">
        <v>81</v>
      </c>
      <c r="AY762" s="23" t="s">
        <v>146</v>
      </c>
      <c r="BE762" s="193">
        <f>IF(N762="základní",J762,0)</f>
        <v>0</v>
      </c>
      <c r="BF762" s="193">
        <f>IF(N762="snížená",J762,0)</f>
        <v>0</v>
      </c>
      <c r="BG762" s="193">
        <f>IF(N762="zákl. přenesená",J762,0)</f>
        <v>0</v>
      </c>
      <c r="BH762" s="193">
        <f>IF(N762="sníž. přenesená",J762,0)</f>
        <v>0</v>
      </c>
      <c r="BI762" s="193">
        <f>IF(N762="nulová",J762,0)</f>
        <v>0</v>
      </c>
      <c r="BJ762" s="23" t="s">
        <v>81</v>
      </c>
      <c r="BK762" s="193">
        <f>ROUND(I762*H762,2)</f>
        <v>0</v>
      </c>
      <c r="BL762" s="23" t="s">
        <v>151</v>
      </c>
      <c r="BM762" s="23" t="s">
        <v>932</v>
      </c>
    </row>
    <row r="763" spans="2:65" s="1" customFormat="1" x14ac:dyDescent="0.3">
      <c r="B763" s="40"/>
      <c r="C763" s="62"/>
      <c r="D763" s="194" t="s">
        <v>152</v>
      </c>
      <c r="E763" s="62"/>
      <c r="F763" s="195" t="s">
        <v>933</v>
      </c>
      <c r="G763" s="62"/>
      <c r="H763" s="62"/>
      <c r="I763" s="155"/>
      <c r="J763" s="62"/>
      <c r="K763" s="62"/>
      <c r="L763" s="60"/>
      <c r="M763" s="196"/>
      <c r="N763" s="41"/>
      <c r="O763" s="41"/>
      <c r="P763" s="41"/>
      <c r="Q763" s="41"/>
      <c r="R763" s="41"/>
      <c r="S763" s="41"/>
      <c r="T763" s="77"/>
      <c r="AT763" s="23" t="s">
        <v>152</v>
      </c>
      <c r="AU763" s="23" t="s">
        <v>81</v>
      </c>
    </row>
    <row r="764" spans="2:65" s="10" customFormat="1" x14ac:dyDescent="0.3">
      <c r="B764" s="197"/>
      <c r="C764" s="198"/>
      <c r="D764" s="194" t="s">
        <v>160</v>
      </c>
      <c r="E764" s="199" t="s">
        <v>23</v>
      </c>
      <c r="F764" s="200" t="s">
        <v>929</v>
      </c>
      <c r="G764" s="198"/>
      <c r="H764" s="201">
        <v>2</v>
      </c>
      <c r="I764" s="202"/>
      <c r="J764" s="198"/>
      <c r="K764" s="198"/>
      <c r="L764" s="203"/>
      <c r="M764" s="204"/>
      <c r="N764" s="205"/>
      <c r="O764" s="205"/>
      <c r="P764" s="205"/>
      <c r="Q764" s="205"/>
      <c r="R764" s="205"/>
      <c r="S764" s="205"/>
      <c r="T764" s="206"/>
      <c r="AT764" s="207" t="s">
        <v>160</v>
      </c>
      <c r="AU764" s="207" t="s">
        <v>81</v>
      </c>
      <c r="AV764" s="10" t="s">
        <v>83</v>
      </c>
      <c r="AW764" s="10" t="s">
        <v>36</v>
      </c>
      <c r="AX764" s="10" t="s">
        <v>73</v>
      </c>
      <c r="AY764" s="207" t="s">
        <v>146</v>
      </c>
    </row>
    <row r="765" spans="2:65" s="11" customFormat="1" x14ac:dyDescent="0.3">
      <c r="B765" s="208"/>
      <c r="C765" s="209"/>
      <c r="D765" s="194" t="s">
        <v>160</v>
      </c>
      <c r="E765" s="210" t="s">
        <v>23</v>
      </c>
      <c r="F765" s="211" t="s">
        <v>162</v>
      </c>
      <c r="G765" s="209"/>
      <c r="H765" s="212">
        <v>2</v>
      </c>
      <c r="I765" s="213"/>
      <c r="J765" s="209"/>
      <c r="K765" s="209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160</v>
      </c>
      <c r="AU765" s="218" t="s">
        <v>81</v>
      </c>
      <c r="AV765" s="11" t="s">
        <v>151</v>
      </c>
      <c r="AW765" s="11" t="s">
        <v>36</v>
      </c>
      <c r="AX765" s="11" t="s">
        <v>81</v>
      </c>
      <c r="AY765" s="218" t="s">
        <v>146</v>
      </c>
    </row>
    <row r="766" spans="2:65" s="1" customFormat="1" ht="16.5" customHeight="1" x14ac:dyDescent="0.3">
      <c r="B766" s="40"/>
      <c r="C766" s="182" t="s">
        <v>934</v>
      </c>
      <c r="D766" s="182" t="s">
        <v>147</v>
      </c>
      <c r="E766" s="183" t="s">
        <v>935</v>
      </c>
      <c r="F766" s="184" t="s">
        <v>936</v>
      </c>
      <c r="G766" s="185" t="s">
        <v>207</v>
      </c>
      <c r="H766" s="186">
        <v>379.6</v>
      </c>
      <c r="I766" s="187"/>
      <c r="J766" s="188">
        <f>ROUND(I766*H766,2)</f>
        <v>0</v>
      </c>
      <c r="K766" s="184" t="s">
        <v>182</v>
      </c>
      <c r="L766" s="60"/>
      <c r="M766" s="189" t="s">
        <v>23</v>
      </c>
      <c r="N766" s="190" t="s">
        <v>44</v>
      </c>
      <c r="O766" s="41"/>
      <c r="P766" s="191">
        <f>O766*H766</f>
        <v>0</v>
      </c>
      <c r="Q766" s="191">
        <v>0</v>
      </c>
      <c r="R766" s="191">
        <f>Q766*H766</f>
        <v>0</v>
      </c>
      <c r="S766" s="191">
        <v>0</v>
      </c>
      <c r="T766" s="192">
        <f>S766*H766</f>
        <v>0</v>
      </c>
      <c r="AR766" s="23" t="s">
        <v>151</v>
      </c>
      <c r="AT766" s="23" t="s">
        <v>147</v>
      </c>
      <c r="AU766" s="23" t="s">
        <v>81</v>
      </c>
      <c r="AY766" s="23" t="s">
        <v>146</v>
      </c>
      <c r="BE766" s="193">
        <f>IF(N766="základní",J766,0)</f>
        <v>0</v>
      </c>
      <c r="BF766" s="193">
        <f>IF(N766="snížená",J766,0)</f>
        <v>0</v>
      </c>
      <c r="BG766" s="193">
        <f>IF(N766="zákl. přenesená",J766,0)</f>
        <v>0</v>
      </c>
      <c r="BH766" s="193">
        <f>IF(N766="sníž. přenesená",J766,0)</f>
        <v>0</v>
      </c>
      <c r="BI766" s="193">
        <f>IF(N766="nulová",J766,0)</f>
        <v>0</v>
      </c>
      <c r="BJ766" s="23" t="s">
        <v>81</v>
      </c>
      <c r="BK766" s="193">
        <f>ROUND(I766*H766,2)</f>
        <v>0</v>
      </c>
      <c r="BL766" s="23" t="s">
        <v>151</v>
      </c>
      <c r="BM766" s="23" t="s">
        <v>937</v>
      </c>
    </row>
    <row r="767" spans="2:65" s="1" customFormat="1" x14ac:dyDescent="0.3">
      <c r="B767" s="40"/>
      <c r="C767" s="62"/>
      <c r="D767" s="194" t="s">
        <v>152</v>
      </c>
      <c r="E767" s="62"/>
      <c r="F767" s="195" t="s">
        <v>936</v>
      </c>
      <c r="G767" s="62"/>
      <c r="H767" s="62"/>
      <c r="I767" s="155"/>
      <c r="J767" s="62"/>
      <c r="K767" s="62"/>
      <c r="L767" s="60"/>
      <c r="M767" s="196"/>
      <c r="N767" s="41"/>
      <c r="O767" s="41"/>
      <c r="P767" s="41"/>
      <c r="Q767" s="41"/>
      <c r="R767" s="41"/>
      <c r="S767" s="41"/>
      <c r="T767" s="77"/>
      <c r="AT767" s="23" t="s">
        <v>152</v>
      </c>
      <c r="AU767" s="23" t="s">
        <v>81</v>
      </c>
    </row>
    <row r="768" spans="2:65" s="10" customFormat="1" x14ac:dyDescent="0.3">
      <c r="B768" s="197"/>
      <c r="C768" s="198"/>
      <c r="D768" s="194" t="s">
        <v>160</v>
      </c>
      <c r="E768" s="199" t="s">
        <v>23</v>
      </c>
      <c r="F768" s="200" t="s">
        <v>469</v>
      </c>
      <c r="G768" s="198"/>
      <c r="H768" s="201">
        <v>379.6</v>
      </c>
      <c r="I768" s="202"/>
      <c r="J768" s="198"/>
      <c r="K768" s="198"/>
      <c r="L768" s="203"/>
      <c r="M768" s="204"/>
      <c r="N768" s="205"/>
      <c r="O768" s="205"/>
      <c r="P768" s="205"/>
      <c r="Q768" s="205"/>
      <c r="R768" s="205"/>
      <c r="S768" s="205"/>
      <c r="T768" s="206"/>
      <c r="AT768" s="207" t="s">
        <v>160</v>
      </c>
      <c r="AU768" s="207" t="s">
        <v>81</v>
      </c>
      <c r="AV768" s="10" t="s">
        <v>83</v>
      </c>
      <c r="AW768" s="10" t="s">
        <v>36</v>
      </c>
      <c r="AX768" s="10" t="s">
        <v>73</v>
      </c>
      <c r="AY768" s="207" t="s">
        <v>146</v>
      </c>
    </row>
    <row r="769" spans="2:65" s="11" customFormat="1" x14ac:dyDescent="0.3">
      <c r="B769" s="208"/>
      <c r="C769" s="209"/>
      <c r="D769" s="194" t="s">
        <v>160</v>
      </c>
      <c r="E769" s="210" t="s">
        <v>23</v>
      </c>
      <c r="F769" s="211" t="s">
        <v>162</v>
      </c>
      <c r="G769" s="209"/>
      <c r="H769" s="212">
        <v>379.6</v>
      </c>
      <c r="I769" s="213"/>
      <c r="J769" s="209"/>
      <c r="K769" s="209"/>
      <c r="L769" s="214"/>
      <c r="M769" s="215"/>
      <c r="N769" s="216"/>
      <c r="O769" s="216"/>
      <c r="P769" s="216"/>
      <c r="Q769" s="216"/>
      <c r="R769" s="216"/>
      <c r="S769" s="216"/>
      <c r="T769" s="217"/>
      <c r="AT769" s="218" t="s">
        <v>160</v>
      </c>
      <c r="AU769" s="218" t="s">
        <v>81</v>
      </c>
      <c r="AV769" s="11" t="s">
        <v>151</v>
      </c>
      <c r="AW769" s="11" t="s">
        <v>36</v>
      </c>
      <c r="AX769" s="11" t="s">
        <v>81</v>
      </c>
      <c r="AY769" s="218" t="s">
        <v>146</v>
      </c>
    </row>
    <row r="770" spans="2:65" s="1" customFormat="1" ht="16.5" customHeight="1" x14ac:dyDescent="0.3">
      <c r="B770" s="40"/>
      <c r="C770" s="182" t="s">
        <v>589</v>
      </c>
      <c r="D770" s="182" t="s">
        <v>147</v>
      </c>
      <c r="E770" s="183" t="s">
        <v>938</v>
      </c>
      <c r="F770" s="184" t="s">
        <v>939</v>
      </c>
      <c r="G770" s="185" t="s">
        <v>207</v>
      </c>
      <c r="H770" s="186">
        <v>379.6</v>
      </c>
      <c r="I770" s="187"/>
      <c r="J770" s="188">
        <f>ROUND(I770*H770,2)</f>
        <v>0</v>
      </c>
      <c r="K770" s="184" t="s">
        <v>23</v>
      </c>
      <c r="L770" s="60"/>
      <c r="M770" s="189" t="s">
        <v>23</v>
      </c>
      <c r="N770" s="190" t="s">
        <v>44</v>
      </c>
      <c r="O770" s="41"/>
      <c r="P770" s="191">
        <f>O770*H770</f>
        <v>0</v>
      </c>
      <c r="Q770" s="191">
        <v>0</v>
      </c>
      <c r="R770" s="191">
        <f>Q770*H770</f>
        <v>0</v>
      </c>
      <c r="S770" s="191">
        <v>0</v>
      </c>
      <c r="T770" s="192">
        <f>S770*H770</f>
        <v>0</v>
      </c>
      <c r="AR770" s="23" t="s">
        <v>151</v>
      </c>
      <c r="AT770" s="23" t="s">
        <v>147</v>
      </c>
      <c r="AU770" s="23" t="s">
        <v>81</v>
      </c>
      <c r="AY770" s="23" t="s">
        <v>146</v>
      </c>
      <c r="BE770" s="193">
        <f>IF(N770="základní",J770,0)</f>
        <v>0</v>
      </c>
      <c r="BF770" s="193">
        <f>IF(N770="snížená",J770,0)</f>
        <v>0</v>
      </c>
      <c r="BG770" s="193">
        <f>IF(N770="zákl. přenesená",J770,0)</f>
        <v>0</v>
      </c>
      <c r="BH770" s="193">
        <f>IF(N770="sníž. přenesená",J770,0)</f>
        <v>0</v>
      </c>
      <c r="BI770" s="193">
        <f>IF(N770="nulová",J770,0)</f>
        <v>0</v>
      </c>
      <c r="BJ770" s="23" t="s">
        <v>81</v>
      </c>
      <c r="BK770" s="193">
        <f>ROUND(I770*H770,2)</f>
        <v>0</v>
      </c>
      <c r="BL770" s="23" t="s">
        <v>151</v>
      </c>
      <c r="BM770" s="23" t="s">
        <v>940</v>
      </c>
    </row>
    <row r="771" spans="2:65" s="1" customFormat="1" x14ac:dyDescent="0.3">
      <c r="B771" s="40"/>
      <c r="C771" s="62"/>
      <c r="D771" s="194" t="s">
        <v>152</v>
      </c>
      <c r="E771" s="62"/>
      <c r="F771" s="195" t="s">
        <v>939</v>
      </c>
      <c r="G771" s="62"/>
      <c r="H771" s="62"/>
      <c r="I771" s="155"/>
      <c r="J771" s="62"/>
      <c r="K771" s="62"/>
      <c r="L771" s="60"/>
      <c r="M771" s="196"/>
      <c r="N771" s="41"/>
      <c r="O771" s="41"/>
      <c r="P771" s="41"/>
      <c r="Q771" s="41"/>
      <c r="R771" s="41"/>
      <c r="S771" s="41"/>
      <c r="T771" s="77"/>
      <c r="AT771" s="23" t="s">
        <v>152</v>
      </c>
      <c r="AU771" s="23" t="s">
        <v>81</v>
      </c>
    </row>
    <row r="772" spans="2:65" s="10" customFormat="1" x14ac:dyDescent="0.3">
      <c r="B772" s="197"/>
      <c r="C772" s="198"/>
      <c r="D772" s="194" t="s">
        <v>160</v>
      </c>
      <c r="E772" s="199" t="s">
        <v>23</v>
      </c>
      <c r="F772" s="200" t="s">
        <v>469</v>
      </c>
      <c r="G772" s="198"/>
      <c r="H772" s="201">
        <v>379.6</v>
      </c>
      <c r="I772" s="202"/>
      <c r="J772" s="198"/>
      <c r="K772" s="198"/>
      <c r="L772" s="203"/>
      <c r="M772" s="204"/>
      <c r="N772" s="205"/>
      <c r="O772" s="205"/>
      <c r="P772" s="205"/>
      <c r="Q772" s="205"/>
      <c r="R772" s="205"/>
      <c r="S772" s="205"/>
      <c r="T772" s="206"/>
      <c r="AT772" s="207" t="s">
        <v>160</v>
      </c>
      <c r="AU772" s="207" t="s">
        <v>81</v>
      </c>
      <c r="AV772" s="10" t="s">
        <v>83</v>
      </c>
      <c r="AW772" s="10" t="s">
        <v>36</v>
      </c>
      <c r="AX772" s="10" t="s">
        <v>73</v>
      </c>
      <c r="AY772" s="207" t="s">
        <v>146</v>
      </c>
    </row>
    <row r="773" spans="2:65" s="11" customFormat="1" x14ac:dyDescent="0.3">
      <c r="B773" s="208"/>
      <c r="C773" s="209"/>
      <c r="D773" s="194" t="s">
        <v>160</v>
      </c>
      <c r="E773" s="210" t="s">
        <v>23</v>
      </c>
      <c r="F773" s="211" t="s">
        <v>162</v>
      </c>
      <c r="G773" s="209"/>
      <c r="H773" s="212">
        <v>379.6</v>
      </c>
      <c r="I773" s="213"/>
      <c r="J773" s="209"/>
      <c r="K773" s="209"/>
      <c r="L773" s="214"/>
      <c r="M773" s="215"/>
      <c r="N773" s="216"/>
      <c r="O773" s="216"/>
      <c r="P773" s="216"/>
      <c r="Q773" s="216"/>
      <c r="R773" s="216"/>
      <c r="S773" s="216"/>
      <c r="T773" s="217"/>
      <c r="AT773" s="218" t="s">
        <v>160</v>
      </c>
      <c r="AU773" s="218" t="s">
        <v>81</v>
      </c>
      <c r="AV773" s="11" t="s">
        <v>151</v>
      </c>
      <c r="AW773" s="11" t="s">
        <v>36</v>
      </c>
      <c r="AX773" s="11" t="s">
        <v>81</v>
      </c>
      <c r="AY773" s="218" t="s">
        <v>146</v>
      </c>
    </row>
    <row r="774" spans="2:65" s="1" customFormat="1" ht="16.5" customHeight="1" x14ac:dyDescent="0.3">
      <c r="B774" s="40"/>
      <c r="C774" s="182" t="s">
        <v>941</v>
      </c>
      <c r="D774" s="182" t="s">
        <v>147</v>
      </c>
      <c r="E774" s="183" t="s">
        <v>942</v>
      </c>
      <c r="F774" s="184" t="s">
        <v>943</v>
      </c>
      <c r="G774" s="185" t="s">
        <v>207</v>
      </c>
      <c r="H774" s="186">
        <v>176.8</v>
      </c>
      <c r="I774" s="187"/>
      <c r="J774" s="188">
        <f>ROUND(I774*H774,2)</f>
        <v>0</v>
      </c>
      <c r="K774" s="184" t="s">
        <v>23</v>
      </c>
      <c r="L774" s="60"/>
      <c r="M774" s="189" t="s">
        <v>23</v>
      </c>
      <c r="N774" s="190" t="s">
        <v>44</v>
      </c>
      <c r="O774" s="41"/>
      <c r="P774" s="191">
        <f>O774*H774</f>
        <v>0</v>
      </c>
      <c r="Q774" s="191">
        <v>0</v>
      </c>
      <c r="R774" s="191">
        <f>Q774*H774</f>
        <v>0</v>
      </c>
      <c r="S774" s="191">
        <v>0</v>
      </c>
      <c r="T774" s="192">
        <f>S774*H774</f>
        <v>0</v>
      </c>
      <c r="AR774" s="23" t="s">
        <v>151</v>
      </c>
      <c r="AT774" s="23" t="s">
        <v>147</v>
      </c>
      <c r="AU774" s="23" t="s">
        <v>81</v>
      </c>
      <c r="AY774" s="23" t="s">
        <v>146</v>
      </c>
      <c r="BE774" s="193">
        <f>IF(N774="základní",J774,0)</f>
        <v>0</v>
      </c>
      <c r="BF774" s="193">
        <f>IF(N774="snížená",J774,0)</f>
        <v>0</v>
      </c>
      <c r="BG774" s="193">
        <f>IF(N774="zákl. přenesená",J774,0)</f>
        <v>0</v>
      </c>
      <c r="BH774" s="193">
        <f>IF(N774="sníž. přenesená",J774,0)</f>
        <v>0</v>
      </c>
      <c r="BI774" s="193">
        <f>IF(N774="nulová",J774,0)</f>
        <v>0</v>
      </c>
      <c r="BJ774" s="23" t="s">
        <v>81</v>
      </c>
      <c r="BK774" s="193">
        <f>ROUND(I774*H774,2)</f>
        <v>0</v>
      </c>
      <c r="BL774" s="23" t="s">
        <v>151</v>
      </c>
      <c r="BM774" s="23" t="s">
        <v>944</v>
      </c>
    </row>
    <row r="775" spans="2:65" s="1" customFormat="1" x14ac:dyDescent="0.3">
      <c r="B775" s="40"/>
      <c r="C775" s="62"/>
      <c r="D775" s="194" t="s">
        <v>152</v>
      </c>
      <c r="E775" s="62"/>
      <c r="F775" s="195" t="s">
        <v>943</v>
      </c>
      <c r="G775" s="62"/>
      <c r="H775" s="62"/>
      <c r="I775" s="155"/>
      <c r="J775" s="62"/>
      <c r="K775" s="62"/>
      <c r="L775" s="60"/>
      <c r="M775" s="196"/>
      <c r="N775" s="41"/>
      <c r="O775" s="41"/>
      <c r="P775" s="41"/>
      <c r="Q775" s="41"/>
      <c r="R775" s="41"/>
      <c r="S775" s="41"/>
      <c r="T775" s="77"/>
      <c r="AT775" s="23" t="s">
        <v>152</v>
      </c>
      <c r="AU775" s="23" t="s">
        <v>81</v>
      </c>
    </row>
    <row r="776" spans="2:65" s="10" customFormat="1" x14ac:dyDescent="0.3">
      <c r="B776" s="197"/>
      <c r="C776" s="198"/>
      <c r="D776" s="194" t="s">
        <v>160</v>
      </c>
      <c r="E776" s="199" t="s">
        <v>23</v>
      </c>
      <c r="F776" s="200" t="s">
        <v>344</v>
      </c>
      <c r="G776" s="198"/>
      <c r="H776" s="201">
        <v>176.8</v>
      </c>
      <c r="I776" s="202"/>
      <c r="J776" s="198"/>
      <c r="K776" s="198"/>
      <c r="L776" s="203"/>
      <c r="M776" s="204"/>
      <c r="N776" s="205"/>
      <c r="O776" s="205"/>
      <c r="P776" s="205"/>
      <c r="Q776" s="205"/>
      <c r="R776" s="205"/>
      <c r="S776" s="205"/>
      <c r="T776" s="206"/>
      <c r="AT776" s="207" t="s">
        <v>160</v>
      </c>
      <c r="AU776" s="207" t="s">
        <v>81</v>
      </c>
      <c r="AV776" s="10" t="s">
        <v>83</v>
      </c>
      <c r="AW776" s="10" t="s">
        <v>36</v>
      </c>
      <c r="AX776" s="10" t="s">
        <v>73</v>
      </c>
      <c r="AY776" s="207" t="s">
        <v>146</v>
      </c>
    </row>
    <row r="777" spans="2:65" s="11" customFormat="1" x14ac:dyDescent="0.3">
      <c r="B777" s="208"/>
      <c r="C777" s="209"/>
      <c r="D777" s="194" t="s">
        <v>160</v>
      </c>
      <c r="E777" s="210" t="s">
        <v>23</v>
      </c>
      <c r="F777" s="211" t="s">
        <v>162</v>
      </c>
      <c r="G777" s="209"/>
      <c r="H777" s="212">
        <v>176.8</v>
      </c>
      <c r="I777" s="213"/>
      <c r="J777" s="209"/>
      <c r="K777" s="209"/>
      <c r="L777" s="214"/>
      <c r="M777" s="215"/>
      <c r="N777" s="216"/>
      <c r="O777" s="216"/>
      <c r="P777" s="216"/>
      <c r="Q777" s="216"/>
      <c r="R777" s="216"/>
      <c r="S777" s="216"/>
      <c r="T777" s="217"/>
      <c r="AT777" s="218" t="s">
        <v>160</v>
      </c>
      <c r="AU777" s="218" t="s">
        <v>81</v>
      </c>
      <c r="AV777" s="11" t="s">
        <v>151</v>
      </c>
      <c r="AW777" s="11" t="s">
        <v>36</v>
      </c>
      <c r="AX777" s="11" t="s">
        <v>81</v>
      </c>
      <c r="AY777" s="218" t="s">
        <v>146</v>
      </c>
    </row>
    <row r="778" spans="2:65" s="9" customFormat="1" ht="37.35" customHeight="1" x14ac:dyDescent="0.35">
      <c r="B778" s="168"/>
      <c r="C778" s="169"/>
      <c r="D778" s="170" t="s">
        <v>72</v>
      </c>
      <c r="E778" s="171" t="s">
        <v>945</v>
      </c>
      <c r="F778" s="171" t="s">
        <v>946</v>
      </c>
      <c r="G778" s="169"/>
      <c r="H778" s="169"/>
      <c r="I778" s="172"/>
      <c r="J778" s="173">
        <f>BK778</f>
        <v>0</v>
      </c>
      <c r="K778" s="169"/>
      <c r="L778" s="174"/>
      <c r="M778" s="175"/>
      <c r="N778" s="176"/>
      <c r="O778" s="176"/>
      <c r="P778" s="177">
        <f>SUM(P779:P785)</f>
        <v>0</v>
      </c>
      <c r="Q778" s="176"/>
      <c r="R778" s="177">
        <f>SUM(R779:R785)</f>
        <v>9.5409999999999995E-2</v>
      </c>
      <c r="S778" s="176"/>
      <c r="T778" s="178">
        <f>SUM(T779:T785)</f>
        <v>0</v>
      </c>
      <c r="AR778" s="179" t="s">
        <v>81</v>
      </c>
      <c r="AT778" s="180" t="s">
        <v>72</v>
      </c>
      <c r="AU778" s="180" t="s">
        <v>73</v>
      </c>
      <c r="AY778" s="179" t="s">
        <v>146</v>
      </c>
      <c r="BK778" s="181">
        <f>SUM(BK779:BK785)</f>
        <v>0</v>
      </c>
    </row>
    <row r="779" spans="2:65" s="1" customFormat="1" ht="25.5" customHeight="1" x14ac:dyDescent="0.3">
      <c r="B779" s="40"/>
      <c r="C779" s="182" t="s">
        <v>594</v>
      </c>
      <c r="D779" s="182" t="s">
        <v>147</v>
      </c>
      <c r="E779" s="183" t="s">
        <v>947</v>
      </c>
      <c r="F779" s="184" t="s">
        <v>948</v>
      </c>
      <c r="G779" s="185" t="s">
        <v>207</v>
      </c>
      <c r="H779" s="186">
        <v>329</v>
      </c>
      <c r="I779" s="187"/>
      <c r="J779" s="188">
        <f>ROUND(I779*H779,2)</f>
        <v>0</v>
      </c>
      <c r="K779" s="184" t="s">
        <v>182</v>
      </c>
      <c r="L779" s="60"/>
      <c r="M779" s="189" t="s">
        <v>23</v>
      </c>
      <c r="N779" s="190" t="s">
        <v>44</v>
      </c>
      <c r="O779" s="41"/>
      <c r="P779" s="191">
        <f>O779*H779</f>
        <v>0</v>
      </c>
      <c r="Q779" s="191">
        <v>2.9E-4</v>
      </c>
      <c r="R779" s="191">
        <f>Q779*H779</f>
        <v>9.5409999999999995E-2</v>
      </c>
      <c r="S779" s="191">
        <v>0</v>
      </c>
      <c r="T779" s="192">
        <f>S779*H779</f>
        <v>0</v>
      </c>
      <c r="AR779" s="23" t="s">
        <v>151</v>
      </c>
      <c r="AT779" s="23" t="s">
        <v>147</v>
      </c>
      <c r="AU779" s="23" t="s">
        <v>81</v>
      </c>
      <c r="AY779" s="23" t="s">
        <v>146</v>
      </c>
      <c r="BE779" s="193">
        <f>IF(N779="základní",J779,0)</f>
        <v>0</v>
      </c>
      <c r="BF779" s="193">
        <f>IF(N779="snížená",J779,0)</f>
        <v>0</v>
      </c>
      <c r="BG779" s="193">
        <f>IF(N779="zákl. přenesená",J779,0)</f>
        <v>0</v>
      </c>
      <c r="BH779" s="193">
        <f>IF(N779="sníž. přenesená",J779,0)</f>
        <v>0</v>
      </c>
      <c r="BI779" s="193">
        <f>IF(N779="nulová",J779,0)</f>
        <v>0</v>
      </c>
      <c r="BJ779" s="23" t="s">
        <v>81</v>
      </c>
      <c r="BK779" s="193">
        <f>ROUND(I779*H779,2)</f>
        <v>0</v>
      </c>
      <c r="BL779" s="23" t="s">
        <v>151</v>
      </c>
      <c r="BM779" s="23" t="s">
        <v>949</v>
      </c>
    </row>
    <row r="780" spans="2:65" s="1" customFormat="1" ht="24" x14ac:dyDescent="0.3">
      <c r="B780" s="40"/>
      <c r="C780" s="62"/>
      <c r="D780" s="194" t="s">
        <v>152</v>
      </c>
      <c r="E780" s="62"/>
      <c r="F780" s="195" t="s">
        <v>950</v>
      </c>
      <c r="G780" s="62"/>
      <c r="H780" s="62"/>
      <c r="I780" s="155"/>
      <c r="J780" s="62"/>
      <c r="K780" s="62"/>
      <c r="L780" s="60"/>
      <c r="M780" s="196"/>
      <c r="N780" s="41"/>
      <c r="O780" s="41"/>
      <c r="P780" s="41"/>
      <c r="Q780" s="41"/>
      <c r="R780" s="41"/>
      <c r="S780" s="41"/>
      <c r="T780" s="77"/>
      <c r="AT780" s="23" t="s">
        <v>152</v>
      </c>
      <c r="AU780" s="23" t="s">
        <v>81</v>
      </c>
    </row>
    <row r="781" spans="2:65" s="12" customFormat="1" x14ac:dyDescent="0.3">
      <c r="B781" s="219"/>
      <c r="C781" s="220"/>
      <c r="D781" s="194" t="s">
        <v>160</v>
      </c>
      <c r="E781" s="221" t="s">
        <v>23</v>
      </c>
      <c r="F781" s="222" t="s">
        <v>951</v>
      </c>
      <c r="G781" s="220"/>
      <c r="H781" s="221" t="s">
        <v>23</v>
      </c>
      <c r="I781" s="223"/>
      <c r="J781" s="220"/>
      <c r="K781" s="220"/>
      <c r="L781" s="224"/>
      <c r="M781" s="225"/>
      <c r="N781" s="226"/>
      <c r="O781" s="226"/>
      <c r="P781" s="226"/>
      <c r="Q781" s="226"/>
      <c r="R781" s="226"/>
      <c r="S781" s="226"/>
      <c r="T781" s="227"/>
      <c r="AT781" s="228" t="s">
        <v>160</v>
      </c>
      <c r="AU781" s="228" t="s">
        <v>81</v>
      </c>
      <c r="AV781" s="12" t="s">
        <v>81</v>
      </c>
      <c r="AW781" s="12" t="s">
        <v>36</v>
      </c>
      <c r="AX781" s="12" t="s">
        <v>73</v>
      </c>
      <c r="AY781" s="228" t="s">
        <v>146</v>
      </c>
    </row>
    <row r="782" spans="2:65" s="10" customFormat="1" x14ac:dyDescent="0.3">
      <c r="B782" s="197"/>
      <c r="C782" s="198"/>
      <c r="D782" s="194" t="s">
        <v>160</v>
      </c>
      <c r="E782" s="199" t="s">
        <v>23</v>
      </c>
      <c r="F782" s="200" t="s">
        <v>952</v>
      </c>
      <c r="G782" s="198"/>
      <c r="H782" s="201">
        <v>64.5</v>
      </c>
      <c r="I782" s="202"/>
      <c r="J782" s="198"/>
      <c r="K782" s="198"/>
      <c r="L782" s="203"/>
      <c r="M782" s="204"/>
      <c r="N782" s="205"/>
      <c r="O782" s="205"/>
      <c r="P782" s="205"/>
      <c r="Q782" s="205"/>
      <c r="R782" s="205"/>
      <c r="S782" s="205"/>
      <c r="T782" s="206"/>
      <c r="AT782" s="207" t="s">
        <v>160</v>
      </c>
      <c r="AU782" s="207" t="s">
        <v>81</v>
      </c>
      <c r="AV782" s="10" t="s">
        <v>83</v>
      </c>
      <c r="AW782" s="10" t="s">
        <v>36</v>
      </c>
      <c r="AX782" s="10" t="s">
        <v>73</v>
      </c>
      <c r="AY782" s="207" t="s">
        <v>146</v>
      </c>
    </row>
    <row r="783" spans="2:65" s="10" customFormat="1" x14ac:dyDescent="0.3">
      <c r="B783" s="197"/>
      <c r="C783" s="198"/>
      <c r="D783" s="194" t="s">
        <v>160</v>
      </c>
      <c r="E783" s="199" t="s">
        <v>23</v>
      </c>
      <c r="F783" s="200" t="s">
        <v>953</v>
      </c>
      <c r="G783" s="198"/>
      <c r="H783" s="201">
        <v>64.5</v>
      </c>
      <c r="I783" s="202"/>
      <c r="J783" s="198"/>
      <c r="K783" s="198"/>
      <c r="L783" s="203"/>
      <c r="M783" s="204"/>
      <c r="N783" s="205"/>
      <c r="O783" s="205"/>
      <c r="P783" s="205"/>
      <c r="Q783" s="205"/>
      <c r="R783" s="205"/>
      <c r="S783" s="205"/>
      <c r="T783" s="206"/>
      <c r="AT783" s="207" t="s">
        <v>160</v>
      </c>
      <c r="AU783" s="207" t="s">
        <v>81</v>
      </c>
      <c r="AV783" s="10" t="s">
        <v>83</v>
      </c>
      <c r="AW783" s="10" t="s">
        <v>36</v>
      </c>
      <c r="AX783" s="10" t="s">
        <v>73</v>
      </c>
      <c r="AY783" s="207" t="s">
        <v>146</v>
      </c>
    </row>
    <row r="784" spans="2:65" s="10" customFormat="1" x14ac:dyDescent="0.3">
      <c r="B784" s="197"/>
      <c r="C784" s="198"/>
      <c r="D784" s="194" t="s">
        <v>160</v>
      </c>
      <c r="E784" s="199" t="s">
        <v>23</v>
      </c>
      <c r="F784" s="200" t="s">
        <v>954</v>
      </c>
      <c r="G784" s="198"/>
      <c r="H784" s="201">
        <v>200</v>
      </c>
      <c r="I784" s="202"/>
      <c r="J784" s="198"/>
      <c r="K784" s="198"/>
      <c r="L784" s="203"/>
      <c r="M784" s="204"/>
      <c r="N784" s="205"/>
      <c r="O784" s="205"/>
      <c r="P784" s="205"/>
      <c r="Q784" s="205"/>
      <c r="R784" s="205"/>
      <c r="S784" s="205"/>
      <c r="T784" s="206"/>
      <c r="AT784" s="207" t="s">
        <v>160</v>
      </c>
      <c r="AU784" s="207" t="s">
        <v>81</v>
      </c>
      <c r="AV784" s="10" t="s">
        <v>83</v>
      </c>
      <c r="AW784" s="10" t="s">
        <v>36</v>
      </c>
      <c r="AX784" s="10" t="s">
        <v>73</v>
      </c>
      <c r="AY784" s="207" t="s">
        <v>146</v>
      </c>
    </row>
    <row r="785" spans="2:65" s="11" customFormat="1" x14ac:dyDescent="0.3">
      <c r="B785" s="208"/>
      <c r="C785" s="209"/>
      <c r="D785" s="194" t="s">
        <v>160</v>
      </c>
      <c r="E785" s="210" t="s">
        <v>23</v>
      </c>
      <c r="F785" s="211" t="s">
        <v>162</v>
      </c>
      <c r="G785" s="209"/>
      <c r="H785" s="212">
        <v>329</v>
      </c>
      <c r="I785" s="213"/>
      <c r="J785" s="209"/>
      <c r="K785" s="209"/>
      <c r="L785" s="214"/>
      <c r="M785" s="215"/>
      <c r="N785" s="216"/>
      <c r="O785" s="216"/>
      <c r="P785" s="216"/>
      <c r="Q785" s="216"/>
      <c r="R785" s="216"/>
      <c r="S785" s="216"/>
      <c r="T785" s="217"/>
      <c r="AT785" s="218" t="s">
        <v>160</v>
      </c>
      <c r="AU785" s="218" t="s">
        <v>81</v>
      </c>
      <c r="AV785" s="11" t="s">
        <v>151</v>
      </c>
      <c r="AW785" s="11" t="s">
        <v>36</v>
      </c>
      <c r="AX785" s="11" t="s">
        <v>81</v>
      </c>
      <c r="AY785" s="218" t="s">
        <v>146</v>
      </c>
    </row>
    <row r="786" spans="2:65" s="9" customFormat="1" ht="37.35" customHeight="1" x14ac:dyDescent="0.35">
      <c r="B786" s="168"/>
      <c r="C786" s="169"/>
      <c r="D786" s="170" t="s">
        <v>72</v>
      </c>
      <c r="E786" s="171" t="s">
        <v>955</v>
      </c>
      <c r="F786" s="171" t="s">
        <v>956</v>
      </c>
      <c r="G786" s="169"/>
      <c r="H786" s="169"/>
      <c r="I786" s="172"/>
      <c r="J786" s="173">
        <f>BK786</f>
        <v>0</v>
      </c>
      <c r="K786" s="169"/>
      <c r="L786" s="174"/>
      <c r="M786" s="175"/>
      <c r="N786" s="176"/>
      <c r="O786" s="176"/>
      <c r="P786" s="177">
        <f>SUM(P787:P790)</f>
        <v>0</v>
      </c>
      <c r="Q786" s="176"/>
      <c r="R786" s="177">
        <f>SUM(R787:R790)</f>
        <v>0</v>
      </c>
      <c r="S786" s="176"/>
      <c r="T786" s="178">
        <f>SUM(T787:T790)</f>
        <v>0</v>
      </c>
      <c r="AR786" s="179" t="s">
        <v>81</v>
      </c>
      <c r="AT786" s="180" t="s">
        <v>72</v>
      </c>
      <c r="AU786" s="180" t="s">
        <v>73</v>
      </c>
      <c r="AY786" s="179" t="s">
        <v>146</v>
      </c>
      <c r="BK786" s="181">
        <f>SUM(BK787:BK790)</f>
        <v>0</v>
      </c>
    </row>
    <row r="787" spans="2:65" s="1" customFormat="1" ht="25.5" customHeight="1" x14ac:dyDescent="0.3">
      <c r="B787" s="40"/>
      <c r="C787" s="182" t="s">
        <v>957</v>
      </c>
      <c r="D787" s="182" t="s">
        <v>147</v>
      </c>
      <c r="E787" s="183" t="s">
        <v>958</v>
      </c>
      <c r="F787" s="184" t="s">
        <v>959</v>
      </c>
      <c r="G787" s="185" t="s">
        <v>155</v>
      </c>
      <c r="H787" s="186">
        <v>1</v>
      </c>
      <c r="I787" s="187"/>
      <c r="J787" s="188">
        <f>ROUND(I787*H787,2)</f>
        <v>0</v>
      </c>
      <c r="K787" s="184" t="s">
        <v>23</v>
      </c>
      <c r="L787" s="60"/>
      <c r="M787" s="189" t="s">
        <v>23</v>
      </c>
      <c r="N787" s="190" t="s">
        <v>44</v>
      </c>
      <c r="O787" s="41"/>
      <c r="P787" s="191">
        <f>O787*H787</f>
        <v>0</v>
      </c>
      <c r="Q787" s="191">
        <v>0</v>
      </c>
      <c r="R787" s="191">
        <f>Q787*H787</f>
        <v>0</v>
      </c>
      <c r="S787" s="191">
        <v>0</v>
      </c>
      <c r="T787" s="192">
        <f>S787*H787</f>
        <v>0</v>
      </c>
      <c r="AR787" s="23" t="s">
        <v>151</v>
      </c>
      <c r="AT787" s="23" t="s">
        <v>147</v>
      </c>
      <c r="AU787" s="23" t="s">
        <v>81</v>
      </c>
      <c r="AY787" s="23" t="s">
        <v>146</v>
      </c>
      <c r="BE787" s="193">
        <f>IF(N787="základní",J787,0)</f>
        <v>0</v>
      </c>
      <c r="BF787" s="193">
        <f>IF(N787="snížená",J787,0)</f>
        <v>0</v>
      </c>
      <c r="BG787" s="193">
        <f>IF(N787="zákl. přenesená",J787,0)</f>
        <v>0</v>
      </c>
      <c r="BH787" s="193">
        <f>IF(N787="sníž. přenesená",J787,0)</f>
        <v>0</v>
      </c>
      <c r="BI787" s="193">
        <f>IF(N787="nulová",J787,0)</f>
        <v>0</v>
      </c>
      <c r="BJ787" s="23" t="s">
        <v>81</v>
      </c>
      <c r="BK787" s="193">
        <f>ROUND(I787*H787,2)</f>
        <v>0</v>
      </c>
      <c r="BL787" s="23" t="s">
        <v>151</v>
      </c>
      <c r="BM787" s="23" t="s">
        <v>960</v>
      </c>
    </row>
    <row r="788" spans="2:65" s="1" customFormat="1" ht="24" x14ac:dyDescent="0.3">
      <c r="B788" s="40"/>
      <c r="C788" s="62"/>
      <c r="D788" s="194" t="s">
        <v>152</v>
      </c>
      <c r="E788" s="62"/>
      <c r="F788" s="195" t="s">
        <v>959</v>
      </c>
      <c r="G788" s="62"/>
      <c r="H788" s="62"/>
      <c r="I788" s="155"/>
      <c r="J788" s="62"/>
      <c r="K788" s="62"/>
      <c r="L788" s="60"/>
      <c r="M788" s="196"/>
      <c r="N788" s="41"/>
      <c r="O788" s="41"/>
      <c r="P788" s="41"/>
      <c r="Q788" s="41"/>
      <c r="R788" s="41"/>
      <c r="S788" s="41"/>
      <c r="T788" s="77"/>
      <c r="AT788" s="23" t="s">
        <v>152</v>
      </c>
      <c r="AU788" s="23" t="s">
        <v>81</v>
      </c>
    </row>
    <row r="789" spans="2:65" s="1" customFormat="1" ht="16.5" customHeight="1" x14ac:dyDescent="0.3">
      <c r="B789" s="40"/>
      <c r="C789" s="182" t="s">
        <v>598</v>
      </c>
      <c r="D789" s="182" t="s">
        <v>147</v>
      </c>
      <c r="E789" s="183" t="s">
        <v>961</v>
      </c>
      <c r="F789" s="184" t="s">
        <v>962</v>
      </c>
      <c r="G789" s="185" t="s">
        <v>155</v>
      </c>
      <c r="H789" s="186">
        <v>1</v>
      </c>
      <c r="I789" s="187"/>
      <c r="J789" s="188">
        <f>ROUND(I789*H789,2)</f>
        <v>0</v>
      </c>
      <c r="K789" s="184" t="s">
        <v>23</v>
      </c>
      <c r="L789" s="60"/>
      <c r="M789" s="189" t="s">
        <v>23</v>
      </c>
      <c r="N789" s="190" t="s">
        <v>44</v>
      </c>
      <c r="O789" s="41"/>
      <c r="P789" s="191">
        <f>O789*H789</f>
        <v>0</v>
      </c>
      <c r="Q789" s="191">
        <v>0</v>
      </c>
      <c r="R789" s="191">
        <f>Q789*H789</f>
        <v>0</v>
      </c>
      <c r="S789" s="191">
        <v>0</v>
      </c>
      <c r="T789" s="192">
        <f>S789*H789</f>
        <v>0</v>
      </c>
      <c r="AR789" s="23" t="s">
        <v>151</v>
      </c>
      <c r="AT789" s="23" t="s">
        <v>147</v>
      </c>
      <c r="AU789" s="23" t="s">
        <v>81</v>
      </c>
      <c r="AY789" s="23" t="s">
        <v>146</v>
      </c>
      <c r="BE789" s="193">
        <f>IF(N789="základní",J789,0)</f>
        <v>0</v>
      </c>
      <c r="BF789" s="193">
        <f>IF(N789="snížená",J789,0)</f>
        <v>0</v>
      </c>
      <c r="BG789" s="193">
        <f>IF(N789="zákl. přenesená",J789,0)</f>
        <v>0</v>
      </c>
      <c r="BH789" s="193">
        <f>IF(N789="sníž. přenesená",J789,0)</f>
        <v>0</v>
      </c>
      <c r="BI789" s="193">
        <f>IF(N789="nulová",J789,0)</f>
        <v>0</v>
      </c>
      <c r="BJ789" s="23" t="s">
        <v>81</v>
      </c>
      <c r="BK789" s="193">
        <f>ROUND(I789*H789,2)</f>
        <v>0</v>
      </c>
      <c r="BL789" s="23" t="s">
        <v>151</v>
      </c>
      <c r="BM789" s="23" t="s">
        <v>963</v>
      </c>
    </row>
    <row r="790" spans="2:65" s="1" customFormat="1" x14ac:dyDescent="0.3">
      <c r="B790" s="40"/>
      <c r="C790" s="62"/>
      <c r="D790" s="194" t="s">
        <v>152</v>
      </c>
      <c r="E790" s="62"/>
      <c r="F790" s="195" t="s">
        <v>964</v>
      </c>
      <c r="G790" s="62"/>
      <c r="H790" s="62"/>
      <c r="I790" s="155"/>
      <c r="J790" s="62"/>
      <c r="K790" s="62"/>
      <c r="L790" s="60"/>
      <c r="M790" s="196"/>
      <c r="N790" s="41"/>
      <c r="O790" s="41"/>
      <c r="P790" s="41"/>
      <c r="Q790" s="41"/>
      <c r="R790" s="41"/>
      <c r="S790" s="41"/>
      <c r="T790" s="77"/>
      <c r="AT790" s="23" t="s">
        <v>152</v>
      </c>
      <c r="AU790" s="23" t="s">
        <v>81</v>
      </c>
    </row>
    <row r="791" spans="2:65" s="9" customFormat="1" ht="37.35" customHeight="1" x14ac:dyDescent="0.35">
      <c r="B791" s="168"/>
      <c r="C791" s="169"/>
      <c r="D791" s="170" t="s">
        <v>72</v>
      </c>
      <c r="E791" s="171" t="s">
        <v>965</v>
      </c>
      <c r="F791" s="171" t="s">
        <v>966</v>
      </c>
      <c r="G791" s="169"/>
      <c r="H791" s="169"/>
      <c r="I791" s="172"/>
      <c r="J791" s="173">
        <f>BK791</f>
        <v>0</v>
      </c>
      <c r="K791" s="169"/>
      <c r="L791" s="174"/>
      <c r="M791" s="175"/>
      <c r="N791" s="176"/>
      <c r="O791" s="176"/>
      <c r="P791" s="177">
        <f>SUM(P792:P793)</f>
        <v>0</v>
      </c>
      <c r="Q791" s="176"/>
      <c r="R791" s="177">
        <f>SUM(R792:R793)</f>
        <v>0</v>
      </c>
      <c r="S791" s="176"/>
      <c r="T791" s="178">
        <f>SUM(T792:T793)</f>
        <v>0</v>
      </c>
      <c r="AR791" s="179" t="s">
        <v>81</v>
      </c>
      <c r="AT791" s="180" t="s">
        <v>72</v>
      </c>
      <c r="AU791" s="180" t="s">
        <v>73</v>
      </c>
      <c r="AY791" s="179" t="s">
        <v>146</v>
      </c>
      <c r="BK791" s="181">
        <f>SUM(BK792:BK793)</f>
        <v>0</v>
      </c>
    </row>
    <row r="792" spans="2:65" s="1" customFormat="1" ht="16.5" customHeight="1" x14ac:dyDescent="0.3">
      <c r="B792" s="40"/>
      <c r="C792" s="182" t="s">
        <v>967</v>
      </c>
      <c r="D792" s="182" t="s">
        <v>147</v>
      </c>
      <c r="E792" s="183" t="s">
        <v>968</v>
      </c>
      <c r="F792" s="184" t="s">
        <v>962</v>
      </c>
      <c r="G792" s="185" t="s">
        <v>155</v>
      </c>
      <c r="H792" s="186">
        <v>1</v>
      </c>
      <c r="I792" s="187"/>
      <c r="J792" s="188">
        <f>ROUND(I792*H792,2)</f>
        <v>0</v>
      </c>
      <c r="K792" s="184" t="s">
        <v>23</v>
      </c>
      <c r="L792" s="60"/>
      <c r="M792" s="189" t="s">
        <v>23</v>
      </c>
      <c r="N792" s="190" t="s">
        <v>44</v>
      </c>
      <c r="O792" s="41"/>
      <c r="P792" s="191">
        <f>O792*H792</f>
        <v>0</v>
      </c>
      <c r="Q792" s="191">
        <v>0</v>
      </c>
      <c r="R792" s="191">
        <f>Q792*H792</f>
        <v>0</v>
      </c>
      <c r="S792" s="191">
        <v>0</v>
      </c>
      <c r="T792" s="192">
        <f>S792*H792</f>
        <v>0</v>
      </c>
      <c r="AR792" s="23" t="s">
        <v>151</v>
      </c>
      <c r="AT792" s="23" t="s">
        <v>147</v>
      </c>
      <c r="AU792" s="23" t="s">
        <v>81</v>
      </c>
      <c r="AY792" s="23" t="s">
        <v>146</v>
      </c>
      <c r="BE792" s="193">
        <f>IF(N792="základní",J792,0)</f>
        <v>0</v>
      </c>
      <c r="BF792" s="193">
        <f>IF(N792="snížená",J792,0)</f>
        <v>0</v>
      </c>
      <c r="BG792" s="193">
        <f>IF(N792="zákl. přenesená",J792,0)</f>
        <v>0</v>
      </c>
      <c r="BH792" s="193">
        <f>IF(N792="sníž. přenesená",J792,0)</f>
        <v>0</v>
      </c>
      <c r="BI792" s="193">
        <f>IF(N792="nulová",J792,0)</f>
        <v>0</v>
      </c>
      <c r="BJ792" s="23" t="s">
        <v>81</v>
      </c>
      <c r="BK792" s="193">
        <f>ROUND(I792*H792,2)</f>
        <v>0</v>
      </c>
      <c r="BL792" s="23" t="s">
        <v>151</v>
      </c>
      <c r="BM792" s="23" t="s">
        <v>969</v>
      </c>
    </row>
    <row r="793" spans="2:65" s="1" customFormat="1" x14ac:dyDescent="0.3">
      <c r="B793" s="40"/>
      <c r="C793" s="62"/>
      <c r="D793" s="194" t="s">
        <v>152</v>
      </c>
      <c r="E793" s="62"/>
      <c r="F793" s="195" t="s">
        <v>964</v>
      </c>
      <c r="G793" s="62"/>
      <c r="H793" s="62"/>
      <c r="I793" s="155"/>
      <c r="J793" s="62"/>
      <c r="K793" s="62"/>
      <c r="L793" s="60"/>
      <c r="M793" s="196"/>
      <c r="N793" s="41"/>
      <c r="O793" s="41"/>
      <c r="P793" s="41"/>
      <c r="Q793" s="41"/>
      <c r="R793" s="41"/>
      <c r="S793" s="41"/>
      <c r="T793" s="77"/>
      <c r="AT793" s="23" t="s">
        <v>152</v>
      </c>
      <c r="AU793" s="23" t="s">
        <v>81</v>
      </c>
    </row>
    <row r="794" spans="2:65" s="9" customFormat="1" ht="37.35" customHeight="1" x14ac:dyDescent="0.35">
      <c r="B794" s="168"/>
      <c r="C794" s="169"/>
      <c r="D794" s="170" t="s">
        <v>72</v>
      </c>
      <c r="E794" s="171" t="s">
        <v>970</v>
      </c>
      <c r="F794" s="171" t="s">
        <v>971</v>
      </c>
      <c r="G794" s="169"/>
      <c r="H794" s="169"/>
      <c r="I794" s="172"/>
      <c r="J794" s="173">
        <f>BK794</f>
        <v>0</v>
      </c>
      <c r="K794" s="169"/>
      <c r="L794" s="174"/>
      <c r="M794" s="175"/>
      <c r="N794" s="176"/>
      <c r="O794" s="176"/>
      <c r="P794" s="177">
        <f>SUM(P795:P806)</f>
        <v>0</v>
      </c>
      <c r="Q794" s="176"/>
      <c r="R794" s="177">
        <f>SUM(R795:R806)</f>
        <v>0</v>
      </c>
      <c r="S794" s="176"/>
      <c r="T794" s="178">
        <f>SUM(T795:T806)</f>
        <v>0</v>
      </c>
      <c r="AR794" s="179" t="s">
        <v>81</v>
      </c>
      <c r="AT794" s="180" t="s">
        <v>72</v>
      </c>
      <c r="AU794" s="180" t="s">
        <v>73</v>
      </c>
      <c r="AY794" s="179" t="s">
        <v>146</v>
      </c>
      <c r="BK794" s="181">
        <f>SUM(BK795:BK806)</f>
        <v>0</v>
      </c>
    </row>
    <row r="795" spans="2:65" s="1" customFormat="1" ht="16.5" customHeight="1" x14ac:dyDescent="0.3">
      <c r="B795" s="40"/>
      <c r="C795" s="182" t="s">
        <v>605</v>
      </c>
      <c r="D795" s="182" t="s">
        <v>147</v>
      </c>
      <c r="E795" s="183" t="s">
        <v>972</v>
      </c>
      <c r="F795" s="184" t="s">
        <v>973</v>
      </c>
      <c r="G795" s="185" t="s">
        <v>544</v>
      </c>
      <c r="H795" s="186">
        <v>37.75</v>
      </c>
      <c r="I795" s="187"/>
      <c r="J795" s="188">
        <f>ROUND(I795*H795,2)</f>
        <v>0</v>
      </c>
      <c r="K795" s="184" t="s">
        <v>23</v>
      </c>
      <c r="L795" s="60"/>
      <c r="M795" s="189" t="s">
        <v>23</v>
      </c>
      <c r="N795" s="190" t="s">
        <v>44</v>
      </c>
      <c r="O795" s="41"/>
      <c r="P795" s="191">
        <f>O795*H795</f>
        <v>0</v>
      </c>
      <c r="Q795" s="191">
        <v>0</v>
      </c>
      <c r="R795" s="191">
        <f>Q795*H795</f>
        <v>0</v>
      </c>
      <c r="S795" s="191">
        <v>0</v>
      </c>
      <c r="T795" s="192">
        <f>S795*H795</f>
        <v>0</v>
      </c>
      <c r="AR795" s="23" t="s">
        <v>151</v>
      </c>
      <c r="AT795" s="23" t="s">
        <v>147</v>
      </c>
      <c r="AU795" s="23" t="s">
        <v>81</v>
      </c>
      <c r="AY795" s="23" t="s">
        <v>146</v>
      </c>
      <c r="BE795" s="193">
        <f>IF(N795="základní",J795,0)</f>
        <v>0</v>
      </c>
      <c r="BF795" s="193">
        <f>IF(N795="snížená",J795,0)</f>
        <v>0</v>
      </c>
      <c r="BG795" s="193">
        <f>IF(N795="zákl. přenesená",J795,0)</f>
        <v>0</v>
      </c>
      <c r="BH795" s="193">
        <f>IF(N795="sníž. přenesená",J795,0)</f>
        <v>0</v>
      </c>
      <c r="BI795" s="193">
        <f>IF(N795="nulová",J795,0)</f>
        <v>0</v>
      </c>
      <c r="BJ795" s="23" t="s">
        <v>81</v>
      </c>
      <c r="BK795" s="193">
        <f>ROUND(I795*H795,2)</f>
        <v>0</v>
      </c>
      <c r="BL795" s="23" t="s">
        <v>151</v>
      </c>
      <c r="BM795" s="23" t="s">
        <v>974</v>
      </c>
    </row>
    <row r="796" spans="2:65" s="1" customFormat="1" x14ac:dyDescent="0.3">
      <c r="B796" s="40"/>
      <c r="C796" s="62"/>
      <c r="D796" s="194" t="s">
        <v>152</v>
      </c>
      <c r="E796" s="62"/>
      <c r="F796" s="195" t="s">
        <v>973</v>
      </c>
      <c r="G796" s="62"/>
      <c r="H796" s="62"/>
      <c r="I796" s="155"/>
      <c r="J796" s="62"/>
      <c r="K796" s="62"/>
      <c r="L796" s="60"/>
      <c r="M796" s="196"/>
      <c r="N796" s="41"/>
      <c r="O796" s="41"/>
      <c r="P796" s="41"/>
      <c r="Q796" s="41"/>
      <c r="R796" s="41"/>
      <c r="S796" s="41"/>
      <c r="T796" s="77"/>
      <c r="AT796" s="23" t="s">
        <v>152</v>
      </c>
      <c r="AU796" s="23" t="s">
        <v>81</v>
      </c>
    </row>
    <row r="797" spans="2:65" s="1" customFormat="1" ht="16.5" customHeight="1" x14ac:dyDescent="0.3">
      <c r="B797" s="40"/>
      <c r="C797" s="182" t="s">
        <v>975</v>
      </c>
      <c r="D797" s="182" t="s">
        <v>147</v>
      </c>
      <c r="E797" s="183" t="s">
        <v>976</v>
      </c>
      <c r="F797" s="184" t="s">
        <v>977</v>
      </c>
      <c r="G797" s="185" t="s">
        <v>544</v>
      </c>
      <c r="H797" s="186">
        <v>75.5</v>
      </c>
      <c r="I797" s="187"/>
      <c r="J797" s="188">
        <f>ROUND(I797*H797,2)</f>
        <v>0</v>
      </c>
      <c r="K797" s="184" t="s">
        <v>23</v>
      </c>
      <c r="L797" s="60"/>
      <c r="M797" s="189" t="s">
        <v>23</v>
      </c>
      <c r="N797" s="190" t="s">
        <v>44</v>
      </c>
      <c r="O797" s="41"/>
      <c r="P797" s="191">
        <f>O797*H797</f>
        <v>0</v>
      </c>
      <c r="Q797" s="191">
        <v>0</v>
      </c>
      <c r="R797" s="191">
        <f>Q797*H797</f>
        <v>0</v>
      </c>
      <c r="S797" s="191">
        <v>0</v>
      </c>
      <c r="T797" s="192">
        <f>S797*H797</f>
        <v>0</v>
      </c>
      <c r="AR797" s="23" t="s">
        <v>151</v>
      </c>
      <c r="AT797" s="23" t="s">
        <v>147</v>
      </c>
      <c r="AU797" s="23" t="s">
        <v>81</v>
      </c>
      <c r="AY797" s="23" t="s">
        <v>146</v>
      </c>
      <c r="BE797" s="193">
        <f>IF(N797="základní",J797,0)</f>
        <v>0</v>
      </c>
      <c r="BF797" s="193">
        <f>IF(N797="snížená",J797,0)</f>
        <v>0</v>
      </c>
      <c r="BG797" s="193">
        <f>IF(N797="zákl. přenesená",J797,0)</f>
        <v>0</v>
      </c>
      <c r="BH797" s="193">
        <f>IF(N797="sníž. přenesená",J797,0)</f>
        <v>0</v>
      </c>
      <c r="BI797" s="193">
        <f>IF(N797="nulová",J797,0)</f>
        <v>0</v>
      </c>
      <c r="BJ797" s="23" t="s">
        <v>81</v>
      </c>
      <c r="BK797" s="193">
        <f>ROUND(I797*H797,2)</f>
        <v>0</v>
      </c>
      <c r="BL797" s="23" t="s">
        <v>151</v>
      </c>
      <c r="BM797" s="23" t="s">
        <v>978</v>
      </c>
    </row>
    <row r="798" spans="2:65" s="1" customFormat="1" x14ac:dyDescent="0.3">
      <c r="B798" s="40"/>
      <c r="C798" s="62"/>
      <c r="D798" s="194" t="s">
        <v>152</v>
      </c>
      <c r="E798" s="62"/>
      <c r="F798" s="195" t="s">
        <v>977</v>
      </c>
      <c r="G798" s="62"/>
      <c r="H798" s="62"/>
      <c r="I798" s="155"/>
      <c r="J798" s="62"/>
      <c r="K798" s="62"/>
      <c r="L798" s="60"/>
      <c r="M798" s="196"/>
      <c r="N798" s="41"/>
      <c r="O798" s="41"/>
      <c r="P798" s="41"/>
      <c r="Q798" s="41"/>
      <c r="R798" s="41"/>
      <c r="S798" s="41"/>
      <c r="T798" s="77"/>
      <c r="AT798" s="23" t="s">
        <v>152</v>
      </c>
      <c r="AU798" s="23" t="s">
        <v>81</v>
      </c>
    </row>
    <row r="799" spans="2:65" s="1" customFormat="1" ht="16.5" customHeight="1" x14ac:dyDescent="0.3">
      <c r="B799" s="40"/>
      <c r="C799" s="182" t="s">
        <v>979</v>
      </c>
      <c r="D799" s="182" t="s">
        <v>147</v>
      </c>
      <c r="E799" s="183" t="s">
        <v>980</v>
      </c>
      <c r="F799" s="184" t="s">
        <v>981</v>
      </c>
      <c r="G799" s="185" t="s">
        <v>544</v>
      </c>
      <c r="H799" s="186">
        <v>37.75</v>
      </c>
      <c r="I799" s="187"/>
      <c r="J799" s="188">
        <f>ROUND(I799*H799,2)</f>
        <v>0</v>
      </c>
      <c r="K799" s="184" t="s">
        <v>23</v>
      </c>
      <c r="L799" s="60"/>
      <c r="M799" s="189" t="s">
        <v>23</v>
      </c>
      <c r="N799" s="190" t="s">
        <v>44</v>
      </c>
      <c r="O799" s="41"/>
      <c r="P799" s="191">
        <f>O799*H799</f>
        <v>0</v>
      </c>
      <c r="Q799" s="191">
        <v>0</v>
      </c>
      <c r="R799" s="191">
        <f>Q799*H799</f>
        <v>0</v>
      </c>
      <c r="S799" s="191">
        <v>0</v>
      </c>
      <c r="T799" s="192">
        <f>S799*H799</f>
        <v>0</v>
      </c>
      <c r="AR799" s="23" t="s">
        <v>151</v>
      </c>
      <c r="AT799" s="23" t="s">
        <v>147</v>
      </c>
      <c r="AU799" s="23" t="s">
        <v>81</v>
      </c>
      <c r="AY799" s="23" t="s">
        <v>146</v>
      </c>
      <c r="BE799" s="193">
        <f>IF(N799="základní",J799,0)</f>
        <v>0</v>
      </c>
      <c r="BF799" s="193">
        <f>IF(N799="snížená",J799,0)</f>
        <v>0</v>
      </c>
      <c r="BG799" s="193">
        <f>IF(N799="zákl. přenesená",J799,0)</f>
        <v>0</v>
      </c>
      <c r="BH799" s="193">
        <f>IF(N799="sníž. přenesená",J799,0)</f>
        <v>0</v>
      </c>
      <c r="BI799" s="193">
        <f>IF(N799="nulová",J799,0)</f>
        <v>0</v>
      </c>
      <c r="BJ799" s="23" t="s">
        <v>81</v>
      </c>
      <c r="BK799" s="193">
        <f>ROUND(I799*H799,2)</f>
        <v>0</v>
      </c>
      <c r="BL799" s="23" t="s">
        <v>151</v>
      </c>
      <c r="BM799" s="23" t="s">
        <v>982</v>
      </c>
    </row>
    <row r="800" spans="2:65" s="1" customFormat="1" x14ac:dyDescent="0.3">
      <c r="B800" s="40"/>
      <c r="C800" s="62"/>
      <c r="D800" s="194" t="s">
        <v>152</v>
      </c>
      <c r="E800" s="62"/>
      <c r="F800" s="195" t="s">
        <v>981</v>
      </c>
      <c r="G800" s="62"/>
      <c r="H800" s="62"/>
      <c r="I800" s="155"/>
      <c r="J800" s="62"/>
      <c r="K800" s="62"/>
      <c r="L800" s="60"/>
      <c r="M800" s="196"/>
      <c r="N800" s="41"/>
      <c r="O800" s="41"/>
      <c r="P800" s="41"/>
      <c r="Q800" s="41"/>
      <c r="R800" s="41"/>
      <c r="S800" s="41"/>
      <c r="T800" s="77"/>
      <c r="AT800" s="23" t="s">
        <v>152</v>
      </c>
      <c r="AU800" s="23" t="s">
        <v>81</v>
      </c>
    </row>
    <row r="801" spans="2:65" s="1" customFormat="1" ht="25.5" customHeight="1" x14ac:dyDescent="0.3">
      <c r="B801" s="40"/>
      <c r="C801" s="182" t="s">
        <v>983</v>
      </c>
      <c r="D801" s="182" t="s">
        <v>147</v>
      </c>
      <c r="E801" s="183" t="s">
        <v>984</v>
      </c>
      <c r="F801" s="184" t="s">
        <v>985</v>
      </c>
      <c r="G801" s="185" t="s">
        <v>544</v>
      </c>
      <c r="H801" s="186">
        <v>37.75</v>
      </c>
      <c r="I801" s="187"/>
      <c r="J801" s="188">
        <f>ROUND(I801*H801,2)</f>
        <v>0</v>
      </c>
      <c r="K801" s="184" t="s">
        <v>182</v>
      </c>
      <c r="L801" s="60"/>
      <c r="M801" s="189" t="s">
        <v>23</v>
      </c>
      <c r="N801" s="190" t="s">
        <v>44</v>
      </c>
      <c r="O801" s="41"/>
      <c r="P801" s="191">
        <f>O801*H801</f>
        <v>0</v>
      </c>
      <c r="Q801" s="191">
        <v>0</v>
      </c>
      <c r="R801" s="191">
        <f>Q801*H801</f>
        <v>0</v>
      </c>
      <c r="S801" s="191">
        <v>0</v>
      </c>
      <c r="T801" s="192">
        <f>S801*H801</f>
        <v>0</v>
      </c>
      <c r="AR801" s="23" t="s">
        <v>151</v>
      </c>
      <c r="AT801" s="23" t="s">
        <v>147</v>
      </c>
      <c r="AU801" s="23" t="s">
        <v>81</v>
      </c>
      <c r="AY801" s="23" t="s">
        <v>146</v>
      </c>
      <c r="BE801" s="193">
        <f>IF(N801="základní",J801,0)</f>
        <v>0</v>
      </c>
      <c r="BF801" s="193">
        <f>IF(N801="snížená",J801,0)</f>
        <v>0</v>
      </c>
      <c r="BG801" s="193">
        <f>IF(N801="zákl. přenesená",J801,0)</f>
        <v>0</v>
      </c>
      <c r="BH801" s="193">
        <f>IF(N801="sníž. přenesená",J801,0)</f>
        <v>0</v>
      </c>
      <c r="BI801" s="193">
        <f>IF(N801="nulová",J801,0)</f>
        <v>0</v>
      </c>
      <c r="BJ801" s="23" t="s">
        <v>81</v>
      </c>
      <c r="BK801" s="193">
        <f>ROUND(I801*H801,2)</f>
        <v>0</v>
      </c>
      <c r="BL801" s="23" t="s">
        <v>151</v>
      </c>
      <c r="BM801" s="23" t="s">
        <v>986</v>
      </c>
    </row>
    <row r="802" spans="2:65" s="1" customFormat="1" ht="24" x14ac:dyDescent="0.3">
      <c r="B802" s="40"/>
      <c r="C802" s="62"/>
      <c r="D802" s="194" t="s">
        <v>152</v>
      </c>
      <c r="E802" s="62"/>
      <c r="F802" s="195" t="s">
        <v>987</v>
      </c>
      <c r="G802" s="62"/>
      <c r="H802" s="62"/>
      <c r="I802" s="155"/>
      <c r="J802" s="62"/>
      <c r="K802" s="62"/>
      <c r="L802" s="60"/>
      <c r="M802" s="196"/>
      <c r="N802" s="41"/>
      <c r="O802" s="41"/>
      <c r="P802" s="41"/>
      <c r="Q802" s="41"/>
      <c r="R802" s="41"/>
      <c r="S802" s="41"/>
      <c r="T802" s="77"/>
      <c r="AT802" s="23" t="s">
        <v>152</v>
      </c>
      <c r="AU802" s="23" t="s">
        <v>81</v>
      </c>
    </row>
    <row r="803" spans="2:65" s="1" customFormat="1" ht="25.5" customHeight="1" x14ac:dyDescent="0.3">
      <c r="B803" s="40"/>
      <c r="C803" s="182" t="s">
        <v>620</v>
      </c>
      <c r="D803" s="182" t="s">
        <v>147</v>
      </c>
      <c r="E803" s="183" t="s">
        <v>988</v>
      </c>
      <c r="F803" s="184" t="s">
        <v>989</v>
      </c>
      <c r="G803" s="185" t="s">
        <v>544</v>
      </c>
      <c r="H803" s="186">
        <v>37.75</v>
      </c>
      <c r="I803" s="187"/>
      <c r="J803" s="188">
        <f>ROUND(I803*H803,2)</f>
        <v>0</v>
      </c>
      <c r="K803" s="184" t="s">
        <v>182</v>
      </c>
      <c r="L803" s="60"/>
      <c r="M803" s="189" t="s">
        <v>23</v>
      </c>
      <c r="N803" s="190" t="s">
        <v>44</v>
      </c>
      <c r="O803" s="41"/>
      <c r="P803" s="191">
        <f>O803*H803</f>
        <v>0</v>
      </c>
      <c r="Q803" s="191">
        <v>0</v>
      </c>
      <c r="R803" s="191">
        <f>Q803*H803</f>
        <v>0</v>
      </c>
      <c r="S803" s="191">
        <v>0</v>
      </c>
      <c r="T803" s="192">
        <f>S803*H803</f>
        <v>0</v>
      </c>
      <c r="AR803" s="23" t="s">
        <v>151</v>
      </c>
      <c r="AT803" s="23" t="s">
        <v>147</v>
      </c>
      <c r="AU803" s="23" t="s">
        <v>81</v>
      </c>
      <c r="AY803" s="23" t="s">
        <v>146</v>
      </c>
      <c r="BE803" s="193">
        <f>IF(N803="základní",J803,0)</f>
        <v>0</v>
      </c>
      <c r="BF803" s="193">
        <f>IF(N803="snížená",J803,0)</f>
        <v>0</v>
      </c>
      <c r="BG803" s="193">
        <f>IF(N803="zákl. přenesená",J803,0)</f>
        <v>0</v>
      </c>
      <c r="BH803" s="193">
        <f>IF(N803="sníž. přenesená",J803,0)</f>
        <v>0</v>
      </c>
      <c r="BI803" s="193">
        <f>IF(N803="nulová",J803,0)</f>
        <v>0</v>
      </c>
      <c r="BJ803" s="23" t="s">
        <v>81</v>
      </c>
      <c r="BK803" s="193">
        <f>ROUND(I803*H803,2)</f>
        <v>0</v>
      </c>
      <c r="BL803" s="23" t="s">
        <v>151</v>
      </c>
      <c r="BM803" s="23" t="s">
        <v>990</v>
      </c>
    </row>
    <row r="804" spans="2:65" s="1" customFormat="1" ht="24" x14ac:dyDescent="0.3">
      <c r="B804" s="40"/>
      <c r="C804" s="62"/>
      <c r="D804" s="194" t="s">
        <v>152</v>
      </c>
      <c r="E804" s="62"/>
      <c r="F804" s="195" t="s">
        <v>991</v>
      </c>
      <c r="G804" s="62"/>
      <c r="H804" s="62"/>
      <c r="I804" s="155"/>
      <c r="J804" s="62"/>
      <c r="K804" s="62"/>
      <c r="L804" s="60"/>
      <c r="M804" s="196"/>
      <c r="N804" s="41"/>
      <c r="O804" s="41"/>
      <c r="P804" s="41"/>
      <c r="Q804" s="41"/>
      <c r="R804" s="41"/>
      <c r="S804" s="41"/>
      <c r="T804" s="77"/>
      <c r="AT804" s="23" t="s">
        <v>152</v>
      </c>
      <c r="AU804" s="23" t="s">
        <v>81</v>
      </c>
    </row>
    <row r="805" spans="2:65" s="1" customFormat="1" ht="25.5" customHeight="1" x14ac:dyDescent="0.3">
      <c r="B805" s="40"/>
      <c r="C805" s="182" t="s">
        <v>992</v>
      </c>
      <c r="D805" s="182" t="s">
        <v>147</v>
      </c>
      <c r="E805" s="183" t="s">
        <v>993</v>
      </c>
      <c r="F805" s="184" t="s">
        <v>994</v>
      </c>
      <c r="G805" s="185" t="s">
        <v>544</v>
      </c>
      <c r="H805" s="186">
        <v>377.5</v>
      </c>
      <c r="I805" s="187"/>
      <c r="J805" s="188">
        <f>ROUND(I805*H805,2)</f>
        <v>0</v>
      </c>
      <c r="K805" s="184" t="s">
        <v>182</v>
      </c>
      <c r="L805" s="60"/>
      <c r="M805" s="189" t="s">
        <v>23</v>
      </c>
      <c r="N805" s="190" t="s">
        <v>44</v>
      </c>
      <c r="O805" s="41"/>
      <c r="P805" s="191">
        <f>O805*H805</f>
        <v>0</v>
      </c>
      <c r="Q805" s="191">
        <v>0</v>
      </c>
      <c r="R805" s="191">
        <f>Q805*H805</f>
        <v>0</v>
      </c>
      <c r="S805" s="191">
        <v>0</v>
      </c>
      <c r="T805" s="192">
        <f>S805*H805</f>
        <v>0</v>
      </c>
      <c r="AR805" s="23" t="s">
        <v>151</v>
      </c>
      <c r="AT805" s="23" t="s">
        <v>147</v>
      </c>
      <c r="AU805" s="23" t="s">
        <v>81</v>
      </c>
      <c r="AY805" s="23" t="s">
        <v>146</v>
      </c>
      <c r="BE805" s="193">
        <f>IF(N805="základní",J805,0)</f>
        <v>0</v>
      </c>
      <c r="BF805" s="193">
        <f>IF(N805="snížená",J805,0)</f>
        <v>0</v>
      </c>
      <c r="BG805" s="193">
        <f>IF(N805="zákl. přenesená",J805,0)</f>
        <v>0</v>
      </c>
      <c r="BH805" s="193">
        <f>IF(N805="sníž. přenesená",J805,0)</f>
        <v>0</v>
      </c>
      <c r="BI805" s="193">
        <f>IF(N805="nulová",J805,0)</f>
        <v>0</v>
      </c>
      <c r="BJ805" s="23" t="s">
        <v>81</v>
      </c>
      <c r="BK805" s="193">
        <f>ROUND(I805*H805,2)</f>
        <v>0</v>
      </c>
      <c r="BL805" s="23" t="s">
        <v>151</v>
      </c>
      <c r="BM805" s="23" t="s">
        <v>995</v>
      </c>
    </row>
    <row r="806" spans="2:65" s="1" customFormat="1" ht="24" x14ac:dyDescent="0.3">
      <c r="B806" s="40"/>
      <c r="C806" s="62"/>
      <c r="D806" s="194" t="s">
        <v>152</v>
      </c>
      <c r="E806" s="62"/>
      <c r="F806" s="195" t="s">
        <v>996</v>
      </c>
      <c r="G806" s="62"/>
      <c r="H806" s="62"/>
      <c r="I806" s="155"/>
      <c r="J806" s="62"/>
      <c r="K806" s="62"/>
      <c r="L806" s="60"/>
      <c r="M806" s="241"/>
      <c r="N806" s="242"/>
      <c r="O806" s="242"/>
      <c r="P806" s="242"/>
      <c r="Q806" s="242"/>
      <c r="R806" s="242"/>
      <c r="S806" s="242"/>
      <c r="T806" s="243"/>
      <c r="AT806" s="23" t="s">
        <v>152</v>
      </c>
      <c r="AU806" s="23" t="s">
        <v>81</v>
      </c>
    </row>
    <row r="807" spans="2:65" s="1" customFormat="1" ht="6.9" customHeight="1" x14ac:dyDescent="0.3">
      <c r="B807" s="55"/>
      <c r="C807" s="56"/>
      <c r="D807" s="56"/>
      <c r="E807" s="56"/>
      <c r="F807" s="56"/>
      <c r="G807" s="56"/>
      <c r="H807" s="56"/>
      <c r="I807" s="138"/>
      <c r="J807" s="56"/>
      <c r="K807" s="56"/>
      <c r="L807" s="60"/>
    </row>
  </sheetData>
  <sheetProtection algorithmName="SHA-512" hashValue="ux0lLJZA4DgGL4PEnxzkPGhM4GClGTnzAoJ1370Wtw3zvTzBfAd8AWiz3fm6JNcWHxCDxTpdV1cVPFnbUwHYWw==" saltValue="LW9b+hgg4c7nn7KxCHZCf32NnU1PxVn8MKF54RAawjHhmYGKggtPx+VXIOX6hSDr3tyC6A7jrr/zUTQPC8OpSQ==" spinCount="100000" sheet="1" objects="1" scenarios="1" formatColumns="0" formatRows="0" autoFilter="0"/>
  <autoFilter ref="C99:K806" xr:uid="{00000000-0009-0000-0000-000001000000}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9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3" t="s">
        <v>86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ht="13.2" x14ac:dyDescent="0.3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6" t="s">
        <v>997</v>
      </c>
      <c r="F9" s="377"/>
      <c r="G9" s="377"/>
      <c r="H9" s="377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5" t="s">
        <v>23</v>
      </c>
      <c r="F24" s="365"/>
      <c r="G24" s="365"/>
      <c r="H24" s="365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ROUND(J77,2)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ROUND(SUM(BE77:BE98), 2)</f>
        <v>0</v>
      </c>
      <c r="G30" s="41"/>
      <c r="H30" s="41"/>
      <c r="I30" s="130">
        <v>0.21</v>
      </c>
      <c r="J30" s="129">
        <f>ROUND(ROUND((SUM(BE77:BE98)),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ROUND(SUM(BF77:BF98), 2)</f>
        <v>0</v>
      </c>
      <c r="G31" s="41"/>
      <c r="H31" s="41"/>
      <c r="I31" s="130">
        <v>0.15</v>
      </c>
      <c r="J31" s="129">
        <f>ROUND(ROUND((SUM(BF77:BF98)),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ROUND(SUM(BG77:BG98),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ROUND(SUM(BH77:BH98),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ROUND(SUM(BI77:BI98),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6" t="str">
        <f>E9</f>
        <v>02 - Vzduchotechnika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65" t="str">
        <f>E21</f>
        <v>BOMART spol. s r.o.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J77</f>
        <v>0</v>
      </c>
      <c r="K56" s="44"/>
      <c r="AU56" s="23" t="s">
        <v>105</v>
      </c>
    </row>
    <row r="57" spans="2:47" s="7" customFormat="1" ht="24.9" customHeight="1" x14ac:dyDescent="0.3">
      <c r="B57" s="148"/>
      <c r="C57" s="149"/>
      <c r="D57" s="150" t="s">
        <v>998</v>
      </c>
      <c r="E57" s="151"/>
      <c r="F57" s="151"/>
      <c r="G57" s="151"/>
      <c r="H57" s="151"/>
      <c r="I57" s="152"/>
      <c r="J57" s="153">
        <f>J78</f>
        <v>0</v>
      </c>
      <c r="K57" s="154"/>
    </row>
    <row r="58" spans="2:47" s="1" customFormat="1" ht="21.75" customHeight="1" x14ac:dyDescent="0.3">
      <c r="B58" s="40"/>
      <c r="C58" s="41"/>
      <c r="D58" s="41"/>
      <c r="E58" s="41"/>
      <c r="F58" s="41"/>
      <c r="G58" s="41"/>
      <c r="H58" s="41"/>
      <c r="I58" s="117"/>
      <c r="J58" s="41"/>
      <c r="K58" s="44"/>
    </row>
    <row r="59" spans="2:47" s="1" customFormat="1" ht="6.9" customHeight="1" x14ac:dyDescent="0.3">
      <c r="B59" s="55"/>
      <c r="C59" s="56"/>
      <c r="D59" s="56"/>
      <c r="E59" s="56"/>
      <c r="F59" s="56"/>
      <c r="G59" s="56"/>
      <c r="H59" s="56"/>
      <c r="I59" s="138"/>
      <c r="J59" s="56"/>
      <c r="K59" s="57"/>
    </row>
    <row r="63" spans="2:47" s="1" customFormat="1" ht="6.9" customHeight="1" x14ac:dyDescent="0.3">
      <c r="B63" s="58"/>
      <c r="C63" s="59"/>
      <c r="D63" s="59"/>
      <c r="E63" s="59"/>
      <c r="F63" s="59"/>
      <c r="G63" s="59"/>
      <c r="H63" s="59"/>
      <c r="I63" s="141"/>
      <c r="J63" s="59"/>
      <c r="K63" s="59"/>
      <c r="L63" s="60"/>
    </row>
    <row r="64" spans="2:47" s="1" customFormat="1" ht="36.9" customHeight="1" x14ac:dyDescent="0.3">
      <c r="B64" s="40"/>
      <c r="C64" s="61" t="s">
        <v>130</v>
      </c>
      <c r="D64" s="62"/>
      <c r="E64" s="62"/>
      <c r="F64" s="62"/>
      <c r="G64" s="62"/>
      <c r="H64" s="62"/>
      <c r="I64" s="155"/>
      <c r="J64" s="62"/>
      <c r="K64" s="62"/>
      <c r="L64" s="60"/>
    </row>
    <row r="65" spans="2:65" s="1" customFormat="1" ht="6.9" customHeight="1" x14ac:dyDescent="0.3">
      <c r="B65" s="40"/>
      <c r="C65" s="62"/>
      <c r="D65" s="62"/>
      <c r="E65" s="62"/>
      <c r="F65" s="62"/>
      <c r="G65" s="62"/>
      <c r="H65" s="62"/>
      <c r="I65" s="155"/>
      <c r="J65" s="62"/>
      <c r="K65" s="62"/>
      <c r="L65" s="60"/>
    </row>
    <row r="66" spans="2:65" s="1" customFormat="1" ht="14.4" customHeight="1" x14ac:dyDescent="0.3">
      <c r="B66" s="40"/>
      <c r="C66" s="64" t="s">
        <v>18</v>
      </c>
      <c r="D66" s="62"/>
      <c r="E66" s="62"/>
      <c r="F66" s="62"/>
      <c r="G66" s="62"/>
      <c r="H66" s="62"/>
      <c r="I66" s="155"/>
      <c r="J66" s="62"/>
      <c r="K66" s="62"/>
      <c r="L66" s="60"/>
    </row>
    <row r="67" spans="2:65" s="1" customFormat="1" ht="16.5" customHeight="1" x14ac:dyDescent="0.3">
      <c r="B67" s="40"/>
      <c r="C67" s="62"/>
      <c r="D67" s="62"/>
      <c r="E67" s="370" t="str">
        <f>E7</f>
        <v>ZŠ Na Bendovce zateplení pláště objektu</v>
      </c>
      <c r="F67" s="371"/>
      <c r="G67" s="371"/>
      <c r="H67" s="371"/>
      <c r="I67" s="155"/>
      <c r="J67" s="62"/>
      <c r="K67" s="62"/>
      <c r="L67" s="60"/>
    </row>
    <row r="68" spans="2:65" s="1" customFormat="1" ht="14.4" customHeight="1" x14ac:dyDescent="0.3">
      <c r="B68" s="40"/>
      <c r="C68" s="64" t="s">
        <v>99</v>
      </c>
      <c r="D68" s="62"/>
      <c r="E68" s="62"/>
      <c r="F68" s="62"/>
      <c r="G68" s="62"/>
      <c r="H68" s="62"/>
      <c r="I68" s="155"/>
      <c r="J68" s="62"/>
      <c r="K68" s="62"/>
      <c r="L68" s="60"/>
    </row>
    <row r="69" spans="2:65" s="1" customFormat="1" ht="17.25" customHeight="1" x14ac:dyDescent="0.3">
      <c r="B69" s="40"/>
      <c r="C69" s="62"/>
      <c r="D69" s="62"/>
      <c r="E69" s="334" t="str">
        <f>E9</f>
        <v>02 - Vzduchotechnika</v>
      </c>
      <c r="F69" s="372"/>
      <c r="G69" s="372"/>
      <c r="H69" s="372"/>
      <c r="I69" s="155"/>
      <c r="J69" s="62"/>
      <c r="K69" s="62"/>
      <c r="L69" s="60"/>
    </row>
    <row r="70" spans="2:65" s="1" customFormat="1" ht="6.9" customHeight="1" x14ac:dyDescent="0.3">
      <c r="B70" s="40"/>
      <c r="C70" s="62"/>
      <c r="D70" s="62"/>
      <c r="E70" s="62"/>
      <c r="F70" s="62"/>
      <c r="G70" s="62"/>
      <c r="H70" s="62"/>
      <c r="I70" s="155"/>
      <c r="J70" s="62"/>
      <c r="K70" s="62"/>
      <c r="L70" s="60"/>
    </row>
    <row r="71" spans="2:65" s="1" customFormat="1" ht="18" customHeight="1" x14ac:dyDescent="0.3">
      <c r="B71" s="40"/>
      <c r="C71" s="64" t="s">
        <v>24</v>
      </c>
      <c r="D71" s="62"/>
      <c r="E71" s="62"/>
      <c r="F71" s="156" t="str">
        <f>F12</f>
        <v>Na Bendovce č.p. 186/20, 180 00 Praha 8 -Bohnice</v>
      </c>
      <c r="G71" s="62"/>
      <c r="H71" s="62"/>
      <c r="I71" s="157" t="s">
        <v>26</v>
      </c>
      <c r="J71" s="72" t="str">
        <f>IF(J12="","",J12)</f>
        <v>9. 3. 2018</v>
      </c>
      <c r="K71" s="62"/>
      <c r="L71" s="60"/>
    </row>
    <row r="72" spans="2:65" s="1" customFormat="1" ht="6.9" customHeight="1" x14ac:dyDescent="0.3">
      <c r="B72" s="40"/>
      <c r="C72" s="62"/>
      <c r="D72" s="62"/>
      <c r="E72" s="62"/>
      <c r="F72" s="62"/>
      <c r="G72" s="62"/>
      <c r="H72" s="62"/>
      <c r="I72" s="155"/>
      <c r="J72" s="62"/>
      <c r="K72" s="62"/>
      <c r="L72" s="60"/>
    </row>
    <row r="73" spans="2:65" s="1" customFormat="1" ht="13.2" x14ac:dyDescent="0.3">
      <c r="B73" s="40"/>
      <c r="C73" s="64" t="s">
        <v>28</v>
      </c>
      <c r="D73" s="62"/>
      <c r="E73" s="62"/>
      <c r="F73" s="156" t="str">
        <f>E15</f>
        <v>Servisní středisko pro správu svěřeného majetku</v>
      </c>
      <c r="G73" s="62"/>
      <c r="H73" s="62"/>
      <c r="I73" s="157" t="s">
        <v>34</v>
      </c>
      <c r="J73" s="156" t="str">
        <f>E21</f>
        <v>BOMART spol. s r.o.</v>
      </c>
      <c r="K73" s="62"/>
      <c r="L73" s="60"/>
    </row>
    <row r="74" spans="2:65" s="1" customFormat="1" ht="14.4" customHeight="1" x14ac:dyDescent="0.3">
      <c r="B74" s="40"/>
      <c r="C74" s="64" t="s">
        <v>32</v>
      </c>
      <c r="D74" s="62"/>
      <c r="E74" s="62"/>
      <c r="F74" s="156" t="str">
        <f>IF(E18="","",E18)</f>
        <v/>
      </c>
      <c r="G74" s="62"/>
      <c r="H74" s="62"/>
      <c r="I74" s="155"/>
      <c r="J74" s="62"/>
      <c r="K74" s="62"/>
      <c r="L74" s="60"/>
    </row>
    <row r="75" spans="2:65" s="1" customFormat="1" ht="10.35" customHeight="1" x14ac:dyDescent="0.3">
      <c r="B75" s="40"/>
      <c r="C75" s="62"/>
      <c r="D75" s="62"/>
      <c r="E75" s="62"/>
      <c r="F75" s="62"/>
      <c r="G75" s="62"/>
      <c r="H75" s="62"/>
      <c r="I75" s="155"/>
      <c r="J75" s="62"/>
      <c r="K75" s="62"/>
      <c r="L75" s="60"/>
    </row>
    <row r="76" spans="2:65" s="8" customFormat="1" ht="29.25" customHeight="1" x14ac:dyDescent="0.3">
      <c r="B76" s="158"/>
      <c r="C76" s="159" t="s">
        <v>131</v>
      </c>
      <c r="D76" s="160" t="s">
        <v>58</v>
      </c>
      <c r="E76" s="160" t="s">
        <v>54</v>
      </c>
      <c r="F76" s="160" t="s">
        <v>132</v>
      </c>
      <c r="G76" s="160" t="s">
        <v>133</v>
      </c>
      <c r="H76" s="160" t="s">
        <v>134</v>
      </c>
      <c r="I76" s="161" t="s">
        <v>135</v>
      </c>
      <c r="J76" s="160" t="s">
        <v>103</v>
      </c>
      <c r="K76" s="162" t="s">
        <v>136</v>
      </c>
      <c r="L76" s="163"/>
      <c r="M76" s="80" t="s">
        <v>137</v>
      </c>
      <c r="N76" s="81" t="s">
        <v>43</v>
      </c>
      <c r="O76" s="81" t="s">
        <v>138</v>
      </c>
      <c r="P76" s="81" t="s">
        <v>139</v>
      </c>
      <c r="Q76" s="81" t="s">
        <v>140</v>
      </c>
      <c r="R76" s="81" t="s">
        <v>141</v>
      </c>
      <c r="S76" s="81" t="s">
        <v>142</v>
      </c>
      <c r="T76" s="82" t="s">
        <v>143</v>
      </c>
    </row>
    <row r="77" spans="2:65" s="1" customFormat="1" ht="29.25" customHeight="1" x14ac:dyDescent="0.35">
      <c r="B77" s="40"/>
      <c r="C77" s="86" t="s">
        <v>104</v>
      </c>
      <c r="D77" s="62"/>
      <c r="E77" s="62"/>
      <c r="F77" s="62"/>
      <c r="G77" s="62"/>
      <c r="H77" s="62"/>
      <c r="I77" s="155"/>
      <c r="J77" s="164">
        <f>BK77</f>
        <v>0</v>
      </c>
      <c r="K77" s="62"/>
      <c r="L77" s="60"/>
      <c r="M77" s="83"/>
      <c r="N77" s="84"/>
      <c r="O77" s="84"/>
      <c r="P77" s="165">
        <f>P78</f>
        <v>0</v>
      </c>
      <c r="Q77" s="84"/>
      <c r="R77" s="165">
        <f>R78</f>
        <v>0</v>
      </c>
      <c r="S77" s="84"/>
      <c r="T77" s="166">
        <f>T78</f>
        <v>0</v>
      </c>
      <c r="AT77" s="23" t="s">
        <v>72</v>
      </c>
      <c r="AU77" s="23" t="s">
        <v>105</v>
      </c>
      <c r="BK77" s="167">
        <f>BK78</f>
        <v>0</v>
      </c>
    </row>
    <row r="78" spans="2:65" s="9" customFormat="1" ht="37.35" customHeight="1" x14ac:dyDescent="0.35">
      <c r="B78" s="168"/>
      <c r="C78" s="169"/>
      <c r="D78" s="170" t="s">
        <v>72</v>
      </c>
      <c r="E78" s="171" t="s">
        <v>999</v>
      </c>
      <c r="F78" s="171" t="s">
        <v>1000</v>
      </c>
      <c r="G78" s="169"/>
      <c r="H78" s="169"/>
      <c r="I78" s="172"/>
      <c r="J78" s="173">
        <f>BK78</f>
        <v>0</v>
      </c>
      <c r="K78" s="169"/>
      <c r="L78" s="174"/>
      <c r="M78" s="175"/>
      <c r="N78" s="176"/>
      <c r="O78" s="176"/>
      <c r="P78" s="177">
        <f>SUM(P79:P98)</f>
        <v>0</v>
      </c>
      <c r="Q78" s="176"/>
      <c r="R78" s="177">
        <f>SUM(R79:R98)</f>
        <v>0</v>
      </c>
      <c r="S78" s="176"/>
      <c r="T78" s="178">
        <f>SUM(T79:T98)</f>
        <v>0</v>
      </c>
      <c r="AR78" s="179" t="s">
        <v>151</v>
      </c>
      <c r="AT78" s="180" t="s">
        <v>72</v>
      </c>
      <c r="AU78" s="180" t="s">
        <v>73</v>
      </c>
      <c r="AY78" s="179" t="s">
        <v>146</v>
      </c>
      <c r="BK78" s="181">
        <f>SUM(BK79:BK98)</f>
        <v>0</v>
      </c>
    </row>
    <row r="79" spans="2:65" s="1" customFormat="1" ht="51" customHeight="1" x14ac:dyDescent="0.3">
      <c r="B79" s="40"/>
      <c r="C79" s="182" t="s">
        <v>81</v>
      </c>
      <c r="D79" s="182" t="s">
        <v>147</v>
      </c>
      <c r="E79" s="183" t="s">
        <v>1001</v>
      </c>
      <c r="F79" s="184" t="s">
        <v>1002</v>
      </c>
      <c r="G79" s="185" t="s">
        <v>774</v>
      </c>
      <c r="H79" s="186">
        <v>4</v>
      </c>
      <c r="I79" s="187"/>
      <c r="J79" s="188">
        <f>ROUND(I79*H79,2)</f>
        <v>0</v>
      </c>
      <c r="K79" s="184" t="s">
        <v>23</v>
      </c>
      <c r="L79" s="60"/>
      <c r="M79" s="189" t="s">
        <v>23</v>
      </c>
      <c r="N79" s="190" t="s">
        <v>44</v>
      </c>
      <c r="O79" s="41"/>
      <c r="P79" s="191">
        <f>O79*H79</f>
        <v>0</v>
      </c>
      <c r="Q79" s="191">
        <v>0</v>
      </c>
      <c r="R79" s="191">
        <f>Q79*H79</f>
        <v>0</v>
      </c>
      <c r="S79" s="191">
        <v>0</v>
      </c>
      <c r="T79" s="192">
        <f>S79*H79</f>
        <v>0</v>
      </c>
      <c r="AR79" s="23" t="s">
        <v>1003</v>
      </c>
      <c r="AT79" s="23" t="s">
        <v>147</v>
      </c>
      <c r="AU79" s="23" t="s">
        <v>81</v>
      </c>
      <c r="AY79" s="23" t="s">
        <v>146</v>
      </c>
      <c r="BE79" s="193">
        <f>IF(N79="základní",J79,0)</f>
        <v>0</v>
      </c>
      <c r="BF79" s="193">
        <f>IF(N79="snížená",J79,0)</f>
        <v>0</v>
      </c>
      <c r="BG79" s="193">
        <f>IF(N79="zákl. přenesená",J79,0)</f>
        <v>0</v>
      </c>
      <c r="BH79" s="193">
        <f>IF(N79="sníž. přenesená",J79,0)</f>
        <v>0</v>
      </c>
      <c r="BI79" s="193">
        <f>IF(N79="nulová",J79,0)</f>
        <v>0</v>
      </c>
      <c r="BJ79" s="23" t="s">
        <v>81</v>
      </c>
      <c r="BK79" s="193">
        <f>ROUND(I79*H79,2)</f>
        <v>0</v>
      </c>
      <c r="BL79" s="23" t="s">
        <v>1003</v>
      </c>
      <c r="BM79" s="23" t="s">
        <v>1004</v>
      </c>
    </row>
    <row r="80" spans="2:65" s="1" customFormat="1" ht="48" x14ac:dyDescent="0.3">
      <c r="B80" s="40"/>
      <c r="C80" s="62"/>
      <c r="D80" s="194" t="s">
        <v>152</v>
      </c>
      <c r="E80" s="62"/>
      <c r="F80" s="195" t="s">
        <v>1005</v>
      </c>
      <c r="G80" s="62"/>
      <c r="H80" s="62"/>
      <c r="I80" s="155"/>
      <c r="J80" s="62"/>
      <c r="K80" s="62"/>
      <c r="L80" s="60"/>
      <c r="M80" s="196"/>
      <c r="N80" s="41"/>
      <c r="O80" s="41"/>
      <c r="P80" s="41"/>
      <c r="Q80" s="41"/>
      <c r="R80" s="41"/>
      <c r="S80" s="41"/>
      <c r="T80" s="77"/>
      <c r="AT80" s="23" t="s">
        <v>152</v>
      </c>
      <c r="AU80" s="23" t="s">
        <v>81</v>
      </c>
    </row>
    <row r="81" spans="2:65" s="1" customFormat="1" ht="25.5" customHeight="1" x14ac:dyDescent="0.3">
      <c r="B81" s="40"/>
      <c r="C81" s="182" t="s">
        <v>83</v>
      </c>
      <c r="D81" s="182" t="s">
        <v>147</v>
      </c>
      <c r="E81" s="183" t="s">
        <v>1006</v>
      </c>
      <c r="F81" s="184" t="s">
        <v>1007</v>
      </c>
      <c r="G81" s="185" t="s">
        <v>774</v>
      </c>
      <c r="H81" s="186">
        <v>4</v>
      </c>
      <c r="I81" s="187"/>
      <c r="J81" s="188">
        <f>ROUND(I81*H81,2)</f>
        <v>0</v>
      </c>
      <c r="K81" s="184" t="s">
        <v>23</v>
      </c>
      <c r="L81" s="60"/>
      <c r="M81" s="189" t="s">
        <v>23</v>
      </c>
      <c r="N81" s="190" t="s">
        <v>44</v>
      </c>
      <c r="O81" s="41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AR81" s="23" t="s">
        <v>1003</v>
      </c>
      <c r="AT81" s="23" t="s">
        <v>147</v>
      </c>
      <c r="AU81" s="23" t="s">
        <v>81</v>
      </c>
      <c r="AY81" s="23" t="s">
        <v>146</v>
      </c>
      <c r="BE81" s="193">
        <f>IF(N81="základní",J81,0)</f>
        <v>0</v>
      </c>
      <c r="BF81" s="193">
        <f>IF(N81="snížená",J81,0)</f>
        <v>0</v>
      </c>
      <c r="BG81" s="193">
        <f>IF(N81="zákl. přenesená",J81,0)</f>
        <v>0</v>
      </c>
      <c r="BH81" s="193">
        <f>IF(N81="sníž. přenesená",J81,0)</f>
        <v>0</v>
      </c>
      <c r="BI81" s="193">
        <f>IF(N81="nulová",J81,0)</f>
        <v>0</v>
      </c>
      <c r="BJ81" s="23" t="s">
        <v>81</v>
      </c>
      <c r="BK81" s="193">
        <f>ROUND(I81*H81,2)</f>
        <v>0</v>
      </c>
      <c r="BL81" s="23" t="s">
        <v>1003</v>
      </c>
      <c r="BM81" s="23" t="s">
        <v>1008</v>
      </c>
    </row>
    <row r="82" spans="2:65" s="1" customFormat="1" x14ac:dyDescent="0.3">
      <c r="B82" s="40"/>
      <c r="C82" s="62"/>
      <c r="D82" s="194" t="s">
        <v>152</v>
      </c>
      <c r="E82" s="62"/>
      <c r="F82" s="195" t="s">
        <v>1007</v>
      </c>
      <c r="G82" s="62"/>
      <c r="H82" s="62"/>
      <c r="I82" s="155"/>
      <c r="J82" s="62"/>
      <c r="K82" s="62"/>
      <c r="L82" s="60"/>
      <c r="M82" s="196"/>
      <c r="N82" s="41"/>
      <c r="O82" s="41"/>
      <c r="P82" s="41"/>
      <c r="Q82" s="41"/>
      <c r="R82" s="41"/>
      <c r="S82" s="41"/>
      <c r="T82" s="77"/>
      <c r="AT82" s="23" t="s">
        <v>152</v>
      </c>
      <c r="AU82" s="23" t="s">
        <v>81</v>
      </c>
    </row>
    <row r="83" spans="2:65" s="1" customFormat="1" ht="16.5" customHeight="1" x14ac:dyDescent="0.3">
      <c r="B83" s="40"/>
      <c r="C83" s="182" t="s">
        <v>156</v>
      </c>
      <c r="D83" s="182" t="s">
        <v>147</v>
      </c>
      <c r="E83" s="183" t="s">
        <v>1009</v>
      </c>
      <c r="F83" s="184" t="s">
        <v>1010</v>
      </c>
      <c r="G83" s="185" t="s">
        <v>774</v>
      </c>
      <c r="H83" s="186">
        <v>4</v>
      </c>
      <c r="I83" s="187"/>
      <c r="J83" s="188">
        <f>ROUND(I83*H83,2)</f>
        <v>0</v>
      </c>
      <c r="K83" s="184" t="s">
        <v>23</v>
      </c>
      <c r="L83" s="60"/>
      <c r="M83" s="189" t="s">
        <v>23</v>
      </c>
      <c r="N83" s="190" t="s">
        <v>44</v>
      </c>
      <c r="O83" s="4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3" t="s">
        <v>1003</v>
      </c>
      <c r="AT83" s="23" t="s">
        <v>147</v>
      </c>
      <c r="AU83" s="23" t="s">
        <v>81</v>
      </c>
      <c r="AY83" s="23" t="s">
        <v>146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3" t="s">
        <v>81</v>
      </c>
      <c r="BK83" s="193">
        <f>ROUND(I83*H83,2)</f>
        <v>0</v>
      </c>
      <c r="BL83" s="23" t="s">
        <v>1003</v>
      </c>
      <c r="BM83" s="23" t="s">
        <v>1011</v>
      </c>
    </row>
    <row r="84" spans="2:65" s="1" customFormat="1" x14ac:dyDescent="0.3">
      <c r="B84" s="40"/>
      <c r="C84" s="62"/>
      <c r="D84" s="194" t="s">
        <v>152</v>
      </c>
      <c r="E84" s="62"/>
      <c r="F84" s="195" t="s">
        <v>1010</v>
      </c>
      <c r="G84" s="62"/>
      <c r="H84" s="62"/>
      <c r="I84" s="155"/>
      <c r="J84" s="62"/>
      <c r="K84" s="62"/>
      <c r="L84" s="60"/>
      <c r="M84" s="196"/>
      <c r="N84" s="41"/>
      <c r="O84" s="41"/>
      <c r="P84" s="41"/>
      <c r="Q84" s="41"/>
      <c r="R84" s="41"/>
      <c r="S84" s="41"/>
      <c r="T84" s="77"/>
      <c r="AT84" s="23" t="s">
        <v>152</v>
      </c>
      <c r="AU84" s="23" t="s">
        <v>81</v>
      </c>
    </row>
    <row r="85" spans="2:65" s="1" customFormat="1" ht="16.5" customHeight="1" x14ac:dyDescent="0.3">
      <c r="B85" s="40"/>
      <c r="C85" s="182" t="s">
        <v>151</v>
      </c>
      <c r="D85" s="182" t="s">
        <v>147</v>
      </c>
      <c r="E85" s="183" t="s">
        <v>1012</v>
      </c>
      <c r="F85" s="184" t="s">
        <v>1013</v>
      </c>
      <c r="G85" s="185" t="s">
        <v>774</v>
      </c>
      <c r="H85" s="186">
        <v>4</v>
      </c>
      <c r="I85" s="187"/>
      <c r="J85" s="188">
        <f>ROUND(I85*H85,2)</f>
        <v>0</v>
      </c>
      <c r="K85" s="184" t="s">
        <v>23</v>
      </c>
      <c r="L85" s="60"/>
      <c r="M85" s="189" t="s">
        <v>23</v>
      </c>
      <c r="N85" s="190" t="s">
        <v>44</v>
      </c>
      <c r="O85" s="4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23" t="s">
        <v>1003</v>
      </c>
      <c r="AT85" s="23" t="s">
        <v>147</v>
      </c>
      <c r="AU85" s="23" t="s">
        <v>81</v>
      </c>
      <c r="AY85" s="23" t="s">
        <v>146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23" t="s">
        <v>81</v>
      </c>
      <c r="BK85" s="193">
        <f>ROUND(I85*H85,2)</f>
        <v>0</v>
      </c>
      <c r="BL85" s="23" t="s">
        <v>1003</v>
      </c>
      <c r="BM85" s="23" t="s">
        <v>1014</v>
      </c>
    </row>
    <row r="86" spans="2:65" s="1" customFormat="1" x14ac:dyDescent="0.3">
      <c r="B86" s="40"/>
      <c r="C86" s="62"/>
      <c r="D86" s="194" t="s">
        <v>152</v>
      </c>
      <c r="E86" s="62"/>
      <c r="F86" s="195" t="s">
        <v>1013</v>
      </c>
      <c r="G86" s="62"/>
      <c r="H86" s="62"/>
      <c r="I86" s="155"/>
      <c r="J86" s="62"/>
      <c r="K86" s="62"/>
      <c r="L86" s="60"/>
      <c r="M86" s="196"/>
      <c r="N86" s="41"/>
      <c r="O86" s="41"/>
      <c r="P86" s="41"/>
      <c r="Q86" s="41"/>
      <c r="R86" s="41"/>
      <c r="S86" s="41"/>
      <c r="T86" s="77"/>
      <c r="AT86" s="23" t="s">
        <v>152</v>
      </c>
      <c r="AU86" s="23" t="s">
        <v>81</v>
      </c>
    </row>
    <row r="87" spans="2:65" s="1" customFormat="1" ht="16.5" customHeight="1" x14ac:dyDescent="0.3">
      <c r="B87" s="40"/>
      <c r="C87" s="182" t="s">
        <v>169</v>
      </c>
      <c r="D87" s="182" t="s">
        <v>147</v>
      </c>
      <c r="E87" s="183" t="s">
        <v>1015</v>
      </c>
      <c r="F87" s="184" t="s">
        <v>1016</v>
      </c>
      <c r="G87" s="185" t="s">
        <v>198</v>
      </c>
      <c r="H87" s="186">
        <v>6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1003</v>
      </c>
      <c r="AT87" s="23" t="s">
        <v>147</v>
      </c>
      <c r="AU87" s="23" t="s">
        <v>81</v>
      </c>
      <c r="AY87" s="23" t="s">
        <v>146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1003</v>
      </c>
      <c r="BM87" s="23" t="s">
        <v>1017</v>
      </c>
    </row>
    <row r="88" spans="2:65" s="1" customFormat="1" x14ac:dyDescent="0.3">
      <c r="B88" s="40"/>
      <c r="C88" s="62"/>
      <c r="D88" s="194" t="s">
        <v>152</v>
      </c>
      <c r="E88" s="62"/>
      <c r="F88" s="195" t="s">
        <v>1016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152</v>
      </c>
      <c r="AU88" s="23" t="s">
        <v>81</v>
      </c>
    </row>
    <row r="89" spans="2:65" s="1" customFormat="1" ht="16.5" customHeight="1" x14ac:dyDescent="0.3">
      <c r="B89" s="40"/>
      <c r="C89" s="182" t="s">
        <v>159</v>
      </c>
      <c r="D89" s="182" t="s">
        <v>147</v>
      </c>
      <c r="E89" s="183" t="s">
        <v>1018</v>
      </c>
      <c r="F89" s="184" t="s">
        <v>1019</v>
      </c>
      <c r="G89" s="185" t="s">
        <v>198</v>
      </c>
      <c r="H89" s="186">
        <v>4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1003</v>
      </c>
      <c r="AT89" s="23" t="s">
        <v>147</v>
      </c>
      <c r="AU89" s="23" t="s">
        <v>81</v>
      </c>
      <c r="AY89" s="23" t="s">
        <v>146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1003</v>
      </c>
      <c r="BM89" s="23" t="s">
        <v>1020</v>
      </c>
    </row>
    <row r="90" spans="2:65" s="1" customFormat="1" x14ac:dyDescent="0.3">
      <c r="B90" s="40"/>
      <c r="C90" s="62"/>
      <c r="D90" s="194" t="s">
        <v>152</v>
      </c>
      <c r="E90" s="62"/>
      <c r="F90" s="195" t="s">
        <v>1019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152</v>
      </c>
      <c r="AU90" s="23" t="s">
        <v>81</v>
      </c>
    </row>
    <row r="91" spans="2:65" s="1" customFormat="1" ht="25.5" customHeight="1" x14ac:dyDescent="0.3">
      <c r="B91" s="40"/>
      <c r="C91" s="182" t="s">
        <v>179</v>
      </c>
      <c r="D91" s="182" t="s">
        <v>147</v>
      </c>
      <c r="E91" s="183" t="s">
        <v>1021</v>
      </c>
      <c r="F91" s="184" t="s">
        <v>1022</v>
      </c>
      <c r="G91" s="185" t="s">
        <v>198</v>
      </c>
      <c r="H91" s="186">
        <v>30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1003</v>
      </c>
      <c r="AT91" s="23" t="s">
        <v>147</v>
      </c>
      <c r="AU91" s="23" t="s">
        <v>81</v>
      </c>
      <c r="AY91" s="23" t="s">
        <v>146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1003</v>
      </c>
      <c r="BM91" s="23" t="s">
        <v>1023</v>
      </c>
    </row>
    <row r="92" spans="2:65" s="1" customFormat="1" ht="24" x14ac:dyDescent="0.3">
      <c r="B92" s="40"/>
      <c r="C92" s="62"/>
      <c r="D92" s="194" t="s">
        <v>152</v>
      </c>
      <c r="E92" s="62"/>
      <c r="F92" s="195" t="s">
        <v>1022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152</v>
      </c>
      <c r="AU92" s="23" t="s">
        <v>81</v>
      </c>
    </row>
    <row r="93" spans="2:65" s="1" customFormat="1" ht="16.5" customHeight="1" x14ac:dyDescent="0.3">
      <c r="B93" s="40"/>
      <c r="C93" s="182" t="s">
        <v>165</v>
      </c>
      <c r="D93" s="182" t="s">
        <v>147</v>
      </c>
      <c r="E93" s="183" t="s">
        <v>1024</v>
      </c>
      <c r="F93" s="184" t="s">
        <v>1025</v>
      </c>
      <c r="G93" s="185" t="s">
        <v>207</v>
      </c>
      <c r="H93" s="186">
        <v>4</v>
      </c>
      <c r="I93" s="187"/>
      <c r="J93" s="188">
        <f>ROUND(I93*H93,2)</f>
        <v>0</v>
      </c>
      <c r="K93" s="184" t="s">
        <v>23</v>
      </c>
      <c r="L93" s="60"/>
      <c r="M93" s="189" t="s">
        <v>23</v>
      </c>
      <c r="N93" s="190" t="s">
        <v>44</v>
      </c>
      <c r="O93" s="4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3" t="s">
        <v>1003</v>
      </c>
      <c r="AT93" s="23" t="s">
        <v>147</v>
      </c>
      <c r="AU93" s="23" t="s">
        <v>81</v>
      </c>
      <c r="AY93" s="23" t="s">
        <v>146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3" t="s">
        <v>81</v>
      </c>
      <c r="BK93" s="193">
        <f>ROUND(I93*H93,2)</f>
        <v>0</v>
      </c>
      <c r="BL93" s="23" t="s">
        <v>1003</v>
      </c>
      <c r="BM93" s="23" t="s">
        <v>1026</v>
      </c>
    </row>
    <row r="94" spans="2:65" s="1" customFormat="1" x14ac:dyDescent="0.3">
      <c r="B94" s="40"/>
      <c r="C94" s="62"/>
      <c r="D94" s="194" t="s">
        <v>152</v>
      </c>
      <c r="E94" s="62"/>
      <c r="F94" s="195" t="s">
        <v>1025</v>
      </c>
      <c r="G94" s="62"/>
      <c r="H94" s="62"/>
      <c r="I94" s="155"/>
      <c r="J94" s="62"/>
      <c r="K94" s="62"/>
      <c r="L94" s="60"/>
      <c r="M94" s="196"/>
      <c r="N94" s="41"/>
      <c r="O94" s="41"/>
      <c r="P94" s="41"/>
      <c r="Q94" s="41"/>
      <c r="R94" s="41"/>
      <c r="S94" s="41"/>
      <c r="T94" s="77"/>
      <c r="AT94" s="23" t="s">
        <v>152</v>
      </c>
      <c r="AU94" s="23" t="s">
        <v>81</v>
      </c>
    </row>
    <row r="95" spans="2:65" s="1" customFormat="1" ht="16.5" customHeight="1" x14ac:dyDescent="0.3">
      <c r="B95" s="40"/>
      <c r="C95" s="182" t="s">
        <v>195</v>
      </c>
      <c r="D95" s="182" t="s">
        <v>147</v>
      </c>
      <c r="E95" s="183" t="s">
        <v>1027</v>
      </c>
      <c r="F95" s="184" t="s">
        <v>1028</v>
      </c>
      <c r="G95" s="185" t="s">
        <v>155</v>
      </c>
      <c r="H95" s="186">
        <v>1</v>
      </c>
      <c r="I95" s="187"/>
      <c r="J95" s="188">
        <f>ROUND(I95*H95,2)</f>
        <v>0</v>
      </c>
      <c r="K95" s="184" t="s">
        <v>23</v>
      </c>
      <c r="L95" s="60"/>
      <c r="M95" s="189" t="s">
        <v>23</v>
      </c>
      <c r="N95" s="190" t="s">
        <v>44</v>
      </c>
      <c r="O95" s="4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3" t="s">
        <v>1003</v>
      </c>
      <c r="AT95" s="23" t="s">
        <v>147</v>
      </c>
      <c r="AU95" s="23" t="s">
        <v>81</v>
      </c>
      <c r="AY95" s="23" t="s">
        <v>146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3" t="s">
        <v>81</v>
      </c>
      <c r="BK95" s="193">
        <f>ROUND(I95*H95,2)</f>
        <v>0</v>
      </c>
      <c r="BL95" s="23" t="s">
        <v>1003</v>
      </c>
      <c r="BM95" s="23" t="s">
        <v>1029</v>
      </c>
    </row>
    <row r="96" spans="2:65" s="1" customFormat="1" x14ac:dyDescent="0.3">
      <c r="B96" s="40"/>
      <c r="C96" s="62"/>
      <c r="D96" s="194" t="s">
        <v>152</v>
      </c>
      <c r="E96" s="62"/>
      <c r="F96" s="195" t="s">
        <v>1028</v>
      </c>
      <c r="G96" s="62"/>
      <c r="H96" s="62"/>
      <c r="I96" s="155"/>
      <c r="J96" s="62"/>
      <c r="K96" s="62"/>
      <c r="L96" s="60"/>
      <c r="M96" s="196"/>
      <c r="N96" s="41"/>
      <c r="O96" s="41"/>
      <c r="P96" s="41"/>
      <c r="Q96" s="41"/>
      <c r="R96" s="41"/>
      <c r="S96" s="41"/>
      <c r="T96" s="77"/>
      <c r="AT96" s="23" t="s">
        <v>152</v>
      </c>
      <c r="AU96" s="23" t="s">
        <v>81</v>
      </c>
    </row>
    <row r="97" spans="2:65" s="1" customFormat="1" ht="16.5" customHeight="1" x14ac:dyDescent="0.3">
      <c r="B97" s="40"/>
      <c r="C97" s="182" t="s">
        <v>172</v>
      </c>
      <c r="D97" s="182" t="s">
        <v>147</v>
      </c>
      <c r="E97" s="183" t="s">
        <v>1030</v>
      </c>
      <c r="F97" s="184" t="s">
        <v>1031</v>
      </c>
      <c r="G97" s="185" t="s">
        <v>155</v>
      </c>
      <c r="H97" s="186">
        <v>1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1003</v>
      </c>
      <c r="AT97" s="23" t="s">
        <v>147</v>
      </c>
      <c r="AU97" s="23" t="s">
        <v>81</v>
      </c>
      <c r="AY97" s="23" t="s">
        <v>146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1003</v>
      </c>
      <c r="BM97" s="23" t="s">
        <v>1032</v>
      </c>
    </row>
    <row r="98" spans="2:65" s="1" customFormat="1" x14ac:dyDescent="0.3">
      <c r="B98" s="40"/>
      <c r="C98" s="62"/>
      <c r="D98" s="194" t="s">
        <v>152</v>
      </c>
      <c r="E98" s="62"/>
      <c r="F98" s="195" t="s">
        <v>1031</v>
      </c>
      <c r="G98" s="62"/>
      <c r="H98" s="62"/>
      <c r="I98" s="155"/>
      <c r="J98" s="62"/>
      <c r="K98" s="62"/>
      <c r="L98" s="60"/>
      <c r="M98" s="241"/>
      <c r="N98" s="242"/>
      <c r="O98" s="242"/>
      <c r="P98" s="242"/>
      <c r="Q98" s="242"/>
      <c r="R98" s="242"/>
      <c r="S98" s="242"/>
      <c r="T98" s="243"/>
      <c r="AT98" s="23" t="s">
        <v>152</v>
      </c>
      <c r="AU98" s="23" t="s">
        <v>81</v>
      </c>
    </row>
    <row r="99" spans="2:65" s="1" customFormat="1" ht="6.9" customHeight="1" x14ac:dyDescent="0.3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b8Qgx6Dh7dIVN7oNg453Elab15OSlVNlc6YEEMZw686q+XgQVGB/x5LevSfSipWkfeY9JPwHOMSRbyL6Yq6nfA==" saltValue="+XWWN73Mr0aPvtBjdedIKAnQtokEQpX1xVgKh4kCQ89v2vCCRkbeJpZ2SjMxX5El2mGSPZVXyt0HEJTANI7GBg==" spinCount="100000" sheet="1" objects="1" scenarios="1" formatColumns="0" formatRows="0" autoFilter="0"/>
  <autoFilter ref="C76:K98" xr:uid="{00000000-0009-0000-0000-000002000000}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6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3" t="s">
        <v>89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ht="13.2" x14ac:dyDescent="0.3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6" t="s">
        <v>1033</v>
      </c>
      <c r="F9" s="377"/>
      <c r="G9" s="377"/>
      <c r="H9" s="377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5" t="s">
        <v>23</v>
      </c>
      <c r="F24" s="365"/>
      <c r="G24" s="365"/>
      <c r="H24" s="365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ROUND(SUM(BE78:BE108), 2)</f>
        <v>0</v>
      </c>
      <c r="G30" s="41"/>
      <c r="H30" s="41"/>
      <c r="I30" s="130">
        <v>0.21</v>
      </c>
      <c r="J30" s="129">
        <f>ROUND(ROUND((SUM(BE78:BE108)),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ROUND(SUM(BF78:BF108), 2)</f>
        <v>0</v>
      </c>
      <c r="G31" s="41"/>
      <c r="H31" s="41"/>
      <c r="I31" s="130">
        <v>0.15</v>
      </c>
      <c r="J31" s="129">
        <f>ROUND(ROUND((SUM(BF78:BF108)),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ROUND(SUM(BG78:BG108),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ROUND(SUM(BH78:BH108),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ROUND(SUM(BI78:BI108),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6" t="str">
        <f>E9</f>
        <v>03 - Elektroinstalace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65" t="str">
        <f>E21</f>
        <v>BOMART spol. s r.o.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105</v>
      </c>
    </row>
    <row r="57" spans="2:47" s="7" customFormat="1" ht="24.9" customHeight="1" x14ac:dyDescent="0.3">
      <c r="B57" s="148"/>
      <c r="C57" s="149"/>
      <c r="D57" s="150" t="s">
        <v>1034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13" customFormat="1" ht="19.95" customHeight="1" x14ac:dyDescent="0.3">
      <c r="B58" s="244"/>
      <c r="C58" s="245"/>
      <c r="D58" s="246" t="s">
        <v>1035</v>
      </c>
      <c r="E58" s="247"/>
      <c r="F58" s="247"/>
      <c r="G58" s="247"/>
      <c r="H58" s="247"/>
      <c r="I58" s="248"/>
      <c r="J58" s="249">
        <f>J80</f>
        <v>0</v>
      </c>
      <c r="K58" s="250"/>
    </row>
    <row r="59" spans="2:47" s="1" customFormat="1" ht="21.75" customHeight="1" x14ac:dyDescent="0.3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" customHeight="1" x14ac:dyDescent="0.3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" customHeight="1" x14ac:dyDescent="0.3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" customHeight="1" x14ac:dyDescent="0.3">
      <c r="B65" s="40"/>
      <c r="C65" s="61" t="s">
        <v>130</v>
      </c>
      <c r="D65" s="62"/>
      <c r="E65" s="62"/>
      <c r="F65" s="62"/>
      <c r="G65" s="62"/>
      <c r="H65" s="62"/>
      <c r="I65" s="155"/>
      <c r="J65" s="62"/>
      <c r="K65" s="62"/>
      <c r="L65" s="60"/>
    </row>
    <row r="66" spans="2:63" s="1" customFormat="1" ht="6.9" customHeight="1" x14ac:dyDescent="0.3">
      <c r="B66" s="40"/>
      <c r="C66" s="62"/>
      <c r="D66" s="62"/>
      <c r="E66" s="62"/>
      <c r="F66" s="62"/>
      <c r="G66" s="62"/>
      <c r="H66" s="62"/>
      <c r="I66" s="155"/>
      <c r="J66" s="62"/>
      <c r="K66" s="62"/>
      <c r="L66" s="60"/>
    </row>
    <row r="67" spans="2:63" s="1" customFormat="1" ht="14.4" customHeight="1" x14ac:dyDescent="0.3">
      <c r="B67" s="40"/>
      <c r="C67" s="64" t="s">
        <v>18</v>
      </c>
      <c r="D67" s="62"/>
      <c r="E67" s="62"/>
      <c r="F67" s="62"/>
      <c r="G67" s="62"/>
      <c r="H67" s="62"/>
      <c r="I67" s="155"/>
      <c r="J67" s="62"/>
      <c r="K67" s="62"/>
      <c r="L67" s="60"/>
    </row>
    <row r="68" spans="2:63" s="1" customFormat="1" ht="16.5" customHeight="1" x14ac:dyDescent="0.3">
      <c r="B68" s="40"/>
      <c r="C68" s="62"/>
      <c r="D68" s="62"/>
      <c r="E68" s="370" t="str">
        <f>E7</f>
        <v>ZŠ Na Bendovce zateplení pláště objektu</v>
      </c>
      <c r="F68" s="371"/>
      <c r="G68" s="371"/>
      <c r="H68" s="371"/>
      <c r="I68" s="155"/>
      <c r="J68" s="62"/>
      <c r="K68" s="62"/>
      <c r="L68" s="60"/>
    </row>
    <row r="69" spans="2:63" s="1" customFormat="1" ht="14.4" customHeight="1" x14ac:dyDescent="0.3">
      <c r="B69" s="40"/>
      <c r="C69" s="64" t="s">
        <v>99</v>
      </c>
      <c r="D69" s="62"/>
      <c r="E69" s="62"/>
      <c r="F69" s="62"/>
      <c r="G69" s="62"/>
      <c r="H69" s="62"/>
      <c r="I69" s="155"/>
      <c r="J69" s="62"/>
      <c r="K69" s="62"/>
      <c r="L69" s="60"/>
    </row>
    <row r="70" spans="2:63" s="1" customFormat="1" ht="17.25" customHeight="1" x14ac:dyDescent="0.3">
      <c r="B70" s="40"/>
      <c r="C70" s="62"/>
      <c r="D70" s="62"/>
      <c r="E70" s="334" t="str">
        <f>E9</f>
        <v>03 - Elektroinstalace</v>
      </c>
      <c r="F70" s="372"/>
      <c r="G70" s="372"/>
      <c r="H70" s="372"/>
      <c r="I70" s="155"/>
      <c r="J70" s="62"/>
      <c r="K70" s="62"/>
      <c r="L70" s="60"/>
    </row>
    <row r="71" spans="2:63" s="1" customFormat="1" ht="6.9" customHeight="1" x14ac:dyDescent="0.3">
      <c r="B71" s="40"/>
      <c r="C71" s="62"/>
      <c r="D71" s="62"/>
      <c r="E71" s="62"/>
      <c r="F71" s="62"/>
      <c r="G71" s="62"/>
      <c r="H71" s="62"/>
      <c r="I71" s="155"/>
      <c r="J71" s="62"/>
      <c r="K71" s="62"/>
      <c r="L71" s="60"/>
    </row>
    <row r="72" spans="2:63" s="1" customFormat="1" ht="18" customHeight="1" x14ac:dyDescent="0.3">
      <c r="B72" s="40"/>
      <c r="C72" s="64" t="s">
        <v>24</v>
      </c>
      <c r="D72" s="62"/>
      <c r="E72" s="62"/>
      <c r="F72" s="156" t="str">
        <f>F12</f>
        <v>Na Bendovce č.p. 186/20, 180 00 Praha 8 -Bohnice</v>
      </c>
      <c r="G72" s="62"/>
      <c r="H72" s="62"/>
      <c r="I72" s="157" t="s">
        <v>26</v>
      </c>
      <c r="J72" s="72" t="str">
        <f>IF(J12="","",J12)</f>
        <v>9. 3. 2018</v>
      </c>
      <c r="K72" s="62"/>
      <c r="L72" s="60"/>
    </row>
    <row r="73" spans="2:63" s="1" customFormat="1" ht="6.9" customHeight="1" x14ac:dyDescent="0.3">
      <c r="B73" s="40"/>
      <c r="C73" s="62"/>
      <c r="D73" s="62"/>
      <c r="E73" s="62"/>
      <c r="F73" s="62"/>
      <c r="G73" s="62"/>
      <c r="H73" s="62"/>
      <c r="I73" s="155"/>
      <c r="J73" s="62"/>
      <c r="K73" s="62"/>
      <c r="L73" s="60"/>
    </row>
    <row r="74" spans="2:63" s="1" customFormat="1" ht="13.2" x14ac:dyDescent="0.3">
      <c r="B74" s="40"/>
      <c r="C74" s="64" t="s">
        <v>28</v>
      </c>
      <c r="D74" s="62"/>
      <c r="E74" s="62"/>
      <c r="F74" s="156" t="str">
        <f>E15</f>
        <v>Servisní středisko pro správu svěřeného majetku</v>
      </c>
      <c r="G74" s="62"/>
      <c r="H74" s="62"/>
      <c r="I74" s="157" t="s">
        <v>34</v>
      </c>
      <c r="J74" s="156" t="str">
        <f>E21</f>
        <v>BOMART spol. s r.o.</v>
      </c>
      <c r="K74" s="62"/>
      <c r="L74" s="60"/>
    </row>
    <row r="75" spans="2:63" s="1" customFormat="1" ht="14.4" customHeight="1" x14ac:dyDescent="0.3">
      <c r="B75" s="40"/>
      <c r="C75" s="64" t="s">
        <v>32</v>
      </c>
      <c r="D75" s="62"/>
      <c r="E75" s="62"/>
      <c r="F75" s="156" t="str">
        <f>IF(E18="","",E18)</f>
        <v/>
      </c>
      <c r="G75" s="62"/>
      <c r="H75" s="62"/>
      <c r="I75" s="155"/>
      <c r="J75" s="62"/>
      <c r="K75" s="62"/>
      <c r="L75" s="60"/>
    </row>
    <row r="76" spans="2:63" s="1" customFormat="1" ht="10.35" customHeight="1" x14ac:dyDescent="0.3">
      <c r="B76" s="40"/>
      <c r="C76" s="62"/>
      <c r="D76" s="62"/>
      <c r="E76" s="62"/>
      <c r="F76" s="62"/>
      <c r="G76" s="62"/>
      <c r="H76" s="62"/>
      <c r="I76" s="155"/>
      <c r="J76" s="62"/>
      <c r="K76" s="62"/>
      <c r="L76" s="60"/>
    </row>
    <row r="77" spans="2:63" s="8" customFormat="1" ht="29.25" customHeight="1" x14ac:dyDescent="0.3">
      <c r="B77" s="158"/>
      <c r="C77" s="159" t="s">
        <v>131</v>
      </c>
      <c r="D77" s="160" t="s">
        <v>58</v>
      </c>
      <c r="E77" s="160" t="s">
        <v>54</v>
      </c>
      <c r="F77" s="160" t="s">
        <v>132</v>
      </c>
      <c r="G77" s="160" t="s">
        <v>133</v>
      </c>
      <c r="H77" s="160" t="s">
        <v>134</v>
      </c>
      <c r="I77" s="161" t="s">
        <v>135</v>
      </c>
      <c r="J77" s="160" t="s">
        <v>103</v>
      </c>
      <c r="K77" s="162" t="s">
        <v>136</v>
      </c>
      <c r="L77" s="163"/>
      <c r="M77" s="80" t="s">
        <v>137</v>
      </c>
      <c r="N77" s="81" t="s">
        <v>43</v>
      </c>
      <c r="O77" s="81" t="s">
        <v>138</v>
      </c>
      <c r="P77" s="81" t="s">
        <v>139</v>
      </c>
      <c r="Q77" s="81" t="s">
        <v>140</v>
      </c>
      <c r="R77" s="81" t="s">
        <v>141</v>
      </c>
      <c r="S77" s="81" t="s">
        <v>142</v>
      </c>
      <c r="T77" s="82" t="s">
        <v>143</v>
      </c>
    </row>
    <row r="78" spans="2:63" s="1" customFormat="1" ht="29.25" customHeight="1" x14ac:dyDescent="0.35">
      <c r="B78" s="40"/>
      <c r="C78" s="86" t="s">
        <v>104</v>
      </c>
      <c r="D78" s="62"/>
      <c r="E78" s="62"/>
      <c r="F78" s="62"/>
      <c r="G78" s="62"/>
      <c r="H78" s="62"/>
      <c r="I78" s="155"/>
      <c r="J78" s="164">
        <f>BK78</f>
        <v>0</v>
      </c>
      <c r="K78" s="62"/>
      <c r="L78" s="60"/>
      <c r="M78" s="83"/>
      <c r="N78" s="84"/>
      <c r="O78" s="84"/>
      <c r="P78" s="165">
        <f>P79</f>
        <v>0</v>
      </c>
      <c r="Q78" s="84"/>
      <c r="R78" s="165">
        <f>R79</f>
        <v>0</v>
      </c>
      <c r="S78" s="84"/>
      <c r="T78" s="166">
        <f>T79</f>
        <v>0</v>
      </c>
      <c r="AT78" s="23" t="s">
        <v>72</v>
      </c>
      <c r="AU78" s="23" t="s">
        <v>105</v>
      </c>
      <c r="BK78" s="167">
        <f>BK79</f>
        <v>0</v>
      </c>
    </row>
    <row r="79" spans="2:63" s="9" customFormat="1" ht="37.35" customHeight="1" x14ac:dyDescent="0.35">
      <c r="B79" s="168"/>
      <c r="C79" s="169"/>
      <c r="D79" s="170" t="s">
        <v>72</v>
      </c>
      <c r="E79" s="171" t="s">
        <v>1036</v>
      </c>
      <c r="F79" s="171" t="s">
        <v>1037</v>
      </c>
      <c r="G79" s="169"/>
      <c r="H79" s="169"/>
      <c r="I79" s="172"/>
      <c r="J79" s="173">
        <f>BK79</f>
        <v>0</v>
      </c>
      <c r="K79" s="169"/>
      <c r="L79" s="174"/>
      <c r="M79" s="175"/>
      <c r="N79" s="176"/>
      <c r="O79" s="176"/>
      <c r="P79" s="177">
        <f>P80</f>
        <v>0</v>
      </c>
      <c r="Q79" s="176"/>
      <c r="R79" s="177">
        <f>R80</f>
        <v>0</v>
      </c>
      <c r="S79" s="176"/>
      <c r="T79" s="178">
        <f>T80</f>
        <v>0</v>
      </c>
      <c r="AR79" s="179" t="s">
        <v>151</v>
      </c>
      <c r="AT79" s="180" t="s">
        <v>72</v>
      </c>
      <c r="AU79" s="180" t="s">
        <v>73</v>
      </c>
      <c r="AY79" s="179" t="s">
        <v>146</v>
      </c>
      <c r="BK79" s="181">
        <f>BK80</f>
        <v>0</v>
      </c>
    </row>
    <row r="80" spans="2:63" s="9" customFormat="1" ht="19.95" customHeight="1" x14ac:dyDescent="0.35">
      <c r="B80" s="168"/>
      <c r="C80" s="169"/>
      <c r="D80" s="170" t="s">
        <v>72</v>
      </c>
      <c r="E80" s="251" t="s">
        <v>999</v>
      </c>
      <c r="F80" s="251" t="s">
        <v>1037</v>
      </c>
      <c r="G80" s="169"/>
      <c r="H80" s="169"/>
      <c r="I80" s="172"/>
      <c r="J80" s="252">
        <f>BK80</f>
        <v>0</v>
      </c>
      <c r="K80" s="169"/>
      <c r="L80" s="174"/>
      <c r="M80" s="175"/>
      <c r="N80" s="176"/>
      <c r="O80" s="176"/>
      <c r="P80" s="177">
        <f>SUM(P81:P108)</f>
        <v>0</v>
      </c>
      <c r="Q80" s="176"/>
      <c r="R80" s="177">
        <f>SUM(R81:R108)</f>
        <v>0</v>
      </c>
      <c r="S80" s="176"/>
      <c r="T80" s="178">
        <f>SUM(T81:T108)</f>
        <v>0</v>
      </c>
      <c r="AR80" s="179" t="s">
        <v>151</v>
      </c>
      <c r="AT80" s="180" t="s">
        <v>72</v>
      </c>
      <c r="AU80" s="180" t="s">
        <v>81</v>
      </c>
      <c r="AY80" s="179" t="s">
        <v>146</v>
      </c>
      <c r="BK80" s="181">
        <f>SUM(BK81:BK108)</f>
        <v>0</v>
      </c>
    </row>
    <row r="81" spans="2:65" s="1" customFormat="1" ht="16.5" customHeight="1" x14ac:dyDescent="0.3">
      <c r="B81" s="40"/>
      <c r="C81" s="182" t="s">
        <v>81</v>
      </c>
      <c r="D81" s="182" t="s">
        <v>147</v>
      </c>
      <c r="E81" s="183" t="s">
        <v>1038</v>
      </c>
      <c r="F81" s="184" t="s">
        <v>1039</v>
      </c>
      <c r="G81" s="185" t="s">
        <v>774</v>
      </c>
      <c r="H81" s="186">
        <v>3</v>
      </c>
      <c r="I81" s="187"/>
      <c r="J81" s="188">
        <f>ROUND(I81*H81,2)</f>
        <v>0</v>
      </c>
      <c r="K81" s="184" t="s">
        <v>23</v>
      </c>
      <c r="L81" s="60"/>
      <c r="M81" s="189" t="s">
        <v>23</v>
      </c>
      <c r="N81" s="190" t="s">
        <v>44</v>
      </c>
      <c r="O81" s="41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AR81" s="23" t="s">
        <v>1003</v>
      </c>
      <c r="AT81" s="23" t="s">
        <v>147</v>
      </c>
      <c r="AU81" s="23" t="s">
        <v>83</v>
      </c>
      <c r="AY81" s="23" t="s">
        <v>146</v>
      </c>
      <c r="BE81" s="193">
        <f>IF(N81="základní",J81,0)</f>
        <v>0</v>
      </c>
      <c r="BF81" s="193">
        <f>IF(N81="snížená",J81,0)</f>
        <v>0</v>
      </c>
      <c r="BG81" s="193">
        <f>IF(N81="zákl. přenesená",J81,0)</f>
        <v>0</v>
      </c>
      <c r="BH81" s="193">
        <f>IF(N81="sníž. přenesená",J81,0)</f>
        <v>0</v>
      </c>
      <c r="BI81" s="193">
        <f>IF(N81="nulová",J81,0)</f>
        <v>0</v>
      </c>
      <c r="BJ81" s="23" t="s">
        <v>81</v>
      </c>
      <c r="BK81" s="193">
        <f>ROUND(I81*H81,2)</f>
        <v>0</v>
      </c>
      <c r="BL81" s="23" t="s">
        <v>1003</v>
      </c>
      <c r="BM81" s="23" t="s">
        <v>1040</v>
      </c>
    </row>
    <row r="82" spans="2:65" s="1" customFormat="1" x14ac:dyDescent="0.3">
      <c r="B82" s="40"/>
      <c r="C82" s="62"/>
      <c r="D82" s="194" t="s">
        <v>152</v>
      </c>
      <c r="E82" s="62"/>
      <c r="F82" s="195" t="s">
        <v>1039</v>
      </c>
      <c r="G82" s="62"/>
      <c r="H82" s="62"/>
      <c r="I82" s="155"/>
      <c r="J82" s="62"/>
      <c r="K82" s="62"/>
      <c r="L82" s="60"/>
      <c r="M82" s="196"/>
      <c r="N82" s="41"/>
      <c r="O82" s="41"/>
      <c r="P82" s="41"/>
      <c r="Q82" s="41"/>
      <c r="R82" s="41"/>
      <c r="S82" s="41"/>
      <c r="T82" s="77"/>
      <c r="AT82" s="23" t="s">
        <v>152</v>
      </c>
      <c r="AU82" s="23" t="s">
        <v>83</v>
      </c>
    </row>
    <row r="83" spans="2:65" s="1" customFormat="1" ht="16.5" customHeight="1" x14ac:dyDescent="0.3">
      <c r="B83" s="40"/>
      <c r="C83" s="182" t="s">
        <v>83</v>
      </c>
      <c r="D83" s="182" t="s">
        <v>147</v>
      </c>
      <c r="E83" s="183" t="s">
        <v>1041</v>
      </c>
      <c r="F83" s="184" t="s">
        <v>1042</v>
      </c>
      <c r="G83" s="185" t="s">
        <v>198</v>
      </c>
      <c r="H83" s="186">
        <v>25</v>
      </c>
      <c r="I83" s="187"/>
      <c r="J83" s="188">
        <f>ROUND(I83*H83,2)</f>
        <v>0</v>
      </c>
      <c r="K83" s="184" t="s">
        <v>23</v>
      </c>
      <c r="L83" s="60"/>
      <c r="M83" s="189" t="s">
        <v>23</v>
      </c>
      <c r="N83" s="190" t="s">
        <v>44</v>
      </c>
      <c r="O83" s="41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3" t="s">
        <v>1003</v>
      </c>
      <c r="AT83" s="23" t="s">
        <v>147</v>
      </c>
      <c r="AU83" s="23" t="s">
        <v>83</v>
      </c>
      <c r="AY83" s="23" t="s">
        <v>146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3" t="s">
        <v>81</v>
      </c>
      <c r="BK83" s="193">
        <f>ROUND(I83*H83,2)</f>
        <v>0</v>
      </c>
      <c r="BL83" s="23" t="s">
        <v>1003</v>
      </c>
      <c r="BM83" s="23" t="s">
        <v>1043</v>
      </c>
    </row>
    <row r="84" spans="2:65" s="1" customFormat="1" x14ac:dyDescent="0.3">
      <c r="B84" s="40"/>
      <c r="C84" s="62"/>
      <c r="D84" s="194" t="s">
        <v>152</v>
      </c>
      <c r="E84" s="62"/>
      <c r="F84" s="195" t="s">
        <v>1042</v>
      </c>
      <c r="G84" s="62"/>
      <c r="H84" s="62"/>
      <c r="I84" s="155"/>
      <c r="J84" s="62"/>
      <c r="K84" s="62"/>
      <c r="L84" s="60"/>
      <c r="M84" s="196"/>
      <c r="N84" s="41"/>
      <c r="O84" s="41"/>
      <c r="P84" s="41"/>
      <c r="Q84" s="41"/>
      <c r="R84" s="41"/>
      <c r="S84" s="41"/>
      <c r="T84" s="77"/>
      <c r="AT84" s="23" t="s">
        <v>152</v>
      </c>
      <c r="AU84" s="23" t="s">
        <v>83</v>
      </c>
    </row>
    <row r="85" spans="2:65" s="1" customFormat="1" ht="16.5" customHeight="1" x14ac:dyDescent="0.3">
      <c r="B85" s="40"/>
      <c r="C85" s="182" t="s">
        <v>156</v>
      </c>
      <c r="D85" s="182" t="s">
        <v>147</v>
      </c>
      <c r="E85" s="183" t="s">
        <v>1044</v>
      </c>
      <c r="F85" s="184" t="s">
        <v>1045</v>
      </c>
      <c r="G85" s="185" t="s">
        <v>198</v>
      </c>
      <c r="H85" s="186">
        <v>10</v>
      </c>
      <c r="I85" s="187"/>
      <c r="J85" s="188">
        <f>ROUND(I85*H85,2)</f>
        <v>0</v>
      </c>
      <c r="K85" s="184" t="s">
        <v>23</v>
      </c>
      <c r="L85" s="60"/>
      <c r="M85" s="189" t="s">
        <v>23</v>
      </c>
      <c r="N85" s="190" t="s">
        <v>44</v>
      </c>
      <c r="O85" s="41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23" t="s">
        <v>1003</v>
      </c>
      <c r="AT85" s="23" t="s">
        <v>147</v>
      </c>
      <c r="AU85" s="23" t="s">
        <v>83</v>
      </c>
      <c r="AY85" s="23" t="s">
        <v>146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23" t="s">
        <v>81</v>
      </c>
      <c r="BK85" s="193">
        <f>ROUND(I85*H85,2)</f>
        <v>0</v>
      </c>
      <c r="BL85" s="23" t="s">
        <v>1003</v>
      </c>
      <c r="BM85" s="23" t="s">
        <v>1046</v>
      </c>
    </row>
    <row r="86" spans="2:65" s="1" customFormat="1" x14ac:dyDescent="0.3">
      <c r="B86" s="40"/>
      <c r="C86" s="62"/>
      <c r="D86" s="194" t="s">
        <v>152</v>
      </c>
      <c r="E86" s="62"/>
      <c r="F86" s="195" t="s">
        <v>1045</v>
      </c>
      <c r="G86" s="62"/>
      <c r="H86" s="62"/>
      <c r="I86" s="155"/>
      <c r="J86" s="62"/>
      <c r="K86" s="62"/>
      <c r="L86" s="60"/>
      <c r="M86" s="196"/>
      <c r="N86" s="41"/>
      <c r="O86" s="41"/>
      <c r="P86" s="41"/>
      <c r="Q86" s="41"/>
      <c r="R86" s="41"/>
      <c r="S86" s="41"/>
      <c r="T86" s="77"/>
      <c r="AT86" s="23" t="s">
        <v>152</v>
      </c>
      <c r="AU86" s="23" t="s">
        <v>83</v>
      </c>
    </row>
    <row r="87" spans="2:65" s="1" customFormat="1" ht="16.5" customHeight="1" x14ac:dyDescent="0.3">
      <c r="B87" s="40"/>
      <c r="C87" s="182" t="s">
        <v>151</v>
      </c>
      <c r="D87" s="182" t="s">
        <v>147</v>
      </c>
      <c r="E87" s="183" t="s">
        <v>1047</v>
      </c>
      <c r="F87" s="184" t="s">
        <v>1048</v>
      </c>
      <c r="G87" s="185" t="s">
        <v>774</v>
      </c>
      <c r="H87" s="186">
        <v>3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1003</v>
      </c>
      <c r="AT87" s="23" t="s">
        <v>147</v>
      </c>
      <c r="AU87" s="23" t="s">
        <v>83</v>
      </c>
      <c r="AY87" s="23" t="s">
        <v>146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1003</v>
      </c>
      <c r="BM87" s="23" t="s">
        <v>1049</v>
      </c>
    </row>
    <row r="88" spans="2:65" s="1" customFormat="1" x14ac:dyDescent="0.3">
      <c r="B88" s="40"/>
      <c r="C88" s="62"/>
      <c r="D88" s="194" t="s">
        <v>152</v>
      </c>
      <c r="E88" s="62"/>
      <c r="F88" s="195" t="s">
        <v>1048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152</v>
      </c>
      <c r="AU88" s="23" t="s">
        <v>83</v>
      </c>
    </row>
    <row r="89" spans="2:65" s="1" customFormat="1" ht="16.5" customHeight="1" x14ac:dyDescent="0.3">
      <c r="B89" s="40"/>
      <c r="C89" s="182" t="s">
        <v>169</v>
      </c>
      <c r="D89" s="182" t="s">
        <v>147</v>
      </c>
      <c r="E89" s="183" t="s">
        <v>1050</v>
      </c>
      <c r="F89" s="184" t="s">
        <v>1051</v>
      </c>
      <c r="G89" s="185" t="s">
        <v>774</v>
      </c>
      <c r="H89" s="186">
        <v>3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1003</v>
      </c>
      <c r="AT89" s="23" t="s">
        <v>147</v>
      </c>
      <c r="AU89" s="23" t="s">
        <v>83</v>
      </c>
      <c r="AY89" s="23" t="s">
        <v>146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1003</v>
      </c>
      <c r="BM89" s="23" t="s">
        <v>1052</v>
      </c>
    </row>
    <row r="90" spans="2:65" s="1" customFormat="1" x14ac:dyDescent="0.3">
      <c r="B90" s="40"/>
      <c r="C90" s="62"/>
      <c r="D90" s="194" t="s">
        <v>152</v>
      </c>
      <c r="E90" s="62"/>
      <c r="F90" s="195" t="s">
        <v>1051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152</v>
      </c>
      <c r="AU90" s="23" t="s">
        <v>83</v>
      </c>
    </row>
    <row r="91" spans="2:65" s="1" customFormat="1" ht="16.5" customHeight="1" x14ac:dyDescent="0.3">
      <c r="B91" s="40"/>
      <c r="C91" s="182" t="s">
        <v>159</v>
      </c>
      <c r="D91" s="182" t="s">
        <v>147</v>
      </c>
      <c r="E91" s="183" t="s">
        <v>1053</v>
      </c>
      <c r="F91" s="184" t="s">
        <v>1054</v>
      </c>
      <c r="G91" s="185" t="s">
        <v>774</v>
      </c>
      <c r="H91" s="186">
        <v>3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1003</v>
      </c>
      <c r="AT91" s="23" t="s">
        <v>147</v>
      </c>
      <c r="AU91" s="23" t="s">
        <v>83</v>
      </c>
      <c r="AY91" s="23" t="s">
        <v>146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1003</v>
      </c>
      <c r="BM91" s="23" t="s">
        <v>1055</v>
      </c>
    </row>
    <row r="92" spans="2:65" s="1" customFormat="1" x14ac:dyDescent="0.3">
      <c r="B92" s="40"/>
      <c r="C92" s="62"/>
      <c r="D92" s="194" t="s">
        <v>152</v>
      </c>
      <c r="E92" s="62"/>
      <c r="F92" s="195" t="s">
        <v>1054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152</v>
      </c>
      <c r="AU92" s="23" t="s">
        <v>83</v>
      </c>
    </row>
    <row r="93" spans="2:65" s="1" customFormat="1" ht="16.5" customHeight="1" x14ac:dyDescent="0.3">
      <c r="B93" s="40"/>
      <c r="C93" s="182" t="s">
        <v>179</v>
      </c>
      <c r="D93" s="182" t="s">
        <v>147</v>
      </c>
      <c r="E93" s="183" t="s">
        <v>1056</v>
      </c>
      <c r="F93" s="184" t="s">
        <v>1057</v>
      </c>
      <c r="G93" s="185" t="s">
        <v>198</v>
      </c>
      <c r="H93" s="186">
        <v>120</v>
      </c>
      <c r="I93" s="187"/>
      <c r="J93" s="188">
        <f>ROUND(I93*H93,2)</f>
        <v>0</v>
      </c>
      <c r="K93" s="184" t="s">
        <v>23</v>
      </c>
      <c r="L93" s="60"/>
      <c r="M93" s="189" t="s">
        <v>23</v>
      </c>
      <c r="N93" s="190" t="s">
        <v>44</v>
      </c>
      <c r="O93" s="41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3" t="s">
        <v>1003</v>
      </c>
      <c r="AT93" s="23" t="s">
        <v>147</v>
      </c>
      <c r="AU93" s="23" t="s">
        <v>83</v>
      </c>
      <c r="AY93" s="23" t="s">
        <v>146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3" t="s">
        <v>81</v>
      </c>
      <c r="BK93" s="193">
        <f>ROUND(I93*H93,2)</f>
        <v>0</v>
      </c>
      <c r="BL93" s="23" t="s">
        <v>1003</v>
      </c>
      <c r="BM93" s="23" t="s">
        <v>1058</v>
      </c>
    </row>
    <row r="94" spans="2:65" s="1" customFormat="1" x14ac:dyDescent="0.3">
      <c r="B94" s="40"/>
      <c r="C94" s="62"/>
      <c r="D94" s="194" t="s">
        <v>152</v>
      </c>
      <c r="E94" s="62"/>
      <c r="F94" s="195" t="s">
        <v>1057</v>
      </c>
      <c r="G94" s="62"/>
      <c r="H94" s="62"/>
      <c r="I94" s="155"/>
      <c r="J94" s="62"/>
      <c r="K94" s="62"/>
      <c r="L94" s="60"/>
      <c r="M94" s="196"/>
      <c r="N94" s="41"/>
      <c r="O94" s="41"/>
      <c r="P94" s="41"/>
      <c r="Q94" s="41"/>
      <c r="R94" s="41"/>
      <c r="S94" s="41"/>
      <c r="T94" s="77"/>
      <c r="AT94" s="23" t="s">
        <v>152</v>
      </c>
      <c r="AU94" s="23" t="s">
        <v>83</v>
      </c>
    </row>
    <row r="95" spans="2:65" s="1" customFormat="1" ht="16.5" customHeight="1" x14ac:dyDescent="0.3">
      <c r="B95" s="40"/>
      <c r="C95" s="182" t="s">
        <v>165</v>
      </c>
      <c r="D95" s="182" t="s">
        <v>147</v>
      </c>
      <c r="E95" s="183" t="s">
        <v>1059</v>
      </c>
      <c r="F95" s="184" t="s">
        <v>1060</v>
      </c>
      <c r="G95" s="185" t="s">
        <v>774</v>
      </c>
      <c r="H95" s="186">
        <v>4</v>
      </c>
      <c r="I95" s="187"/>
      <c r="J95" s="188">
        <f>ROUND(I95*H95,2)</f>
        <v>0</v>
      </c>
      <c r="K95" s="184" t="s">
        <v>23</v>
      </c>
      <c r="L95" s="60"/>
      <c r="M95" s="189" t="s">
        <v>23</v>
      </c>
      <c r="N95" s="190" t="s">
        <v>44</v>
      </c>
      <c r="O95" s="41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3" t="s">
        <v>1003</v>
      </c>
      <c r="AT95" s="23" t="s">
        <v>147</v>
      </c>
      <c r="AU95" s="23" t="s">
        <v>83</v>
      </c>
      <c r="AY95" s="23" t="s">
        <v>146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3" t="s">
        <v>81</v>
      </c>
      <c r="BK95" s="193">
        <f>ROUND(I95*H95,2)</f>
        <v>0</v>
      </c>
      <c r="BL95" s="23" t="s">
        <v>1003</v>
      </c>
      <c r="BM95" s="23" t="s">
        <v>1061</v>
      </c>
    </row>
    <row r="96" spans="2:65" s="1" customFormat="1" x14ac:dyDescent="0.3">
      <c r="B96" s="40"/>
      <c r="C96" s="62"/>
      <c r="D96" s="194" t="s">
        <v>152</v>
      </c>
      <c r="E96" s="62"/>
      <c r="F96" s="195" t="s">
        <v>1060</v>
      </c>
      <c r="G96" s="62"/>
      <c r="H96" s="62"/>
      <c r="I96" s="155"/>
      <c r="J96" s="62"/>
      <c r="K96" s="62"/>
      <c r="L96" s="60"/>
      <c r="M96" s="196"/>
      <c r="N96" s="41"/>
      <c r="O96" s="41"/>
      <c r="P96" s="41"/>
      <c r="Q96" s="41"/>
      <c r="R96" s="41"/>
      <c r="S96" s="41"/>
      <c r="T96" s="77"/>
      <c r="AT96" s="23" t="s">
        <v>152</v>
      </c>
      <c r="AU96" s="23" t="s">
        <v>83</v>
      </c>
    </row>
    <row r="97" spans="2:65" s="1" customFormat="1" ht="16.5" customHeight="1" x14ac:dyDescent="0.3">
      <c r="B97" s="40"/>
      <c r="C97" s="182" t="s">
        <v>195</v>
      </c>
      <c r="D97" s="182" t="s">
        <v>147</v>
      </c>
      <c r="E97" s="183" t="s">
        <v>1062</v>
      </c>
      <c r="F97" s="184" t="s">
        <v>1063</v>
      </c>
      <c r="G97" s="185" t="s">
        <v>774</v>
      </c>
      <c r="H97" s="186">
        <v>2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1003</v>
      </c>
      <c r="AT97" s="23" t="s">
        <v>147</v>
      </c>
      <c r="AU97" s="23" t="s">
        <v>83</v>
      </c>
      <c r="AY97" s="23" t="s">
        <v>146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1003</v>
      </c>
      <c r="BM97" s="23" t="s">
        <v>1064</v>
      </c>
    </row>
    <row r="98" spans="2:65" s="1" customFormat="1" x14ac:dyDescent="0.3">
      <c r="B98" s="40"/>
      <c r="C98" s="62"/>
      <c r="D98" s="194" t="s">
        <v>152</v>
      </c>
      <c r="E98" s="62"/>
      <c r="F98" s="195" t="s">
        <v>1063</v>
      </c>
      <c r="G98" s="62"/>
      <c r="H98" s="62"/>
      <c r="I98" s="155"/>
      <c r="J98" s="62"/>
      <c r="K98" s="62"/>
      <c r="L98" s="60"/>
      <c r="M98" s="196"/>
      <c r="N98" s="41"/>
      <c r="O98" s="41"/>
      <c r="P98" s="41"/>
      <c r="Q98" s="41"/>
      <c r="R98" s="41"/>
      <c r="S98" s="41"/>
      <c r="T98" s="77"/>
      <c r="AT98" s="23" t="s">
        <v>152</v>
      </c>
      <c r="AU98" s="23" t="s">
        <v>83</v>
      </c>
    </row>
    <row r="99" spans="2:65" s="1" customFormat="1" ht="16.5" customHeight="1" x14ac:dyDescent="0.3">
      <c r="B99" s="40"/>
      <c r="C99" s="182" t="s">
        <v>172</v>
      </c>
      <c r="D99" s="182" t="s">
        <v>147</v>
      </c>
      <c r="E99" s="183" t="s">
        <v>1065</v>
      </c>
      <c r="F99" s="184" t="s">
        <v>1066</v>
      </c>
      <c r="G99" s="185" t="s">
        <v>155</v>
      </c>
      <c r="H99" s="186">
        <v>1</v>
      </c>
      <c r="I99" s="187"/>
      <c r="J99" s="188">
        <f>ROUND(I99*H99,2)</f>
        <v>0</v>
      </c>
      <c r="K99" s="184" t="s">
        <v>23</v>
      </c>
      <c r="L99" s="60"/>
      <c r="M99" s="189" t="s">
        <v>23</v>
      </c>
      <c r="N99" s="190" t="s">
        <v>44</v>
      </c>
      <c r="O99" s="41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23" t="s">
        <v>1003</v>
      </c>
      <c r="AT99" s="23" t="s">
        <v>147</v>
      </c>
      <c r="AU99" s="23" t="s">
        <v>83</v>
      </c>
      <c r="AY99" s="23" t="s">
        <v>146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3" t="s">
        <v>81</v>
      </c>
      <c r="BK99" s="193">
        <f>ROUND(I99*H99,2)</f>
        <v>0</v>
      </c>
      <c r="BL99" s="23" t="s">
        <v>1003</v>
      </c>
      <c r="BM99" s="23" t="s">
        <v>1067</v>
      </c>
    </row>
    <row r="100" spans="2:65" s="1" customFormat="1" x14ac:dyDescent="0.3">
      <c r="B100" s="40"/>
      <c r="C100" s="62"/>
      <c r="D100" s="194" t="s">
        <v>152</v>
      </c>
      <c r="E100" s="62"/>
      <c r="F100" s="195" t="s">
        <v>1066</v>
      </c>
      <c r="G100" s="62"/>
      <c r="H100" s="62"/>
      <c r="I100" s="155"/>
      <c r="J100" s="62"/>
      <c r="K100" s="62"/>
      <c r="L100" s="60"/>
      <c r="M100" s="196"/>
      <c r="N100" s="41"/>
      <c r="O100" s="41"/>
      <c r="P100" s="41"/>
      <c r="Q100" s="41"/>
      <c r="R100" s="41"/>
      <c r="S100" s="41"/>
      <c r="T100" s="77"/>
      <c r="AT100" s="23" t="s">
        <v>152</v>
      </c>
      <c r="AU100" s="23" t="s">
        <v>83</v>
      </c>
    </row>
    <row r="101" spans="2:65" s="1" customFormat="1" ht="16.5" customHeight="1" x14ac:dyDescent="0.3">
      <c r="B101" s="40"/>
      <c r="C101" s="182" t="s">
        <v>144</v>
      </c>
      <c r="D101" s="182" t="s">
        <v>147</v>
      </c>
      <c r="E101" s="183" t="s">
        <v>1068</v>
      </c>
      <c r="F101" s="184" t="s">
        <v>1069</v>
      </c>
      <c r="G101" s="185" t="s">
        <v>155</v>
      </c>
      <c r="H101" s="186">
        <v>1</v>
      </c>
      <c r="I101" s="187"/>
      <c r="J101" s="188">
        <f>ROUND(I101*H101,2)</f>
        <v>0</v>
      </c>
      <c r="K101" s="184" t="s">
        <v>23</v>
      </c>
      <c r="L101" s="60"/>
      <c r="M101" s="189" t="s">
        <v>23</v>
      </c>
      <c r="N101" s="190" t="s">
        <v>44</v>
      </c>
      <c r="O101" s="41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3" t="s">
        <v>1003</v>
      </c>
      <c r="AT101" s="23" t="s">
        <v>147</v>
      </c>
      <c r="AU101" s="23" t="s">
        <v>83</v>
      </c>
      <c r="AY101" s="23" t="s">
        <v>146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3" t="s">
        <v>81</v>
      </c>
      <c r="BK101" s="193">
        <f>ROUND(I101*H101,2)</f>
        <v>0</v>
      </c>
      <c r="BL101" s="23" t="s">
        <v>1003</v>
      </c>
      <c r="BM101" s="23" t="s">
        <v>1070</v>
      </c>
    </row>
    <row r="102" spans="2:65" s="1" customFormat="1" x14ac:dyDescent="0.3">
      <c r="B102" s="40"/>
      <c r="C102" s="62"/>
      <c r="D102" s="194" t="s">
        <v>152</v>
      </c>
      <c r="E102" s="62"/>
      <c r="F102" s="195" t="s">
        <v>1069</v>
      </c>
      <c r="G102" s="62"/>
      <c r="H102" s="62"/>
      <c r="I102" s="155"/>
      <c r="J102" s="62"/>
      <c r="K102" s="62"/>
      <c r="L102" s="60"/>
      <c r="M102" s="196"/>
      <c r="N102" s="41"/>
      <c r="O102" s="41"/>
      <c r="P102" s="41"/>
      <c r="Q102" s="41"/>
      <c r="R102" s="41"/>
      <c r="S102" s="41"/>
      <c r="T102" s="77"/>
      <c r="AT102" s="23" t="s">
        <v>152</v>
      </c>
      <c r="AU102" s="23" t="s">
        <v>83</v>
      </c>
    </row>
    <row r="103" spans="2:65" s="1" customFormat="1" ht="16.5" customHeight="1" x14ac:dyDescent="0.3">
      <c r="B103" s="40"/>
      <c r="C103" s="182" t="s">
        <v>178</v>
      </c>
      <c r="D103" s="182" t="s">
        <v>147</v>
      </c>
      <c r="E103" s="183" t="s">
        <v>1071</v>
      </c>
      <c r="F103" s="184" t="s">
        <v>1072</v>
      </c>
      <c r="G103" s="185" t="s">
        <v>155</v>
      </c>
      <c r="H103" s="186">
        <v>1</v>
      </c>
      <c r="I103" s="187"/>
      <c r="J103" s="188">
        <f>ROUND(I103*H103,2)</f>
        <v>0</v>
      </c>
      <c r="K103" s="184" t="s">
        <v>23</v>
      </c>
      <c r="L103" s="60"/>
      <c r="M103" s="189" t="s">
        <v>23</v>
      </c>
      <c r="N103" s="190" t="s">
        <v>44</v>
      </c>
      <c r="O103" s="41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3" t="s">
        <v>1003</v>
      </c>
      <c r="AT103" s="23" t="s">
        <v>147</v>
      </c>
      <c r="AU103" s="23" t="s">
        <v>83</v>
      </c>
      <c r="AY103" s="23" t="s">
        <v>146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3" t="s">
        <v>81</v>
      </c>
      <c r="BK103" s="193">
        <f>ROUND(I103*H103,2)</f>
        <v>0</v>
      </c>
      <c r="BL103" s="23" t="s">
        <v>1003</v>
      </c>
      <c r="BM103" s="23" t="s">
        <v>1073</v>
      </c>
    </row>
    <row r="104" spans="2:65" s="1" customFormat="1" x14ac:dyDescent="0.3">
      <c r="B104" s="40"/>
      <c r="C104" s="62"/>
      <c r="D104" s="194" t="s">
        <v>152</v>
      </c>
      <c r="E104" s="62"/>
      <c r="F104" s="195" t="s">
        <v>1072</v>
      </c>
      <c r="G104" s="62"/>
      <c r="H104" s="62"/>
      <c r="I104" s="155"/>
      <c r="J104" s="62"/>
      <c r="K104" s="62"/>
      <c r="L104" s="60"/>
      <c r="M104" s="196"/>
      <c r="N104" s="41"/>
      <c r="O104" s="41"/>
      <c r="P104" s="41"/>
      <c r="Q104" s="41"/>
      <c r="R104" s="41"/>
      <c r="S104" s="41"/>
      <c r="T104" s="77"/>
      <c r="AT104" s="23" t="s">
        <v>152</v>
      </c>
      <c r="AU104" s="23" t="s">
        <v>83</v>
      </c>
    </row>
    <row r="105" spans="2:65" s="1" customFormat="1" ht="16.5" customHeight="1" x14ac:dyDescent="0.3">
      <c r="B105" s="40"/>
      <c r="C105" s="182" t="s">
        <v>219</v>
      </c>
      <c r="D105" s="182" t="s">
        <v>147</v>
      </c>
      <c r="E105" s="183" t="s">
        <v>1074</v>
      </c>
      <c r="F105" s="184" t="s">
        <v>1075</v>
      </c>
      <c r="G105" s="185" t="s">
        <v>155</v>
      </c>
      <c r="H105" s="186">
        <v>1</v>
      </c>
      <c r="I105" s="187"/>
      <c r="J105" s="188">
        <f>ROUND(I105*H105,2)</f>
        <v>0</v>
      </c>
      <c r="K105" s="184" t="s">
        <v>23</v>
      </c>
      <c r="L105" s="60"/>
      <c r="M105" s="189" t="s">
        <v>23</v>
      </c>
      <c r="N105" s="190" t="s">
        <v>44</v>
      </c>
      <c r="O105" s="4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3" t="s">
        <v>1003</v>
      </c>
      <c r="AT105" s="23" t="s">
        <v>147</v>
      </c>
      <c r="AU105" s="23" t="s">
        <v>83</v>
      </c>
      <c r="AY105" s="23" t="s">
        <v>146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3" t="s">
        <v>81</v>
      </c>
      <c r="BK105" s="193">
        <f>ROUND(I105*H105,2)</f>
        <v>0</v>
      </c>
      <c r="BL105" s="23" t="s">
        <v>1003</v>
      </c>
      <c r="BM105" s="23" t="s">
        <v>1076</v>
      </c>
    </row>
    <row r="106" spans="2:65" s="1" customFormat="1" x14ac:dyDescent="0.3">
      <c r="B106" s="40"/>
      <c r="C106" s="62"/>
      <c r="D106" s="194" t="s">
        <v>152</v>
      </c>
      <c r="E106" s="62"/>
      <c r="F106" s="195" t="s">
        <v>1075</v>
      </c>
      <c r="G106" s="62"/>
      <c r="H106" s="62"/>
      <c r="I106" s="155"/>
      <c r="J106" s="62"/>
      <c r="K106" s="62"/>
      <c r="L106" s="60"/>
      <c r="M106" s="196"/>
      <c r="N106" s="41"/>
      <c r="O106" s="41"/>
      <c r="P106" s="41"/>
      <c r="Q106" s="41"/>
      <c r="R106" s="41"/>
      <c r="S106" s="41"/>
      <c r="T106" s="77"/>
      <c r="AT106" s="23" t="s">
        <v>152</v>
      </c>
      <c r="AU106" s="23" t="s">
        <v>83</v>
      </c>
    </row>
    <row r="107" spans="2:65" s="1" customFormat="1" ht="16.5" customHeight="1" x14ac:dyDescent="0.3">
      <c r="B107" s="40"/>
      <c r="C107" s="182" t="s">
        <v>183</v>
      </c>
      <c r="D107" s="182" t="s">
        <v>147</v>
      </c>
      <c r="E107" s="183" t="s">
        <v>1077</v>
      </c>
      <c r="F107" s="184" t="s">
        <v>1078</v>
      </c>
      <c r="G107" s="185" t="s">
        <v>155</v>
      </c>
      <c r="H107" s="186">
        <v>1</v>
      </c>
      <c r="I107" s="187"/>
      <c r="J107" s="188">
        <f>ROUND(I107*H107,2)</f>
        <v>0</v>
      </c>
      <c r="K107" s="184" t="s">
        <v>23</v>
      </c>
      <c r="L107" s="60"/>
      <c r="M107" s="189" t="s">
        <v>23</v>
      </c>
      <c r="N107" s="190" t="s">
        <v>44</v>
      </c>
      <c r="O107" s="41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3" t="s">
        <v>1003</v>
      </c>
      <c r="AT107" s="23" t="s">
        <v>147</v>
      </c>
      <c r="AU107" s="23" t="s">
        <v>83</v>
      </c>
      <c r="AY107" s="23" t="s">
        <v>146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3" t="s">
        <v>81</v>
      </c>
      <c r="BK107" s="193">
        <f>ROUND(I107*H107,2)</f>
        <v>0</v>
      </c>
      <c r="BL107" s="23" t="s">
        <v>1003</v>
      </c>
      <c r="BM107" s="23" t="s">
        <v>1079</v>
      </c>
    </row>
    <row r="108" spans="2:65" s="1" customFormat="1" x14ac:dyDescent="0.3">
      <c r="B108" s="40"/>
      <c r="C108" s="62"/>
      <c r="D108" s="194" t="s">
        <v>152</v>
      </c>
      <c r="E108" s="62"/>
      <c r="F108" s="195" t="s">
        <v>1078</v>
      </c>
      <c r="G108" s="62"/>
      <c r="H108" s="62"/>
      <c r="I108" s="155"/>
      <c r="J108" s="62"/>
      <c r="K108" s="62"/>
      <c r="L108" s="60"/>
      <c r="M108" s="241"/>
      <c r="N108" s="242"/>
      <c r="O108" s="242"/>
      <c r="P108" s="242"/>
      <c r="Q108" s="242"/>
      <c r="R108" s="242"/>
      <c r="S108" s="242"/>
      <c r="T108" s="243"/>
      <c r="AT108" s="23" t="s">
        <v>152</v>
      </c>
      <c r="AU108" s="23" t="s">
        <v>83</v>
      </c>
    </row>
    <row r="109" spans="2:65" s="1" customFormat="1" ht="6.9" customHeight="1" x14ac:dyDescent="0.3">
      <c r="B109" s="55"/>
      <c r="C109" s="56"/>
      <c r="D109" s="56"/>
      <c r="E109" s="56"/>
      <c r="F109" s="56"/>
      <c r="G109" s="56"/>
      <c r="H109" s="56"/>
      <c r="I109" s="138"/>
      <c r="J109" s="56"/>
      <c r="K109" s="56"/>
      <c r="L109" s="60"/>
    </row>
  </sheetData>
  <sheetProtection algorithmName="SHA-512" hashValue="Wn5BDE+AVbH+ID8we6ym+VCHqSx+vJZhh8mKLeFhE97HLxa1J5Um4tKvb8BcefoPdwEO/QMh7M7vnAE4nAs97g==" saltValue="8aJjVf81VWg7mgJiQsCP67WUyE+6V5Dc5lwESR8NNiUUPF9xpRiUFEwck+o+5GrHVW54NTEUY4djbhx7jbTuHA==" spinCount="100000" sheet="1" objects="1" scenarios="1" formatColumns="0" formatRows="0" autoFilter="0"/>
  <autoFilter ref="C77:K108" xr:uid="{00000000-0009-0000-0000-00000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3" t="s">
        <v>92</v>
      </c>
    </row>
    <row r="3" spans="1:70" ht="6.9" customHeight="1" x14ac:dyDescent="0.3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3.2" x14ac:dyDescent="0.3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">
      <c r="B7" s="27"/>
      <c r="C7" s="28"/>
      <c r="D7" s="28"/>
      <c r="E7" s="374" t="str">
        <f>'Rekapitulace stavby'!K6</f>
        <v>ZŠ Na Bendovce zateplení pláště objektu</v>
      </c>
      <c r="F7" s="375"/>
      <c r="G7" s="375"/>
      <c r="H7" s="375"/>
      <c r="I7" s="116"/>
      <c r="J7" s="28"/>
      <c r="K7" s="30"/>
    </row>
    <row r="8" spans="1:70" s="1" customFormat="1" ht="13.2" x14ac:dyDescent="0.3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">
      <c r="B9" s="40"/>
      <c r="C9" s="41"/>
      <c r="D9" s="41"/>
      <c r="E9" s="376" t="s">
        <v>1080</v>
      </c>
      <c r="F9" s="377"/>
      <c r="G9" s="377"/>
      <c r="H9" s="377"/>
      <c r="I9" s="117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0.95" customHeight="1" x14ac:dyDescent="0.3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">
      <c r="B24" s="120"/>
      <c r="C24" s="121"/>
      <c r="D24" s="121"/>
      <c r="E24" s="365" t="s">
        <v>23</v>
      </c>
      <c r="F24" s="365"/>
      <c r="G24" s="365"/>
      <c r="H24" s="365"/>
      <c r="I24" s="122"/>
      <c r="J24" s="121"/>
      <c r="K24" s="123"/>
    </row>
    <row r="25" spans="2:11" s="1" customFormat="1" ht="6.9" customHeight="1" x14ac:dyDescent="0.3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 x14ac:dyDescent="0.3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 x14ac:dyDescent="0.3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">
      <c r="B30" s="40"/>
      <c r="C30" s="41"/>
      <c r="D30" s="48" t="s">
        <v>43</v>
      </c>
      <c r="E30" s="48" t="s">
        <v>44</v>
      </c>
      <c r="F30" s="129">
        <f>ROUND(SUM(BE81:BE98), 2)</f>
        <v>0</v>
      </c>
      <c r="G30" s="41"/>
      <c r="H30" s="41"/>
      <c r="I30" s="130">
        <v>0.21</v>
      </c>
      <c r="J30" s="129">
        <f>ROUND(ROUND((SUM(BE81:BE98)), 2)*I30, 2)</f>
        <v>0</v>
      </c>
      <c r="K30" s="44"/>
    </row>
    <row r="31" spans="2:11" s="1" customFormat="1" ht="14.4" customHeight="1" x14ac:dyDescent="0.3">
      <c r="B31" s="40"/>
      <c r="C31" s="41"/>
      <c r="D31" s="41"/>
      <c r="E31" s="48" t="s">
        <v>45</v>
      </c>
      <c r="F31" s="129">
        <f>ROUND(SUM(BF81:BF98), 2)</f>
        <v>0</v>
      </c>
      <c r="G31" s="41"/>
      <c r="H31" s="41"/>
      <c r="I31" s="130">
        <v>0.15</v>
      </c>
      <c r="J31" s="129">
        <f>ROUND(ROUND((SUM(BF81:BF98)), 2)*I31, 2)</f>
        <v>0</v>
      </c>
      <c r="K31" s="44"/>
    </row>
    <row r="32" spans="2:11" s="1" customFormat="1" ht="14.4" hidden="1" customHeight="1" x14ac:dyDescent="0.3">
      <c r="B32" s="40"/>
      <c r="C32" s="41"/>
      <c r="D32" s="41"/>
      <c r="E32" s="48" t="s">
        <v>46</v>
      </c>
      <c r="F32" s="129">
        <f>ROUND(SUM(BG81:BG98),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">
      <c r="B33" s="40"/>
      <c r="C33" s="41"/>
      <c r="D33" s="41"/>
      <c r="E33" s="48" t="s">
        <v>47</v>
      </c>
      <c r="F33" s="129">
        <f>ROUND(SUM(BH81:BH98),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">
      <c r="B34" s="40"/>
      <c r="C34" s="41"/>
      <c r="D34" s="41"/>
      <c r="E34" s="48" t="s">
        <v>48</v>
      </c>
      <c r="F34" s="129">
        <f>ROUND(SUM(BI81:BI98),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 x14ac:dyDescent="0.3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">
      <c r="B45" s="40"/>
      <c r="C45" s="41"/>
      <c r="D45" s="41"/>
      <c r="E45" s="374" t="str">
        <f>E7</f>
        <v>ZŠ Na Bendovce zateplení pláště objektu</v>
      </c>
      <c r="F45" s="375"/>
      <c r="G45" s="375"/>
      <c r="H45" s="375"/>
      <c r="I45" s="117"/>
      <c r="J45" s="41"/>
      <c r="K45" s="44"/>
    </row>
    <row r="46" spans="2:11" s="1" customFormat="1" ht="14.4" customHeight="1" x14ac:dyDescent="0.3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">
      <c r="B47" s="40"/>
      <c r="C47" s="41"/>
      <c r="D47" s="41"/>
      <c r="E47" s="376" t="str">
        <f>E9</f>
        <v>VON - VRN+ON</v>
      </c>
      <c r="F47" s="377"/>
      <c r="G47" s="377"/>
      <c r="H47" s="377"/>
      <c r="I47" s="117"/>
      <c r="J47" s="41"/>
      <c r="K47" s="44"/>
    </row>
    <row r="48" spans="2:11" s="1" customFormat="1" ht="6.9" customHeight="1" x14ac:dyDescent="0.3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">
      <c r="B49" s="40"/>
      <c r="C49" s="36" t="s">
        <v>24</v>
      </c>
      <c r="D49" s="41"/>
      <c r="E49" s="41"/>
      <c r="F49" s="34" t="str">
        <f>F12</f>
        <v>Na Bendovce č.p. 186/20, 180 00 Praha 8 -Bohnice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3.2" x14ac:dyDescent="0.3">
      <c r="B51" s="40"/>
      <c r="C51" s="36" t="s">
        <v>28</v>
      </c>
      <c r="D51" s="41"/>
      <c r="E51" s="41"/>
      <c r="F51" s="34" t="str">
        <f>E15</f>
        <v>Servisní středisko pro správu svěřeného majetku</v>
      </c>
      <c r="G51" s="41"/>
      <c r="H51" s="41"/>
      <c r="I51" s="118" t="s">
        <v>34</v>
      </c>
      <c r="J51" s="365" t="str">
        <f>E21</f>
        <v>BOMART spol. s r.o.</v>
      </c>
      <c r="K51" s="44"/>
    </row>
    <row r="52" spans="2:47" s="1" customFormat="1" ht="14.4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105</v>
      </c>
    </row>
    <row r="57" spans="2:47" s="7" customFormat="1" ht="24.9" customHeight="1" x14ac:dyDescent="0.3">
      <c r="B57" s="148"/>
      <c r="C57" s="149"/>
      <c r="D57" s="150" t="s">
        <v>1081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13" customFormat="1" ht="19.95" customHeight="1" x14ac:dyDescent="0.3">
      <c r="B58" s="244"/>
      <c r="C58" s="245"/>
      <c r="D58" s="246" t="s">
        <v>1082</v>
      </c>
      <c r="E58" s="247"/>
      <c r="F58" s="247"/>
      <c r="G58" s="247"/>
      <c r="H58" s="247"/>
      <c r="I58" s="248"/>
      <c r="J58" s="249">
        <f>J83</f>
        <v>0</v>
      </c>
      <c r="K58" s="250"/>
    </row>
    <row r="59" spans="2:47" s="13" customFormat="1" ht="19.95" customHeight="1" x14ac:dyDescent="0.3">
      <c r="B59" s="244"/>
      <c r="C59" s="245"/>
      <c r="D59" s="246" t="s">
        <v>1083</v>
      </c>
      <c r="E59" s="247"/>
      <c r="F59" s="247"/>
      <c r="G59" s="247"/>
      <c r="H59" s="247"/>
      <c r="I59" s="248"/>
      <c r="J59" s="249">
        <f>J86</f>
        <v>0</v>
      </c>
      <c r="K59" s="250"/>
    </row>
    <row r="60" spans="2:47" s="13" customFormat="1" ht="19.95" customHeight="1" x14ac:dyDescent="0.3">
      <c r="B60" s="244"/>
      <c r="C60" s="245"/>
      <c r="D60" s="246" t="s">
        <v>1084</v>
      </c>
      <c r="E60" s="247"/>
      <c r="F60" s="247"/>
      <c r="G60" s="247"/>
      <c r="H60" s="247"/>
      <c r="I60" s="248"/>
      <c r="J60" s="249">
        <f>J93</f>
        <v>0</v>
      </c>
      <c r="K60" s="250"/>
    </row>
    <row r="61" spans="2:47" s="13" customFormat="1" ht="19.95" customHeight="1" x14ac:dyDescent="0.3">
      <c r="B61" s="244"/>
      <c r="C61" s="245"/>
      <c r="D61" s="246" t="s">
        <v>1085</v>
      </c>
      <c r="E61" s="247"/>
      <c r="F61" s="247"/>
      <c r="G61" s="247"/>
      <c r="H61" s="247"/>
      <c r="I61" s="248"/>
      <c r="J61" s="249">
        <f>J96</f>
        <v>0</v>
      </c>
      <c r="K61" s="250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 x14ac:dyDescent="0.3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 x14ac:dyDescent="0.3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 x14ac:dyDescent="0.3">
      <c r="B68" s="40"/>
      <c r="C68" s="61" t="s">
        <v>130</v>
      </c>
      <c r="D68" s="62"/>
      <c r="E68" s="62"/>
      <c r="F68" s="62"/>
      <c r="G68" s="62"/>
      <c r="H68" s="62"/>
      <c r="I68" s="155"/>
      <c r="J68" s="62"/>
      <c r="K68" s="62"/>
      <c r="L68" s="60"/>
    </row>
    <row r="69" spans="2:20" s="1" customFormat="1" ht="6.9" customHeight="1" x14ac:dyDescent="0.3">
      <c r="B69" s="40"/>
      <c r="C69" s="62"/>
      <c r="D69" s="62"/>
      <c r="E69" s="62"/>
      <c r="F69" s="62"/>
      <c r="G69" s="62"/>
      <c r="H69" s="62"/>
      <c r="I69" s="155"/>
      <c r="J69" s="62"/>
      <c r="K69" s="62"/>
      <c r="L69" s="60"/>
    </row>
    <row r="70" spans="2:20" s="1" customFormat="1" ht="14.4" customHeight="1" x14ac:dyDescent="0.3">
      <c r="B70" s="40"/>
      <c r="C70" s="64" t="s">
        <v>18</v>
      </c>
      <c r="D70" s="62"/>
      <c r="E70" s="62"/>
      <c r="F70" s="62"/>
      <c r="G70" s="62"/>
      <c r="H70" s="62"/>
      <c r="I70" s="155"/>
      <c r="J70" s="62"/>
      <c r="K70" s="62"/>
      <c r="L70" s="60"/>
    </row>
    <row r="71" spans="2:20" s="1" customFormat="1" ht="16.5" customHeight="1" x14ac:dyDescent="0.3">
      <c r="B71" s="40"/>
      <c r="C71" s="62"/>
      <c r="D71" s="62"/>
      <c r="E71" s="370" t="str">
        <f>E7</f>
        <v>ZŠ Na Bendovce zateplení pláště objektu</v>
      </c>
      <c r="F71" s="371"/>
      <c r="G71" s="371"/>
      <c r="H71" s="371"/>
      <c r="I71" s="155"/>
      <c r="J71" s="62"/>
      <c r="K71" s="62"/>
      <c r="L71" s="60"/>
    </row>
    <row r="72" spans="2:20" s="1" customFormat="1" ht="14.4" customHeight="1" x14ac:dyDescent="0.3">
      <c r="B72" s="40"/>
      <c r="C72" s="64" t="s">
        <v>99</v>
      </c>
      <c r="D72" s="62"/>
      <c r="E72" s="62"/>
      <c r="F72" s="62"/>
      <c r="G72" s="62"/>
      <c r="H72" s="62"/>
      <c r="I72" s="155"/>
      <c r="J72" s="62"/>
      <c r="K72" s="62"/>
      <c r="L72" s="60"/>
    </row>
    <row r="73" spans="2:20" s="1" customFormat="1" ht="17.25" customHeight="1" x14ac:dyDescent="0.3">
      <c r="B73" s="40"/>
      <c r="C73" s="62"/>
      <c r="D73" s="62"/>
      <c r="E73" s="334" t="str">
        <f>E9</f>
        <v>VON - VRN+ON</v>
      </c>
      <c r="F73" s="372"/>
      <c r="G73" s="372"/>
      <c r="H73" s="372"/>
      <c r="I73" s="155"/>
      <c r="J73" s="62"/>
      <c r="K73" s="62"/>
      <c r="L73" s="60"/>
    </row>
    <row r="74" spans="2:20" s="1" customFormat="1" ht="6.9" customHeight="1" x14ac:dyDescent="0.3">
      <c r="B74" s="40"/>
      <c r="C74" s="62"/>
      <c r="D74" s="62"/>
      <c r="E74" s="62"/>
      <c r="F74" s="62"/>
      <c r="G74" s="62"/>
      <c r="H74" s="62"/>
      <c r="I74" s="155"/>
      <c r="J74" s="62"/>
      <c r="K74" s="62"/>
      <c r="L74" s="60"/>
    </row>
    <row r="75" spans="2:20" s="1" customFormat="1" ht="18" customHeight="1" x14ac:dyDescent="0.3">
      <c r="B75" s="40"/>
      <c r="C75" s="64" t="s">
        <v>24</v>
      </c>
      <c r="D75" s="62"/>
      <c r="E75" s="62"/>
      <c r="F75" s="156" t="str">
        <f>F12</f>
        <v>Na Bendovce č.p. 186/20, 180 00 Praha 8 -Bohnice</v>
      </c>
      <c r="G75" s="62"/>
      <c r="H75" s="62"/>
      <c r="I75" s="157" t="s">
        <v>26</v>
      </c>
      <c r="J75" s="72" t="str">
        <f>IF(J12="","",J12)</f>
        <v>9. 3. 2018</v>
      </c>
      <c r="K75" s="62"/>
      <c r="L75" s="60"/>
    </row>
    <row r="76" spans="2:20" s="1" customFormat="1" ht="6.9" customHeight="1" x14ac:dyDescent="0.3">
      <c r="B76" s="40"/>
      <c r="C76" s="62"/>
      <c r="D76" s="62"/>
      <c r="E76" s="62"/>
      <c r="F76" s="62"/>
      <c r="G76" s="62"/>
      <c r="H76" s="62"/>
      <c r="I76" s="155"/>
      <c r="J76" s="62"/>
      <c r="K76" s="62"/>
      <c r="L76" s="60"/>
    </row>
    <row r="77" spans="2:20" s="1" customFormat="1" ht="13.2" x14ac:dyDescent="0.3">
      <c r="B77" s="40"/>
      <c r="C77" s="64" t="s">
        <v>28</v>
      </c>
      <c r="D77" s="62"/>
      <c r="E77" s="62"/>
      <c r="F77" s="156" t="str">
        <f>E15</f>
        <v>Servisní středisko pro správu svěřeného majetku</v>
      </c>
      <c r="G77" s="62"/>
      <c r="H77" s="62"/>
      <c r="I77" s="157" t="s">
        <v>34</v>
      </c>
      <c r="J77" s="156" t="str">
        <f>E21</f>
        <v>BOMART spol. s r.o.</v>
      </c>
      <c r="K77" s="62"/>
      <c r="L77" s="60"/>
    </row>
    <row r="78" spans="2:20" s="1" customFormat="1" ht="14.4" customHeight="1" x14ac:dyDescent="0.3">
      <c r="B78" s="40"/>
      <c r="C78" s="64" t="s">
        <v>32</v>
      </c>
      <c r="D78" s="62"/>
      <c r="E78" s="62"/>
      <c r="F78" s="156" t="str">
        <f>IF(E18="","",E18)</f>
        <v/>
      </c>
      <c r="G78" s="62"/>
      <c r="H78" s="62"/>
      <c r="I78" s="155"/>
      <c r="J78" s="62"/>
      <c r="K78" s="62"/>
      <c r="L78" s="60"/>
    </row>
    <row r="79" spans="2:20" s="1" customFormat="1" ht="10.35" customHeight="1" x14ac:dyDescent="0.3">
      <c r="B79" s="40"/>
      <c r="C79" s="62"/>
      <c r="D79" s="62"/>
      <c r="E79" s="62"/>
      <c r="F79" s="62"/>
      <c r="G79" s="62"/>
      <c r="H79" s="62"/>
      <c r="I79" s="155"/>
      <c r="J79" s="62"/>
      <c r="K79" s="62"/>
      <c r="L79" s="60"/>
    </row>
    <row r="80" spans="2:20" s="8" customFormat="1" ht="29.25" customHeight="1" x14ac:dyDescent="0.3">
      <c r="B80" s="158"/>
      <c r="C80" s="159" t="s">
        <v>131</v>
      </c>
      <c r="D80" s="160" t="s">
        <v>58</v>
      </c>
      <c r="E80" s="160" t="s">
        <v>54</v>
      </c>
      <c r="F80" s="160" t="s">
        <v>132</v>
      </c>
      <c r="G80" s="160" t="s">
        <v>133</v>
      </c>
      <c r="H80" s="160" t="s">
        <v>134</v>
      </c>
      <c r="I80" s="161" t="s">
        <v>135</v>
      </c>
      <c r="J80" s="160" t="s">
        <v>103</v>
      </c>
      <c r="K80" s="162" t="s">
        <v>136</v>
      </c>
      <c r="L80" s="163"/>
      <c r="M80" s="80" t="s">
        <v>137</v>
      </c>
      <c r="N80" s="81" t="s">
        <v>43</v>
      </c>
      <c r="O80" s="81" t="s">
        <v>138</v>
      </c>
      <c r="P80" s="81" t="s">
        <v>139</v>
      </c>
      <c r="Q80" s="81" t="s">
        <v>140</v>
      </c>
      <c r="R80" s="81" t="s">
        <v>141</v>
      </c>
      <c r="S80" s="81" t="s">
        <v>142</v>
      </c>
      <c r="T80" s="82" t="s">
        <v>143</v>
      </c>
    </row>
    <row r="81" spans="2:65" s="1" customFormat="1" ht="29.25" customHeight="1" x14ac:dyDescent="0.35">
      <c r="B81" s="40"/>
      <c r="C81" s="86" t="s">
        <v>104</v>
      </c>
      <c r="D81" s="62"/>
      <c r="E81" s="62"/>
      <c r="F81" s="62"/>
      <c r="G81" s="62"/>
      <c r="H81" s="62"/>
      <c r="I81" s="155"/>
      <c r="J81" s="164">
        <f>BK81</f>
        <v>0</v>
      </c>
      <c r="K81" s="62"/>
      <c r="L81" s="60"/>
      <c r="M81" s="83"/>
      <c r="N81" s="84"/>
      <c r="O81" s="84"/>
      <c r="P81" s="165">
        <f>P82</f>
        <v>0</v>
      </c>
      <c r="Q81" s="84"/>
      <c r="R81" s="165">
        <f>R82</f>
        <v>0</v>
      </c>
      <c r="S81" s="84"/>
      <c r="T81" s="166">
        <f>T82</f>
        <v>0</v>
      </c>
      <c r="AT81" s="23" t="s">
        <v>72</v>
      </c>
      <c r="AU81" s="23" t="s">
        <v>105</v>
      </c>
      <c r="BK81" s="167">
        <f>BK82</f>
        <v>0</v>
      </c>
    </row>
    <row r="82" spans="2:65" s="9" customFormat="1" ht="37.35" customHeight="1" x14ac:dyDescent="0.35">
      <c r="B82" s="168"/>
      <c r="C82" s="169"/>
      <c r="D82" s="170" t="s">
        <v>72</v>
      </c>
      <c r="E82" s="171" t="s">
        <v>1086</v>
      </c>
      <c r="F82" s="171" t="s">
        <v>1087</v>
      </c>
      <c r="G82" s="169"/>
      <c r="H82" s="169"/>
      <c r="I82" s="172"/>
      <c r="J82" s="173">
        <f>BK82</f>
        <v>0</v>
      </c>
      <c r="K82" s="169"/>
      <c r="L82" s="174"/>
      <c r="M82" s="175"/>
      <c r="N82" s="176"/>
      <c r="O82" s="176"/>
      <c r="P82" s="177">
        <f>P83+P86+P93+P96</f>
        <v>0</v>
      </c>
      <c r="Q82" s="176"/>
      <c r="R82" s="177">
        <f>R83+R86+R93+R96</f>
        <v>0</v>
      </c>
      <c r="S82" s="176"/>
      <c r="T82" s="178">
        <f>T83+T86+T93+T96</f>
        <v>0</v>
      </c>
      <c r="AR82" s="179" t="s">
        <v>169</v>
      </c>
      <c r="AT82" s="180" t="s">
        <v>72</v>
      </c>
      <c r="AU82" s="180" t="s">
        <v>73</v>
      </c>
      <c r="AY82" s="179" t="s">
        <v>146</v>
      </c>
      <c r="BK82" s="181">
        <f>BK83+BK86+BK93+BK96</f>
        <v>0</v>
      </c>
    </row>
    <row r="83" spans="2:65" s="9" customFormat="1" ht="19.95" customHeight="1" x14ac:dyDescent="0.35">
      <c r="B83" s="168"/>
      <c r="C83" s="169"/>
      <c r="D83" s="170" t="s">
        <v>72</v>
      </c>
      <c r="E83" s="251" t="s">
        <v>1088</v>
      </c>
      <c r="F83" s="251" t="s">
        <v>1089</v>
      </c>
      <c r="G83" s="169"/>
      <c r="H83" s="169"/>
      <c r="I83" s="172"/>
      <c r="J83" s="252">
        <f>BK83</f>
        <v>0</v>
      </c>
      <c r="K83" s="169"/>
      <c r="L83" s="174"/>
      <c r="M83" s="175"/>
      <c r="N83" s="176"/>
      <c r="O83" s="176"/>
      <c r="P83" s="177">
        <f>SUM(P84:P85)</f>
        <v>0</v>
      </c>
      <c r="Q83" s="176"/>
      <c r="R83" s="177">
        <f>SUM(R84:R85)</f>
        <v>0</v>
      </c>
      <c r="S83" s="176"/>
      <c r="T83" s="178">
        <f>SUM(T84:T85)</f>
        <v>0</v>
      </c>
      <c r="AR83" s="179" t="s">
        <v>169</v>
      </c>
      <c r="AT83" s="180" t="s">
        <v>72</v>
      </c>
      <c r="AU83" s="180" t="s">
        <v>81</v>
      </c>
      <c r="AY83" s="179" t="s">
        <v>146</v>
      </c>
      <c r="BK83" s="181">
        <f>SUM(BK84:BK85)</f>
        <v>0</v>
      </c>
    </row>
    <row r="84" spans="2:65" s="1" customFormat="1" ht="16.5" customHeight="1" x14ac:dyDescent="0.3">
      <c r="B84" s="40"/>
      <c r="C84" s="182" t="s">
        <v>81</v>
      </c>
      <c r="D84" s="182" t="s">
        <v>147</v>
      </c>
      <c r="E84" s="183" t="s">
        <v>1090</v>
      </c>
      <c r="F84" s="184" t="s">
        <v>1091</v>
      </c>
      <c r="G84" s="185" t="s">
        <v>1092</v>
      </c>
      <c r="H84" s="186">
        <v>1</v>
      </c>
      <c r="I84" s="187"/>
      <c r="J84" s="188">
        <f>ROUND(I84*H84,2)</f>
        <v>0</v>
      </c>
      <c r="K84" s="184" t="s">
        <v>23</v>
      </c>
      <c r="L84" s="60"/>
      <c r="M84" s="189" t="s">
        <v>23</v>
      </c>
      <c r="N84" s="190" t="s">
        <v>44</v>
      </c>
      <c r="O84" s="41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AR84" s="23" t="s">
        <v>151</v>
      </c>
      <c r="AT84" s="23" t="s">
        <v>147</v>
      </c>
      <c r="AU84" s="23" t="s">
        <v>83</v>
      </c>
      <c r="AY84" s="23" t="s">
        <v>146</v>
      </c>
      <c r="BE84" s="193">
        <f>IF(N84="základní",J84,0)</f>
        <v>0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23" t="s">
        <v>81</v>
      </c>
      <c r="BK84" s="193">
        <f>ROUND(I84*H84,2)</f>
        <v>0</v>
      </c>
      <c r="BL84" s="23" t="s">
        <v>151</v>
      </c>
      <c r="BM84" s="23" t="s">
        <v>83</v>
      </c>
    </row>
    <row r="85" spans="2:65" s="1" customFormat="1" x14ac:dyDescent="0.3">
      <c r="B85" s="40"/>
      <c r="C85" s="62"/>
      <c r="D85" s="194" t="s">
        <v>152</v>
      </c>
      <c r="E85" s="62"/>
      <c r="F85" s="195" t="s">
        <v>1091</v>
      </c>
      <c r="G85" s="62"/>
      <c r="H85" s="62"/>
      <c r="I85" s="155"/>
      <c r="J85" s="62"/>
      <c r="K85" s="62"/>
      <c r="L85" s="60"/>
      <c r="M85" s="196"/>
      <c r="N85" s="41"/>
      <c r="O85" s="41"/>
      <c r="P85" s="41"/>
      <c r="Q85" s="41"/>
      <c r="R85" s="41"/>
      <c r="S85" s="41"/>
      <c r="T85" s="77"/>
      <c r="AT85" s="23" t="s">
        <v>152</v>
      </c>
      <c r="AU85" s="23" t="s">
        <v>83</v>
      </c>
    </row>
    <row r="86" spans="2:65" s="9" customFormat="1" ht="29.85" customHeight="1" x14ac:dyDescent="0.35">
      <c r="B86" s="168"/>
      <c r="C86" s="169"/>
      <c r="D86" s="170" t="s">
        <v>72</v>
      </c>
      <c r="E86" s="251" t="s">
        <v>1093</v>
      </c>
      <c r="F86" s="251" t="s">
        <v>1094</v>
      </c>
      <c r="G86" s="169"/>
      <c r="H86" s="169"/>
      <c r="I86" s="172"/>
      <c r="J86" s="252">
        <f>BK86</f>
        <v>0</v>
      </c>
      <c r="K86" s="169"/>
      <c r="L86" s="174"/>
      <c r="M86" s="175"/>
      <c r="N86" s="176"/>
      <c r="O86" s="176"/>
      <c r="P86" s="177">
        <f>SUM(P87:P92)</f>
        <v>0</v>
      </c>
      <c r="Q86" s="176"/>
      <c r="R86" s="177">
        <f>SUM(R87:R92)</f>
        <v>0</v>
      </c>
      <c r="S86" s="176"/>
      <c r="T86" s="178">
        <f>SUM(T87:T92)</f>
        <v>0</v>
      </c>
      <c r="AR86" s="179" t="s">
        <v>169</v>
      </c>
      <c r="AT86" s="180" t="s">
        <v>72</v>
      </c>
      <c r="AU86" s="180" t="s">
        <v>81</v>
      </c>
      <c r="AY86" s="179" t="s">
        <v>146</v>
      </c>
      <c r="BK86" s="181">
        <f>SUM(BK87:BK92)</f>
        <v>0</v>
      </c>
    </row>
    <row r="87" spans="2:65" s="1" customFormat="1" ht="16.5" customHeight="1" x14ac:dyDescent="0.3">
      <c r="B87" s="40"/>
      <c r="C87" s="182" t="s">
        <v>83</v>
      </c>
      <c r="D87" s="182" t="s">
        <v>147</v>
      </c>
      <c r="E87" s="183" t="s">
        <v>1095</v>
      </c>
      <c r="F87" s="184" t="s">
        <v>1094</v>
      </c>
      <c r="G87" s="185" t="s">
        <v>1092</v>
      </c>
      <c r="H87" s="186">
        <v>1</v>
      </c>
      <c r="I87" s="187"/>
      <c r="J87" s="188">
        <f>ROUND(I87*H87,2)</f>
        <v>0</v>
      </c>
      <c r="K87" s="184" t="s">
        <v>23</v>
      </c>
      <c r="L87" s="60"/>
      <c r="M87" s="189" t="s">
        <v>23</v>
      </c>
      <c r="N87" s="190" t="s">
        <v>44</v>
      </c>
      <c r="O87" s="41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3" t="s">
        <v>151</v>
      </c>
      <c r="AT87" s="23" t="s">
        <v>147</v>
      </c>
      <c r="AU87" s="23" t="s">
        <v>83</v>
      </c>
      <c r="AY87" s="23" t="s">
        <v>146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3" t="s">
        <v>81</v>
      </c>
      <c r="BK87" s="193">
        <f>ROUND(I87*H87,2)</f>
        <v>0</v>
      </c>
      <c r="BL87" s="23" t="s">
        <v>151</v>
      </c>
      <c r="BM87" s="23" t="s">
        <v>151</v>
      </c>
    </row>
    <row r="88" spans="2:65" s="1" customFormat="1" x14ac:dyDescent="0.3">
      <c r="B88" s="40"/>
      <c r="C88" s="62"/>
      <c r="D88" s="194" t="s">
        <v>152</v>
      </c>
      <c r="E88" s="62"/>
      <c r="F88" s="195" t="s">
        <v>1094</v>
      </c>
      <c r="G88" s="62"/>
      <c r="H88" s="62"/>
      <c r="I88" s="155"/>
      <c r="J88" s="62"/>
      <c r="K88" s="62"/>
      <c r="L88" s="60"/>
      <c r="M88" s="196"/>
      <c r="N88" s="41"/>
      <c r="O88" s="41"/>
      <c r="P88" s="41"/>
      <c r="Q88" s="41"/>
      <c r="R88" s="41"/>
      <c r="S88" s="41"/>
      <c r="T88" s="77"/>
      <c r="AT88" s="23" t="s">
        <v>152</v>
      </c>
      <c r="AU88" s="23" t="s">
        <v>83</v>
      </c>
    </row>
    <row r="89" spans="2:65" s="1" customFormat="1" ht="16.5" customHeight="1" x14ac:dyDescent="0.3">
      <c r="B89" s="40"/>
      <c r="C89" s="182" t="s">
        <v>156</v>
      </c>
      <c r="D89" s="182" t="s">
        <v>147</v>
      </c>
      <c r="E89" s="183" t="s">
        <v>1096</v>
      </c>
      <c r="F89" s="184" t="s">
        <v>1097</v>
      </c>
      <c r="G89" s="185" t="s">
        <v>1092</v>
      </c>
      <c r="H89" s="186">
        <v>1</v>
      </c>
      <c r="I89" s="187"/>
      <c r="J89" s="188">
        <f>ROUND(I89*H89,2)</f>
        <v>0</v>
      </c>
      <c r="K89" s="184" t="s">
        <v>23</v>
      </c>
      <c r="L89" s="60"/>
      <c r="M89" s="189" t="s">
        <v>23</v>
      </c>
      <c r="N89" s="190" t="s">
        <v>44</v>
      </c>
      <c r="O89" s="41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3" t="s">
        <v>151</v>
      </c>
      <c r="AT89" s="23" t="s">
        <v>147</v>
      </c>
      <c r="AU89" s="23" t="s">
        <v>83</v>
      </c>
      <c r="AY89" s="23" t="s">
        <v>146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3" t="s">
        <v>81</v>
      </c>
      <c r="BK89" s="193">
        <f>ROUND(I89*H89,2)</f>
        <v>0</v>
      </c>
      <c r="BL89" s="23" t="s">
        <v>151</v>
      </c>
      <c r="BM89" s="23" t="s">
        <v>159</v>
      </c>
    </row>
    <row r="90" spans="2:65" s="1" customFormat="1" x14ac:dyDescent="0.3">
      <c r="B90" s="40"/>
      <c r="C90" s="62"/>
      <c r="D90" s="194" t="s">
        <v>152</v>
      </c>
      <c r="E90" s="62"/>
      <c r="F90" s="195" t="s">
        <v>1097</v>
      </c>
      <c r="G90" s="62"/>
      <c r="H90" s="62"/>
      <c r="I90" s="155"/>
      <c r="J90" s="62"/>
      <c r="K90" s="62"/>
      <c r="L90" s="60"/>
      <c r="M90" s="196"/>
      <c r="N90" s="41"/>
      <c r="O90" s="41"/>
      <c r="P90" s="41"/>
      <c r="Q90" s="41"/>
      <c r="R90" s="41"/>
      <c r="S90" s="41"/>
      <c r="T90" s="77"/>
      <c r="AT90" s="23" t="s">
        <v>152</v>
      </c>
      <c r="AU90" s="23" t="s">
        <v>83</v>
      </c>
    </row>
    <row r="91" spans="2:65" s="1" customFormat="1" ht="16.5" customHeight="1" x14ac:dyDescent="0.3">
      <c r="B91" s="40"/>
      <c r="C91" s="182" t="s">
        <v>151</v>
      </c>
      <c r="D91" s="182" t="s">
        <v>147</v>
      </c>
      <c r="E91" s="183" t="s">
        <v>1098</v>
      </c>
      <c r="F91" s="184" t="s">
        <v>1099</v>
      </c>
      <c r="G91" s="185" t="s">
        <v>1092</v>
      </c>
      <c r="H91" s="186">
        <v>1</v>
      </c>
      <c r="I91" s="187"/>
      <c r="J91" s="188">
        <f>ROUND(I91*H91,2)</f>
        <v>0</v>
      </c>
      <c r="K91" s="184" t="s">
        <v>23</v>
      </c>
      <c r="L91" s="60"/>
      <c r="M91" s="189" t="s">
        <v>23</v>
      </c>
      <c r="N91" s="190" t="s">
        <v>44</v>
      </c>
      <c r="O91" s="41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3" t="s">
        <v>151</v>
      </c>
      <c r="AT91" s="23" t="s">
        <v>147</v>
      </c>
      <c r="AU91" s="23" t="s">
        <v>83</v>
      </c>
      <c r="AY91" s="23" t="s">
        <v>146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3" t="s">
        <v>81</v>
      </c>
      <c r="BK91" s="193">
        <f>ROUND(I91*H91,2)</f>
        <v>0</v>
      </c>
      <c r="BL91" s="23" t="s">
        <v>151</v>
      </c>
      <c r="BM91" s="23" t="s">
        <v>165</v>
      </c>
    </row>
    <row r="92" spans="2:65" s="1" customFormat="1" x14ac:dyDescent="0.3">
      <c r="B92" s="40"/>
      <c r="C92" s="62"/>
      <c r="D92" s="194" t="s">
        <v>152</v>
      </c>
      <c r="E92" s="62"/>
      <c r="F92" s="195" t="s">
        <v>1099</v>
      </c>
      <c r="G92" s="62"/>
      <c r="H92" s="62"/>
      <c r="I92" s="155"/>
      <c r="J92" s="62"/>
      <c r="K92" s="62"/>
      <c r="L92" s="60"/>
      <c r="M92" s="196"/>
      <c r="N92" s="41"/>
      <c r="O92" s="41"/>
      <c r="P92" s="41"/>
      <c r="Q92" s="41"/>
      <c r="R92" s="41"/>
      <c r="S92" s="41"/>
      <c r="T92" s="77"/>
      <c r="AT92" s="23" t="s">
        <v>152</v>
      </c>
      <c r="AU92" s="23" t="s">
        <v>83</v>
      </c>
    </row>
    <row r="93" spans="2:65" s="9" customFormat="1" ht="29.85" customHeight="1" x14ac:dyDescent="0.35">
      <c r="B93" s="168"/>
      <c r="C93" s="169"/>
      <c r="D93" s="170" t="s">
        <v>72</v>
      </c>
      <c r="E93" s="251" t="s">
        <v>1100</v>
      </c>
      <c r="F93" s="251" t="s">
        <v>1101</v>
      </c>
      <c r="G93" s="169"/>
      <c r="H93" s="169"/>
      <c r="I93" s="172"/>
      <c r="J93" s="252">
        <f>BK93</f>
        <v>0</v>
      </c>
      <c r="K93" s="169"/>
      <c r="L93" s="174"/>
      <c r="M93" s="175"/>
      <c r="N93" s="176"/>
      <c r="O93" s="176"/>
      <c r="P93" s="177">
        <f>SUM(P94:P95)</f>
        <v>0</v>
      </c>
      <c r="Q93" s="176"/>
      <c r="R93" s="177">
        <f>SUM(R94:R95)</f>
        <v>0</v>
      </c>
      <c r="S93" s="176"/>
      <c r="T93" s="178">
        <f>SUM(T94:T95)</f>
        <v>0</v>
      </c>
      <c r="AR93" s="179" t="s">
        <v>169</v>
      </c>
      <c r="AT93" s="180" t="s">
        <v>72</v>
      </c>
      <c r="AU93" s="180" t="s">
        <v>81</v>
      </c>
      <c r="AY93" s="179" t="s">
        <v>146</v>
      </c>
      <c r="BK93" s="181">
        <f>SUM(BK94:BK95)</f>
        <v>0</v>
      </c>
    </row>
    <row r="94" spans="2:65" s="1" customFormat="1" ht="16.5" customHeight="1" x14ac:dyDescent="0.3">
      <c r="B94" s="40"/>
      <c r="C94" s="182" t="s">
        <v>169</v>
      </c>
      <c r="D94" s="182" t="s">
        <v>147</v>
      </c>
      <c r="E94" s="183" t="s">
        <v>1102</v>
      </c>
      <c r="F94" s="184" t="s">
        <v>1103</v>
      </c>
      <c r="G94" s="185" t="s">
        <v>1092</v>
      </c>
      <c r="H94" s="186">
        <v>1</v>
      </c>
      <c r="I94" s="187"/>
      <c r="J94" s="188">
        <f>ROUND(I94*H94,2)</f>
        <v>0</v>
      </c>
      <c r="K94" s="184" t="s">
        <v>23</v>
      </c>
      <c r="L94" s="60"/>
      <c r="M94" s="189" t="s">
        <v>23</v>
      </c>
      <c r="N94" s="190" t="s">
        <v>44</v>
      </c>
      <c r="O94" s="41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23" t="s">
        <v>151</v>
      </c>
      <c r="AT94" s="23" t="s">
        <v>147</v>
      </c>
      <c r="AU94" s="23" t="s">
        <v>83</v>
      </c>
      <c r="AY94" s="23" t="s">
        <v>146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3" t="s">
        <v>81</v>
      </c>
      <c r="BK94" s="193">
        <f>ROUND(I94*H94,2)</f>
        <v>0</v>
      </c>
      <c r="BL94" s="23" t="s">
        <v>151</v>
      </c>
      <c r="BM94" s="23" t="s">
        <v>172</v>
      </c>
    </row>
    <row r="95" spans="2:65" s="1" customFormat="1" x14ac:dyDescent="0.3">
      <c r="B95" s="40"/>
      <c r="C95" s="62"/>
      <c r="D95" s="194" t="s">
        <v>152</v>
      </c>
      <c r="E95" s="62"/>
      <c r="F95" s="195" t="s">
        <v>1103</v>
      </c>
      <c r="G95" s="62"/>
      <c r="H95" s="62"/>
      <c r="I95" s="155"/>
      <c r="J95" s="62"/>
      <c r="K95" s="62"/>
      <c r="L95" s="60"/>
      <c r="M95" s="196"/>
      <c r="N95" s="41"/>
      <c r="O95" s="41"/>
      <c r="P95" s="41"/>
      <c r="Q95" s="41"/>
      <c r="R95" s="41"/>
      <c r="S95" s="41"/>
      <c r="T95" s="77"/>
      <c r="AT95" s="23" t="s">
        <v>152</v>
      </c>
      <c r="AU95" s="23" t="s">
        <v>83</v>
      </c>
    </row>
    <row r="96" spans="2:65" s="9" customFormat="1" ht="29.85" customHeight="1" x14ac:dyDescent="0.35">
      <c r="B96" s="168"/>
      <c r="C96" s="169"/>
      <c r="D96" s="170" t="s">
        <v>72</v>
      </c>
      <c r="E96" s="251" t="s">
        <v>1104</v>
      </c>
      <c r="F96" s="251" t="s">
        <v>1105</v>
      </c>
      <c r="G96" s="169"/>
      <c r="H96" s="169"/>
      <c r="I96" s="172"/>
      <c r="J96" s="252">
        <f>BK96</f>
        <v>0</v>
      </c>
      <c r="K96" s="169"/>
      <c r="L96" s="174"/>
      <c r="M96" s="175"/>
      <c r="N96" s="176"/>
      <c r="O96" s="176"/>
      <c r="P96" s="177">
        <f>SUM(P97:P98)</f>
        <v>0</v>
      </c>
      <c r="Q96" s="176"/>
      <c r="R96" s="177">
        <f>SUM(R97:R98)</f>
        <v>0</v>
      </c>
      <c r="S96" s="176"/>
      <c r="T96" s="178">
        <f>SUM(T97:T98)</f>
        <v>0</v>
      </c>
      <c r="AR96" s="179" t="s">
        <v>169</v>
      </c>
      <c r="AT96" s="180" t="s">
        <v>72</v>
      </c>
      <c r="AU96" s="180" t="s">
        <v>81</v>
      </c>
      <c r="AY96" s="179" t="s">
        <v>146</v>
      </c>
      <c r="BK96" s="181">
        <f>SUM(BK97:BK98)</f>
        <v>0</v>
      </c>
    </row>
    <row r="97" spans="2:65" s="1" customFormat="1" ht="16.5" customHeight="1" x14ac:dyDescent="0.3">
      <c r="B97" s="40"/>
      <c r="C97" s="182" t="s">
        <v>159</v>
      </c>
      <c r="D97" s="182" t="s">
        <v>147</v>
      </c>
      <c r="E97" s="183" t="s">
        <v>1106</v>
      </c>
      <c r="F97" s="184" t="s">
        <v>1107</v>
      </c>
      <c r="G97" s="185" t="s">
        <v>1092</v>
      </c>
      <c r="H97" s="186">
        <v>1</v>
      </c>
      <c r="I97" s="187"/>
      <c r="J97" s="188">
        <f>ROUND(I97*H97,2)</f>
        <v>0</v>
      </c>
      <c r="K97" s="184" t="s">
        <v>23</v>
      </c>
      <c r="L97" s="60"/>
      <c r="M97" s="189" t="s">
        <v>23</v>
      </c>
      <c r="N97" s="190" t="s">
        <v>44</v>
      </c>
      <c r="O97" s="41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3" t="s">
        <v>151</v>
      </c>
      <c r="AT97" s="23" t="s">
        <v>147</v>
      </c>
      <c r="AU97" s="23" t="s">
        <v>83</v>
      </c>
      <c r="AY97" s="23" t="s">
        <v>146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3" t="s">
        <v>81</v>
      </c>
      <c r="BK97" s="193">
        <f>ROUND(I97*H97,2)</f>
        <v>0</v>
      </c>
      <c r="BL97" s="23" t="s">
        <v>151</v>
      </c>
      <c r="BM97" s="23" t="s">
        <v>192</v>
      </c>
    </row>
    <row r="98" spans="2:65" s="1" customFormat="1" x14ac:dyDescent="0.3">
      <c r="B98" s="40"/>
      <c r="C98" s="62"/>
      <c r="D98" s="194" t="s">
        <v>152</v>
      </c>
      <c r="E98" s="62"/>
      <c r="F98" s="195" t="s">
        <v>1107</v>
      </c>
      <c r="G98" s="62"/>
      <c r="H98" s="62"/>
      <c r="I98" s="155"/>
      <c r="J98" s="62"/>
      <c r="K98" s="62"/>
      <c r="L98" s="60"/>
      <c r="M98" s="241"/>
      <c r="N98" s="242"/>
      <c r="O98" s="242"/>
      <c r="P98" s="242"/>
      <c r="Q98" s="242"/>
      <c r="R98" s="242"/>
      <c r="S98" s="242"/>
      <c r="T98" s="243"/>
      <c r="AT98" s="23" t="s">
        <v>152</v>
      </c>
      <c r="AU98" s="23" t="s">
        <v>83</v>
      </c>
    </row>
    <row r="99" spans="2:65" s="1" customFormat="1" ht="6.9" customHeight="1" x14ac:dyDescent="0.3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twuKVIvQSze3Ht6KLvu4jDTQCeXwqtAYtsRRnE4RhSUbTtMPDeGh9P5taorjiOtLxXsnht4/25UPgim0vK/ahQ==" saltValue="Zl4+bDp6Y1Wn4UL9eI2dYoRDdEQep+5KgnSL2uD0fM964xjG8VQet+uwrn0/9AS1O+lmzVgm8wVnjxBX6A/YEw==" spinCount="100000" sheet="1" objects="1" scenarios="1" formatColumns="0" formatRows="0" autoFilter="0"/>
  <autoFilter ref="C80:K98" xr:uid="{00000000-0009-0000-0000-000004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0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53" customWidth="1"/>
    <col min="2" max="2" width="1.7109375" style="253" customWidth="1"/>
    <col min="3" max="4" width="5" style="253" customWidth="1"/>
    <col min="5" max="5" width="11.7109375" style="253" customWidth="1"/>
    <col min="6" max="6" width="9.140625" style="253" customWidth="1"/>
    <col min="7" max="7" width="5" style="253" customWidth="1"/>
    <col min="8" max="8" width="77.85546875" style="253" customWidth="1"/>
    <col min="9" max="10" width="20" style="253" customWidth="1"/>
    <col min="11" max="11" width="1.7109375" style="253" customWidth="1"/>
  </cols>
  <sheetData>
    <row r="1" spans="2:11" ht="37.5" customHeight="1" x14ac:dyDescent="0.3"/>
    <row r="2" spans="2:11" ht="7.5" customHeight="1" x14ac:dyDescent="0.3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4" customFormat="1" ht="45" customHeight="1" x14ac:dyDescent="0.3">
      <c r="B3" s="257"/>
      <c r="C3" s="379" t="s">
        <v>1108</v>
      </c>
      <c r="D3" s="379"/>
      <c r="E3" s="379"/>
      <c r="F3" s="379"/>
      <c r="G3" s="379"/>
      <c r="H3" s="379"/>
      <c r="I3" s="379"/>
      <c r="J3" s="379"/>
      <c r="K3" s="258"/>
    </row>
    <row r="4" spans="2:11" ht="25.5" customHeight="1" x14ac:dyDescent="0.3">
      <c r="B4" s="259"/>
      <c r="C4" s="380" t="s">
        <v>1109</v>
      </c>
      <c r="D4" s="380"/>
      <c r="E4" s="380"/>
      <c r="F4" s="380"/>
      <c r="G4" s="380"/>
      <c r="H4" s="380"/>
      <c r="I4" s="380"/>
      <c r="J4" s="380"/>
      <c r="K4" s="260"/>
    </row>
    <row r="5" spans="2:11" ht="5.25" customHeight="1" x14ac:dyDescent="0.3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ht="15" customHeight="1" x14ac:dyDescent="0.3">
      <c r="B6" s="259"/>
      <c r="C6" s="378" t="s">
        <v>1110</v>
      </c>
      <c r="D6" s="378"/>
      <c r="E6" s="378"/>
      <c r="F6" s="378"/>
      <c r="G6" s="378"/>
      <c r="H6" s="378"/>
      <c r="I6" s="378"/>
      <c r="J6" s="378"/>
      <c r="K6" s="260"/>
    </row>
    <row r="7" spans="2:11" ht="15" customHeight="1" x14ac:dyDescent="0.3">
      <c r="B7" s="263"/>
      <c r="C7" s="378" t="s">
        <v>1111</v>
      </c>
      <c r="D7" s="378"/>
      <c r="E7" s="378"/>
      <c r="F7" s="378"/>
      <c r="G7" s="378"/>
      <c r="H7" s="378"/>
      <c r="I7" s="378"/>
      <c r="J7" s="378"/>
      <c r="K7" s="260"/>
    </row>
    <row r="8" spans="2:11" ht="12.75" customHeight="1" x14ac:dyDescent="0.3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ht="15" customHeight="1" x14ac:dyDescent="0.3">
      <c r="B9" s="263"/>
      <c r="C9" s="378" t="s">
        <v>1112</v>
      </c>
      <c r="D9" s="378"/>
      <c r="E9" s="378"/>
      <c r="F9" s="378"/>
      <c r="G9" s="378"/>
      <c r="H9" s="378"/>
      <c r="I9" s="378"/>
      <c r="J9" s="378"/>
      <c r="K9" s="260"/>
    </row>
    <row r="10" spans="2:11" ht="15" customHeight="1" x14ac:dyDescent="0.3">
      <c r="B10" s="263"/>
      <c r="C10" s="262"/>
      <c r="D10" s="378" t="s">
        <v>1113</v>
      </c>
      <c r="E10" s="378"/>
      <c r="F10" s="378"/>
      <c r="G10" s="378"/>
      <c r="H10" s="378"/>
      <c r="I10" s="378"/>
      <c r="J10" s="378"/>
      <c r="K10" s="260"/>
    </row>
    <row r="11" spans="2:11" ht="15" customHeight="1" x14ac:dyDescent="0.3">
      <c r="B11" s="263"/>
      <c r="C11" s="264"/>
      <c r="D11" s="378" t="s">
        <v>1114</v>
      </c>
      <c r="E11" s="378"/>
      <c r="F11" s="378"/>
      <c r="G11" s="378"/>
      <c r="H11" s="378"/>
      <c r="I11" s="378"/>
      <c r="J11" s="378"/>
      <c r="K11" s="260"/>
    </row>
    <row r="12" spans="2:11" ht="12.75" customHeight="1" x14ac:dyDescent="0.3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spans="2:11" ht="15" customHeight="1" x14ac:dyDescent="0.3">
      <c r="B13" s="263"/>
      <c r="C13" s="264"/>
      <c r="D13" s="378" t="s">
        <v>1115</v>
      </c>
      <c r="E13" s="378"/>
      <c r="F13" s="378"/>
      <c r="G13" s="378"/>
      <c r="H13" s="378"/>
      <c r="I13" s="378"/>
      <c r="J13" s="378"/>
      <c r="K13" s="260"/>
    </row>
    <row r="14" spans="2:11" ht="15" customHeight="1" x14ac:dyDescent="0.3">
      <c r="B14" s="263"/>
      <c r="C14" s="264"/>
      <c r="D14" s="378" t="s">
        <v>1116</v>
      </c>
      <c r="E14" s="378"/>
      <c r="F14" s="378"/>
      <c r="G14" s="378"/>
      <c r="H14" s="378"/>
      <c r="I14" s="378"/>
      <c r="J14" s="378"/>
      <c r="K14" s="260"/>
    </row>
    <row r="15" spans="2:11" ht="15" customHeight="1" x14ac:dyDescent="0.3">
      <c r="B15" s="263"/>
      <c r="C15" s="264"/>
      <c r="D15" s="378" t="s">
        <v>1117</v>
      </c>
      <c r="E15" s="378"/>
      <c r="F15" s="378"/>
      <c r="G15" s="378"/>
      <c r="H15" s="378"/>
      <c r="I15" s="378"/>
      <c r="J15" s="378"/>
      <c r="K15" s="260"/>
    </row>
    <row r="16" spans="2:11" ht="15" customHeight="1" x14ac:dyDescent="0.3">
      <c r="B16" s="263"/>
      <c r="C16" s="264"/>
      <c r="D16" s="264"/>
      <c r="E16" s="265" t="s">
        <v>80</v>
      </c>
      <c r="F16" s="378" t="s">
        <v>1118</v>
      </c>
      <c r="G16" s="378"/>
      <c r="H16" s="378"/>
      <c r="I16" s="378"/>
      <c r="J16" s="378"/>
      <c r="K16" s="260"/>
    </row>
    <row r="17" spans="2:11" ht="15" customHeight="1" x14ac:dyDescent="0.3">
      <c r="B17" s="263"/>
      <c r="C17" s="264"/>
      <c r="D17" s="264"/>
      <c r="E17" s="265" t="s">
        <v>1119</v>
      </c>
      <c r="F17" s="378" t="s">
        <v>1120</v>
      </c>
      <c r="G17" s="378"/>
      <c r="H17" s="378"/>
      <c r="I17" s="378"/>
      <c r="J17" s="378"/>
      <c r="K17" s="260"/>
    </row>
    <row r="18" spans="2:11" ht="15" customHeight="1" x14ac:dyDescent="0.3">
      <c r="B18" s="263"/>
      <c r="C18" s="264"/>
      <c r="D18" s="264"/>
      <c r="E18" s="265" t="s">
        <v>1121</v>
      </c>
      <c r="F18" s="378" t="s">
        <v>1122</v>
      </c>
      <c r="G18" s="378"/>
      <c r="H18" s="378"/>
      <c r="I18" s="378"/>
      <c r="J18" s="378"/>
      <c r="K18" s="260"/>
    </row>
    <row r="19" spans="2:11" ht="15" customHeight="1" x14ac:dyDescent="0.3">
      <c r="B19" s="263"/>
      <c r="C19" s="264"/>
      <c r="D19" s="264"/>
      <c r="E19" s="265" t="s">
        <v>90</v>
      </c>
      <c r="F19" s="378" t="s">
        <v>1123</v>
      </c>
      <c r="G19" s="378"/>
      <c r="H19" s="378"/>
      <c r="I19" s="378"/>
      <c r="J19" s="378"/>
      <c r="K19" s="260"/>
    </row>
    <row r="20" spans="2:11" ht="15" customHeight="1" x14ac:dyDescent="0.3">
      <c r="B20" s="263"/>
      <c r="C20" s="264"/>
      <c r="D20" s="264"/>
      <c r="E20" s="265" t="s">
        <v>1036</v>
      </c>
      <c r="F20" s="378" t="s">
        <v>1037</v>
      </c>
      <c r="G20" s="378"/>
      <c r="H20" s="378"/>
      <c r="I20" s="378"/>
      <c r="J20" s="378"/>
      <c r="K20" s="260"/>
    </row>
    <row r="21" spans="2:11" ht="15" customHeight="1" x14ac:dyDescent="0.3">
      <c r="B21" s="263"/>
      <c r="C21" s="264"/>
      <c r="D21" s="264"/>
      <c r="E21" s="265" t="s">
        <v>1124</v>
      </c>
      <c r="F21" s="378" t="s">
        <v>1125</v>
      </c>
      <c r="G21" s="378"/>
      <c r="H21" s="378"/>
      <c r="I21" s="378"/>
      <c r="J21" s="378"/>
      <c r="K21" s="260"/>
    </row>
    <row r="22" spans="2:11" ht="12.75" customHeight="1" x14ac:dyDescent="0.3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spans="2:11" ht="15" customHeight="1" x14ac:dyDescent="0.3">
      <c r="B23" s="263"/>
      <c r="C23" s="378" t="s">
        <v>1126</v>
      </c>
      <c r="D23" s="378"/>
      <c r="E23" s="378"/>
      <c r="F23" s="378"/>
      <c r="G23" s="378"/>
      <c r="H23" s="378"/>
      <c r="I23" s="378"/>
      <c r="J23" s="378"/>
      <c r="K23" s="260"/>
    </row>
    <row r="24" spans="2:11" ht="15" customHeight="1" x14ac:dyDescent="0.3">
      <c r="B24" s="263"/>
      <c r="C24" s="378" t="s">
        <v>1127</v>
      </c>
      <c r="D24" s="378"/>
      <c r="E24" s="378"/>
      <c r="F24" s="378"/>
      <c r="G24" s="378"/>
      <c r="H24" s="378"/>
      <c r="I24" s="378"/>
      <c r="J24" s="378"/>
      <c r="K24" s="260"/>
    </row>
    <row r="25" spans="2:11" ht="15" customHeight="1" x14ac:dyDescent="0.3">
      <c r="B25" s="263"/>
      <c r="C25" s="262"/>
      <c r="D25" s="378" t="s">
        <v>1128</v>
      </c>
      <c r="E25" s="378"/>
      <c r="F25" s="378"/>
      <c r="G25" s="378"/>
      <c r="H25" s="378"/>
      <c r="I25" s="378"/>
      <c r="J25" s="378"/>
      <c r="K25" s="260"/>
    </row>
    <row r="26" spans="2:11" ht="15" customHeight="1" x14ac:dyDescent="0.3">
      <c r="B26" s="263"/>
      <c r="C26" s="264"/>
      <c r="D26" s="378" t="s">
        <v>1129</v>
      </c>
      <c r="E26" s="378"/>
      <c r="F26" s="378"/>
      <c r="G26" s="378"/>
      <c r="H26" s="378"/>
      <c r="I26" s="378"/>
      <c r="J26" s="378"/>
      <c r="K26" s="260"/>
    </row>
    <row r="27" spans="2:11" ht="12.75" customHeight="1" x14ac:dyDescent="0.3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spans="2:11" ht="15" customHeight="1" x14ac:dyDescent="0.3">
      <c r="B28" s="263"/>
      <c r="C28" s="264"/>
      <c r="D28" s="378" t="s">
        <v>1130</v>
      </c>
      <c r="E28" s="378"/>
      <c r="F28" s="378"/>
      <c r="G28" s="378"/>
      <c r="H28" s="378"/>
      <c r="I28" s="378"/>
      <c r="J28" s="378"/>
      <c r="K28" s="260"/>
    </row>
    <row r="29" spans="2:11" ht="15" customHeight="1" x14ac:dyDescent="0.3">
      <c r="B29" s="263"/>
      <c r="C29" s="264"/>
      <c r="D29" s="378" t="s">
        <v>1131</v>
      </c>
      <c r="E29" s="378"/>
      <c r="F29" s="378"/>
      <c r="G29" s="378"/>
      <c r="H29" s="378"/>
      <c r="I29" s="378"/>
      <c r="J29" s="378"/>
      <c r="K29" s="260"/>
    </row>
    <row r="30" spans="2:11" ht="12.75" customHeight="1" x14ac:dyDescent="0.3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spans="2:11" ht="15" customHeight="1" x14ac:dyDescent="0.3">
      <c r="B31" s="263"/>
      <c r="C31" s="264"/>
      <c r="D31" s="378" t="s">
        <v>1132</v>
      </c>
      <c r="E31" s="378"/>
      <c r="F31" s="378"/>
      <c r="G31" s="378"/>
      <c r="H31" s="378"/>
      <c r="I31" s="378"/>
      <c r="J31" s="378"/>
      <c r="K31" s="260"/>
    </row>
    <row r="32" spans="2:11" ht="15" customHeight="1" x14ac:dyDescent="0.3">
      <c r="B32" s="263"/>
      <c r="C32" s="264"/>
      <c r="D32" s="378" t="s">
        <v>1133</v>
      </c>
      <c r="E32" s="378"/>
      <c r="F32" s="378"/>
      <c r="G32" s="378"/>
      <c r="H32" s="378"/>
      <c r="I32" s="378"/>
      <c r="J32" s="378"/>
      <c r="K32" s="260"/>
    </row>
    <row r="33" spans="2:11" ht="15" customHeight="1" x14ac:dyDescent="0.3">
      <c r="B33" s="263"/>
      <c r="C33" s="264"/>
      <c r="D33" s="378" t="s">
        <v>1134</v>
      </c>
      <c r="E33" s="378"/>
      <c r="F33" s="378"/>
      <c r="G33" s="378"/>
      <c r="H33" s="378"/>
      <c r="I33" s="378"/>
      <c r="J33" s="378"/>
      <c r="K33" s="260"/>
    </row>
    <row r="34" spans="2:11" ht="15" customHeight="1" x14ac:dyDescent="0.3">
      <c r="B34" s="263"/>
      <c r="C34" s="264"/>
      <c r="D34" s="262"/>
      <c r="E34" s="266" t="s">
        <v>131</v>
      </c>
      <c r="F34" s="262"/>
      <c r="G34" s="378" t="s">
        <v>1135</v>
      </c>
      <c r="H34" s="378"/>
      <c r="I34" s="378"/>
      <c r="J34" s="378"/>
      <c r="K34" s="260"/>
    </row>
    <row r="35" spans="2:11" ht="30.75" customHeight="1" x14ac:dyDescent="0.3">
      <c r="B35" s="263"/>
      <c r="C35" s="264"/>
      <c r="D35" s="262"/>
      <c r="E35" s="266" t="s">
        <v>1136</v>
      </c>
      <c r="F35" s="262"/>
      <c r="G35" s="378" t="s">
        <v>1137</v>
      </c>
      <c r="H35" s="378"/>
      <c r="I35" s="378"/>
      <c r="J35" s="378"/>
      <c r="K35" s="260"/>
    </row>
    <row r="36" spans="2:11" ht="15" customHeight="1" x14ac:dyDescent="0.3">
      <c r="B36" s="263"/>
      <c r="C36" s="264"/>
      <c r="D36" s="262"/>
      <c r="E36" s="266" t="s">
        <v>54</v>
      </c>
      <c r="F36" s="262"/>
      <c r="G36" s="378" t="s">
        <v>1138</v>
      </c>
      <c r="H36" s="378"/>
      <c r="I36" s="378"/>
      <c r="J36" s="378"/>
      <c r="K36" s="260"/>
    </row>
    <row r="37" spans="2:11" ht="15" customHeight="1" x14ac:dyDescent="0.3">
      <c r="B37" s="263"/>
      <c r="C37" s="264"/>
      <c r="D37" s="262"/>
      <c r="E37" s="266" t="s">
        <v>132</v>
      </c>
      <c r="F37" s="262"/>
      <c r="G37" s="378" t="s">
        <v>1139</v>
      </c>
      <c r="H37" s="378"/>
      <c r="I37" s="378"/>
      <c r="J37" s="378"/>
      <c r="K37" s="260"/>
    </row>
    <row r="38" spans="2:11" ht="15" customHeight="1" x14ac:dyDescent="0.3">
      <c r="B38" s="263"/>
      <c r="C38" s="264"/>
      <c r="D38" s="262"/>
      <c r="E38" s="266" t="s">
        <v>133</v>
      </c>
      <c r="F38" s="262"/>
      <c r="G38" s="378" t="s">
        <v>1140</v>
      </c>
      <c r="H38" s="378"/>
      <c r="I38" s="378"/>
      <c r="J38" s="378"/>
      <c r="K38" s="260"/>
    </row>
    <row r="39" spans="2:11" ht="15" customHeight="1" x14ac:dyDescent="0.3">
      <c r="B39" s="263"/>
      <c r="C39" s="264"/>
      <c r="D39" s="262"/>
      <c r="E39" s="266" t="s">
        <v>134</v>
      </c>
      <c r="F39" s="262"/>
      <c r="G39" s="378" t="s">
        <v>1141</v>
      </c>
      <c r="H39" s="378"/>
      <c r="I39" s="378"/>
      <c r="J39" s="378"/>
      <c r="K39" s="260"/>
    </row>
    <row r="40" spans="2:11" ht="15" customHeight="1" x14ac:dyDescent="0.3">
      <c r="B40" s="263"/>
      <c r="C40" s="264"/>
      <c r="D40" s="262"/>
      <c r="E40" s="266" t="s">
        <v>1142</v>
      </c>
      <c r="F40" s="262"/>
      <c r="G40" s="378" t="s">
        <v>1143</v>
      </c>
      <c r="H40" s="378"/>
      <c r="I40" s="378"/>
      <c r="J40" s="378"/>
      <c r="K40" s="260"/>
    </row>
    <row r="41" spans="2:11" ht="15" customHeight="1" x14ac:dyDescent="0.3">
      <c r="B41" s="263"/>
      <c r="C41" s="264"/>
      <c r="D41" s="262"/>
      <c r="E41" s="266"/>
      <c r="F41" s="262"/>
      <c r="G41" s="378" t="s">
        <v>1144</v>
      </c>
      <c r="H41" s="378"/>
      <c r="I41" s="378"/>
      <c r="J41" s="378"/>
      <c r="K41" s="260"/>
    </row>
    <row r="42" spans="2:11" ht="15" customHeight="1" x14ac:dyDescent="0.3">
      <c r="B42" s="263"/>
      <c r="C42" s="264"/>
      <c r="D42" s="262"/>
      <c r="E42" s="266" t="s">
        <v>1145</v>
      </c>
      <c r="F42" s="262"/>
      <c r="G42" s="378" t="s">
        <v>1146</v>
      </c>
      <c r="H42" s="378"/>
      <c r="I42" s="378"/>
      <c r="J42" s="378"/>
      <c r="K42" s="260"/>
    </row>
    <row r="43" spans="2:11" ht="15" customHeight="1" x14ac:dyDescent="0.3">
      <c r="B43" s="263"/>
      <c r="C43" s="264"/>
      <c r="D43" s="262"/>
      <c r="E43" s="266" t="s">
        <v>136</v>
      </c>
      <c r="F43" s="262"/>
      <c r="G43" s="378" t="s">
        <v>1147</v>
      </c>
      <c r="H43" s="378"/>
      <c r="I43" s="378"/>
      <c r="J43" s="378"/>
      <c r="K43" s="260"/>
    </row>
    <row r="44" spans="2:11" ht="12.75" customHeight="1" x14ac:dyDescent="0.3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spans="2:11" ht="15" customHeight="1" x14ac:dyDescent="0.3">
      <c r="B45" s="263"/>
      <c r="C45" s="264"/>
      <c r="D45" s="378" t="s">
        <v>1148</v>
      </c>
      <c r="E45" s="378"/>
      <c r="F45" s="378"/>
      <c r="G45" s="378"/>
      <c r="H45" s="378"/>
      <c r="I45" s="378"/>
      <c r="J45" s="378"/>
      <c r="K45" s="260"/>
    </row>
    <row r="46" spans="2:11" ht="15" customHeight="1" x14ac:dyDescent="0.3">
      <c r="B46" s="263"/>
      <c r="C46" s="264"/>
      <c r="D46" s="264"/>
      <c r="E46" s="378" t="s">
        <v>1149</v>
      </c>
      <c r="F46" s="378"/>
      <c r="G46" s="378"/>
      <c r="H46" s="378"/>
      <c r="I46" s="378"/>
      <c r="J46" s="378"/>
      <c r="K46" s="260"/>
    </row>
    <row r="47" spans="2:11" ht="15" customHeight="1" x14ac:dyDescent="0.3">
      <c r="B47" s="263"/>
      <c r="C47" s="264"/>
      <c r="D47" s="264"/>
      <c r="E47" s="378" t="s">
        <v>1150</v>
      </c>
      <c r="F47" s="378"/>
      <c r="G47" s="378"/>
      <c r="H47" s="378"/>
      <c r="I47" s="378"/>
      <c r="J47" s="378"/>
      <c r="K47" s="260"/>
    </row>
    <row r="48" spans="2:11" ht="15" customHeight="1" x14ac:dyDescent="0.3">
      <c r="B48" s="263"/>
      <c r="C48" s="264"/>
      <c r="D48" s="264"/>
      <c r="E48" s="378" t="s">
        <v>1151</v>
      </c>
      <c r="F48" s="378"/>
      <c r="G48" s="378"/>
      <c r="H48" s="378"/>
      <c r="I48" s="378"/>
      <c r="J48" s="378"/>
      <c r="K48" s="260"/>
    </row>
    <row r="49" spans="2:11" ht="15" customHeight="1" x14ac:dyDescent="0.3">
      <c r="B49" s="263"/>
      <c r="C49" s="264"/>
      <c r="D49" s="378" t="s">
        <v>1152</v>
      </c>
      <c r="E49" s="378"/>
      <c r="F49" s="378"/>
      <c r="G49" s="378"/>
      <c r="H49" s="378"/>
      <c r="I49" s="378"/>
      <c r="J49" s="378"/>
      <c r="K49" s="260"/>
    </row>
    <row r="50" spans="2:11" ht="25.5" customHeight="1" x14ac:dyDescent="0.3">
      <c r="B50" s="259"/>
      <c r="C50" s="380" t="s">
        <v>1153</v>
      </c>
      <c r="D50" s="380"/>
      <c r="E50" s="380"/>
      <c r="F50" s="380"/>
      <c r="G50" s="380"/>
      <c r="H50" s="380"/>
      <c r="I50" s="380"/>
      <c r="J50" s="380"/>
      <c r="K50" s="260"/>
    </row>
    <row r="51" spans="2:11" ht="5.25" customHeight="1" x14ac:dyDescent="0.3">
      <c r="B51" s="259"/>
      <c r="C51" s="261"/>
      <c r="D51" s="261"/>
      <c r="E51" s="261"/>
      <c r="F51" s="261"/>
      <c r="G51" s="261"/>
      <c r="H51" s="261"/>
      <c r="I51" s="261"/>
      <c r="J51" s="261"/>
      <c r="K51" s="260"/>
    </row>
    <row r="52" spans="2:11" ht="15" customHeight="1" x14ac:dyDescent="0.3">
      <c r="B52" s="259"/>
      <c r="C52" s="378" t="s">
        <v>1154</v>
      </c>
      <c r="D52" s="378"/>
      <c r="E52" s="378"/>
      <c r="F52" s="378"/>
      <c r="G52" s="378"/>
      <c r="H52" s="378"/>
      <c r="I52" s="378"/>
      <c r="J52" s="378"/>
      <c r="K52" s="260"/>
    </row>
    <row r="53" spans="2:11" ht="15" customHeight="1" x14ac:dyDescent="0.3">
      <c r="B53" s="259"/>
      <c r="C53" s="378" t="s">
        <v>1155</v>
      </c>
      <c r="D53" s="378"/>
      <c r="E53" s="378"/>
      <c r="F53" s="378"/>
      <c r="G53" s="378"/>
      <c r="H53" s="378"/>
      <c r="I53" s="378"/>
      <c r="J53" s="378"/>
      <c r="K53" s="260"/>
    </row>
    <row r="54" spans="2:11" ht="12.75" customHeight="1" x14ac:dyDescent="0.3">
      <c r="B54" s="259"/>
      <c r="C54" s="262"/>
      <c r="D54" s="262"/>
      <c r="E54" s="262"/>
      <c r="F54" s="262"/>
      <c r="G54" s="262"/>
      <c r="H54" s="262"/>
      <c r="I54" s="262"/>
      <c r="J54" s="262"/>
      <c r="K54" s="260"/>
    </row>
    <row r="55" spans="2:11" ht="15" customHeight="1" x14ac:dyDescent="0.3">
      <c r="B55" s="259"/>
      <c r="C55" s="378" t="s">
        <v>1156</v>
      </c>
      <c r="D55" s="378"/>
      <c r="E55" s="378"/>
      <c r="F55" s="378"/>
      <c r="G55" s="378"/>
      <c r="H55" s="378"/>
      <c r="I55" s="378"/>
      <c r="J55" s="378"/>
      <c r="K55" s="260"/>
    </row>
    <row r="56" spans="2:11" ht="15" customHeight="1" x14ac:dyDescent="0.3">
      <c r="B56" s="259"/>
      <c r="C56" s="264"/>
      <c r="D56" s="378" t="s">
        <v>1157</v>
      </c>
      <c r="E56" s="378"/>
      <c r="F56" s="378"/>
      <c r="G56" s="378"/>
      <c r="H56" s="378"/>
      <c r="I56" s="378"/>
      <c r="J56" s="378"/>
      <c r="K56" s="260"/>
    </row>
    <row r="57" spans="2:11" ht="15" customHeight="1" x14ac:dyDescent="0.3">
      <c r="B57" s="259"/>
      <c r="C57" s="264"/>
      <c r="D57" s="378" t="s">
        <v>1158</v>
      </c>
      <c r="E57" s="378"/>
      <c r="F57" s="378"/>
      <c r="G57" s="378"/>
      <c r="H57" s="378"/>
      <c r="I57" s="378"/>
      <c r="J57" s="378"/>
      <c r="K57" s="260"/>
    </row>
    <row r="58" spans="2:11" ht="15" customHeight="1" x14ac:dyDescent="0.3">
      <c r="B58" s="259"/>
      <c r="C58" s="264"/>
      <c r="D58" s="378" t="s">
        <v>1159</v>
      </c>
      <c r="E58" s="378"/>
      <c r="F58" s="378"/>
      <c r="G58" s="378"/>
      <c r="H58" s="378"/>
      <c r="I58" s="378"/>
      <c r="J58" s="378"/>
      <c r="K58" s="260"/>
    </row>
    <row r="59" spans="2:11" ht="15" customHeight="1" x14ac:dyDescent="0.3">
      <c r="B59" s="259"/>
      <c r="C59" s="264"/>
      <c r="D59" s="378" t="s">
        <v>1160</v>
      </c>
      <c r="E59" s="378"/>
      <c r="F59" s="378"/>
      <c r="G59" s="378"/>
      <c r="H59" s="378"/>
      <c r="I59" s="378"/>
      <c r="J59" s="378"/>
      <c r="K59" s="260"/>
    </row>
    <row r="60" spans="2:11" ht="15" customHeight="1" x14ac:dyDescent="0.3">
      <c r="B60" s="259"/>
      <c r="C60" s="264"/>
      <c r="D60" s="381" t="s">
        <v>1161</v>
      </c>
      <c r="E60" s="381"/>
      <c r="F60" s="381"/>
      <c r="G60" s="381"/>
      <c r="H60" s="381"/>
      <c r="I60" s="381"/>
      <c r="J60" s="381"/>
      <c r="K60" s="260"/>
    </row>
    <row r="61" spans="2:11" ht="15" customHeight="1" x14ac:dyDescent="0.3">
      <c r="B61" s="259"/>
      <c r="C61" s="264"/>
      <c r="D61" s="378" t="s">
        <v>1162</v>
      </c>
      <c r="E61" s="378"/>
      <c r="F61" s="378"/>
      <c r="G61" s="378"/>
      <c r="H61" s="378"/>
      <c r="I61" s="378"/>
      <c r="J61" s="378"/>
      <c r="K61" s="260"/>
    </row>
    <row r="62" spans="2:11" ht="12.75" customHeight="1" x14ac:dyDescent="0.3">
      <c r="B62" s="259"/>
      <c r="C62" s="264"/>
      <c r="D62" s="264"/>
      <c r="E62" s="267"/>
      <c r="F62" s="264"/>
      <c r="G62" s="264"/>
      <c r="H62" s="264"/>
      <c r="I62" s="264"/>
      <c r="J62" s="264"/>
      <c r="K62" s="260"/>
    </row>
    <row r="63" spans="2:11" ht="15" customHeight="1" x14ac:dyDescent="0.3">
      <c r="B63" s="259"/>
      <c r="C63" s="264"/>
      <c r="D63" s="378" t="s">
        <v>1163</v>
      </c>
      <c r="E63" s="378"/>
      <c r="F63" s="378"/>
      <c r="G63" s="378"/>
      <c r="H63" s="378"/>
      <c r="I63" s="378"/>
      <c r="J63" s="378"/>
      <c r="K63" s="260"/>
    </row>
    <row r="64" spans="2:11" ht="15" customHeight="1" x14ac:dyDescent="0.3">
      <c r="B64" s="259"/>
      <c r="C64" s="264"/>
      <c r="D64" s="381" t="s">
        <v>1164</v>
      </c>
      <c r="E64" s="381"/>
      <c r="F64" s="381"/>
      <c r="G64" s="381"/>
      <c r="H64" s="381"/>
      <c r="I64" s="381"/>
      <c r="J64" s="381"/>
      <c r="K64" s="260"/>
    </row>
    <row r="65" spans="2:11" ht="15" customHeight="1" x14ac:dyDescent="0.3">
      <c r="B65" s="259"/>
      <c r="C65" s="264"/>
      <c r="D65" s="378" t="s">
        <v>1165</v>
      </c>
      <c r="E65" s="378"/>
      <c r="F65" s="378"/>
      <c r="G65" s="378"/>
      <c r="H65" s="378"/>
      <c r="I65" s="378"/>
      <c r="J65" s="378"/>
      <c r="K65" s="260"/>
    </row>
    <row r="66" spans="2:11" ht="15" customHeight="1" x14ac:dyDescent="0.3">
      <c r="B66" s="259"/>
      <c r="C66" s="264"/>
      <c r="D66" s="378" t="s">
        <v>1166</v>
      </c>
      <c r="E66" s="378"/>
      <c r="F66" s="378"/>
      <c r="G66" s="378"/>
      <c r="H66" s="378"/>
      <c r="I66" s="378"/>
      <c r="J66" s="378"/>
      <c r="K66" s="260"/>
    </row>
    <row r="67" spans="2:11" ht="15" customHeight="1" x14ac:dyDescent="0.3">
      <c r="B67" s="259"/>
      <c r="C67" s="264"/>
      <c r="D67" s="378" t="s">
        <v>1167</v>
      </c>
      <c r="E67" s="378"/>
      <c r="F67" s="378"/>
      <c r="G67" s="378"/>
      <c r="H67" s="378"/>
      <c r="I67" s="378"/>
      <c r="J67" s="378"/>
      <c r="K67" s="260"/>
    </row>
    <row r="68" spans="2:11" ht="15" customHeight="1" x14ac:dyDescent="0.3">
      <c r="B68" s="259"/>
      <c r="C68" s="264"/>
      <c r="D68" s="378" t="s">
        <v>1168</v>
      </c>
      <c r="E68" s="378"/>
      <c r="F68" s="378"/>
      <c r="G68" s="378"/>
      <c r="H68" s="378"/>
      <c r="I68" s="378"/>
      <c r="J68" s="378"/>
      <c r="K68" s="260"/>
    </row>
    <row r="69" spans="2:11" ht="12.75" customHeight="1" x14ac:dyDescent="0.3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spans="2:11" ht="18.75" customHeight="1" x14ac:dyDescent="0.3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spans="2:11" ht="18.75" customHeight="1" x14ac:dyDescent="0.3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spans="2:11" ht="7.5" customHeight="1" x14ac:dyDescent="0.3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ht="45" customHeight="1" x14ac:dyDescent="0.3">
      <c r="B73" s="276"/>
      <c r="C73" s="382" t="s">
        <v>97</v>
      </c>
      <c r="D73" s="382"/>
      <c r="E73" s="382"/>
      <c r="F73" s="382"/>
      <c r="G73" s="382"/>
      <c r="H73" s="382"/>
      <c r="I73" s="382"/>
      <c r="J73" s="382"/>
      <c r="K73" s="277"/>
    </row>
    <row r="74" spans="2:11" ht="17.25" customHeight="1" x14ac:dyDescent="0.3">
      <c r="B74" s="276"/>
      <c r="C74" s="278" t="s">
        <v>1169</v>
      </c>
      <c r="D74" s="278"/>
      <c r="E74" s="278"/>
      <c r="F74" s="278" t="s">
        <v>1170</v>
      </c>
      <c r="G74" s="279"/>
      <c r="H74" s="278" t="s">
        <v>132</v>
      </c>
      <c r="I74" s="278" t="s">
        <v>58</v>
      </c>
      <c r="J74" s="278" t="s">
        <v>1171</v>
      </c>
      <c r="K74" s="277"/>
    </row>
    <row r="75" spans="2:11" ht="17.25" customHeight="1" x14ac:dyDescent="0.3">
      <c r="B75" s="276"/>
      <c r="C75" s="280" t="s">
        <v>1172</v>
      </c>
      <c r="D75" s="280"/>
      <c r="E75" s="280"/>
      <c r="F75" s="281" t="s">
        <v>1173</v>
      </c>
      <c r="G75" s="282"/>
      <c r="H75" s="280"/>
      <c r="I75" s="280"/>
      <c r="J75" s="280" t="s">
        <v>1174</v>
      </c>
      <c r="K75" s="277"/>
    </row>
    <row r="76" spans="2:11" ht="5.25" customHeight="1" x14ac:dyDescent="0.3">
      <c r="B76" s="276"/>
      <c r="C76" s="283"/>
      <c r="D76" s="283"/>
      <c r="E76" s="283"/>
      <c r="F76" s="283"/>
      <c r="G76" s="284"/>
      <c r="H76" s="283"/>
      <c r="I76" s="283"/>
      <c r="J76" s="283"/>
      <c r="K76" s="277"/>
    </row>
    <row r="77" spans="2:11" ht="15" customHeight="1" x14ac:dyDescent="0.3">
      <c r="B77" s="276"/>
      <c r="C77" s="266" t="s">
        <v>54</v>
      </c>
      <c r="D77" s="283"/>
      <c r="E77" s="283"/>
      <c r="F77" s="285" t="s">
        <v>1175</v>
      </c>
      <c r="G77" s="284"/>
      <c r="H77" s="266" t="s">
        <v>1176</v>
      </c>
      <c r="I77" s="266" t="s">
        <v>1177</v>
      </c>
      <c r="J77" s="266">
        <v>20</v>
      </c>
      <c r="K77" s="277"/>
    </row>
    <row r="78" spans="2:11" ht="15" customHeight="1" x14ac:dyDescent="0.3">
      <c r="B78" s="276"/>
      <c r="C78" s="266" t="s">
        <v>1178</v>
      </c>
      <c r="D78" s="266"/>
      <c r="E78" s="266"/>
      <c r="F78" s="285" t="s">
        <v>1175</v>
      </c>
      <c r="G78" s="284"/>
      <c r="H78" s="266" t="s">
        <v>1179</v>
      </c>
      <c r="I78" s="266" t="s">
        <v>1177</v>
      </c>
      <c r="J78" s="266">
        <v>120</v>
      </c>
      <c r="K78" s="277"/>
    </row>
    <row r="79" spans="2:11" ht="15" customHeight="1" x14ac:dyDescent="0.3">
      <c r="B79" s="286"/>
      <c r="C79" s="266" t="s">
        <v>1180</v>
      </c>
      <c r="D79" s="266"/>
      <c r="E79" s="266"/>
      <c r="F79" s="285" t="s">
        <v>1181</v>
      </c>
      <c r="G79" s="284"/>
      <c r="H79" s="266" t="s">
        <v>1182</v>
      </c>
      <c r="I79" s="266" t="s">
        <v>1177</v>
      </c>
      <c r="J79" s="266">
        <v>50</v>
      </c>
      <c r="K79" s="277"/>
    </row>
    <row r="80" spans="2:11" ht="15" customHeight="1" x14ac:dyDescent="0.3">
      <c r="B80" s="286"/>
      <c r="C80" s="266" t="s">
        <v>1183</v>
      </c>
      <c r="D80" s="266"/>
      <c r="E80" s="266"/>
      <c r="F80" s="285" t="s">
        <v>1175</v>
      </c>
      <c r="G80" s="284"/>
      <c r="H80" s="266" t="s">
        <v>1184</v>
      </c>
      <c r="I80" s="266" t="s">
        <v>1185</v>
      </c>
      <c r="J80" s="266"/>
      <c r="K80" s="277"/>
    </row>
    <row r="81" spans="2:11" ht="15" customHeight="1" x14ac:dyDescent="0.3">
      <c r="B81" s="286"/>
      <c r="C81" s="287" t="s">
        <v>1186</v>
      </c>
      <c r="D81" s="287"/>
      <c r="E81" s="287"/>
      <c r="F81" s="288" t="s">
        <v>1181</v>
      </c>
      <c r="G81" s="287"/>
      <c r="H81" s="287" t="s">
        <v>1187</v>
      </c>
      <c r="I81" s="287" t="s">
        <v>1177</v>
      </c>
      <c r="J81" s="287">
        <v>15</v>
      </c>
      <c r="K81" s="277"/>
    </row>
    <row r="82" spans="2:11" ht="15" customHeight="1" x14ac:dyDescent="0.3">
      <c r="B82" s="286"/>
      <c r="C82" s="287" t="s">
        <v>1188</v>
      </c>
      <c r="D82" s="287"/>
      <c r="E82" s="287"/>
      <c r="F82" s="288" t="s">
        <v>1181</v>
      </c>
      <c r="G82" s="287"/>
      <c r="H82" s="287" t="s">
        <v>1189</v>
      </c>
      <c r="I82" s="287" t="s">
        <v>1177</v>
      </c>
      <c r="J82" s="287">
        <v>15</v>
      </c>
      <c r="K82" s="277"/>
    </row>
    <row r="83" spans="2:11" ht="15" customHeight="1" x14ac:dyDescent="0.3">
      <c r="B83" s="286"/>
      <c r="C83" s="287" t="s">
        <v>1190</v>
      </c>
      <c r="D83" s="287"/>
      <c r="E83" s="287"/>
      <c r="F83" s="288" t="s">
        <v>1181</v>
      </c>
      <c r="G83" s="287"/>
      <c r="H83" s="287" t="s">
        <v>1191</v>
      </c>
      <c r="I83" s="287" t="s">
        <v>1177</v>
      </c>
      <c r="J83" s="287">
        <v>20</v>
      </c>
      <c r="K83" s="277"/>
    </row>
    <row r="84" spans="2:11" ht="15" customHeight="1" x14ac:dyDescent="0.3">
      <c r="B84" s="286"/>
      <c r="C84" s="287" t="s">
        <v>1192</v>
      </c>
      <c r="D84" s="287"/>
      <c r="E84" s="287"/>
      <c r="F84" s="288" t="s">
        <v>1181</v>
      </c>
      <c r="G84" s="287"/>
      <c r="H84" s="287" t="s">
        <v>1193</v>
      </c>
      <c r="I84" s="287" t="s">
        <v>1177</v>
      </c>
      <c r="J84" s="287">
        <v>20</v>
      </c>
      <c r="K84" s="277"/>
    </row>
    <row r="85" spans="2:11" ht="15" customHeight="1" x14ac:dyDescent="0.3">
      <c r="B85" s="286"/>
      <c r="C85" s="266" t="s">
        <v>1194</v>
      </c>
      <c r="D85" s="266"/>
      <c r="E85" s="266"/>
      <c r="F85" s="285" t="s">
        <v>1181</v>
      </c>
      <c r="G85" s="284"/>
      <c r="H85" s="266" t="s">
        <v>1195</v>
      </c>
      <c r="I85" s="266" t="s">
        <v>1177</v>
      </c>
      <c r="J85" s="266">
        <v>50</v>
      </c>
      <c r="K85" s="277"/>
    </row>
    <row r="86" spans="2:11" ht="15" customHeight="1" x14ac:dyDescent="0.3">
      <c r="B86" s="286"/>
      <c r="C86" s="266" t="s">
        <v>1196</v>
      </c>
      <c r="D86" s="266"/>
      <c r="E86" s="266"/>
      <c r="F86" s="285" t="s">
        <v>1181</v>
      </c>
      <c r="G86" s="284"/>
      <c r="H86" s="266" t="s">
        <v>1197</v>
      </c>
      <c r="I86" s="266" t="s">
        <v>1177</v>
      </c>
      <c r="J86" s="266">
        <v>20</v>
      </c>
      <c r="K86" s="277"/>
    </row>
    <row r="87" spans="2:11" ht="15" customHeight="1" x14ac:dyDescent="0.3">
      <c r="B87" s="286"/>
      <c r="C87" s="266" t="s">
        <v>1198</v>
      </c>
      <c r="D87" s="266"/>
      <c r="E87" s="266"/>
      <c r="F87" s="285" t="s">
        <v>1181</v>
      </c>
      <c r="G87" s="284"/>
      <c r="H87" s="266" t="s">
        <v>1199</v>
      </c>
      <c r="I87" s="266" t="s">
        <v>1177</v>
      </c>
      <c r="J87" s="266">
        <v>20</v>
      </c>
      <c r="K87" s="277"/>
    </row>
    <row r="88" spans="2:11" ht="15" customHeight="1" x14ac:dyDescent="0.3">
      <c r="B88" s="286"/>
      <c r="C88" s="266" t="s">
        <v>1200</v>
      </c>
      <c r="D88" s="266"/>
      <c r="E88" s="266"/>
      <c r="F88" s="285" t="s">
        <v>1181</v>
      </c>
      <c r="G88" s="284"/>
      <c r="H88" s="266" t="s">
        <v>1201</v>
      </c>
      <c r="I88" s="266" t="s">
        <v>1177</v>
      </c>
      <c r="J88" s="266">
        <v>50</v>
      </c>
      <c r="K88" s="277"/>
    </row>
    <row r="89" spans="2:11" ht="15" customHeight="1" x14ac:dyDescent="0.3">
      <c r="B89" s="286"/>
      <c r="C89" s="266" t="s">
        <v>1202</v>
      </c>
      <c r="D89" s="266"/>
      <c r="E89" s="266"/>
      <c r="F89" s="285" t="s">
        <v>1181</v>
      </c>
      <c r="G89" s="284"/>
      <c r="H89" s="266" t="s">
        <v>1202</v>
      </c>
      <c r="I89" s="266" t="s">
        <v>1177</v>
      </c>
      <c r="J89" s="266">
        <v>50</v>
      </c>
      <c r="K89" s="277"/>
    </row>
    <row r="90" spans="2:11" ht="15" customHeight="1" x14ac:dyDescent="0.3">
      <c r="B90" s="286"/>
      <c r="C90" s="266" t="s">
        <v>137</v>
      </c>
      <c r="D90" s="266"/>
      <c r="E90" s="266"/>
      <c r="F90" s="285" t="s">
        <v>1181</v>
      </c>
      <c r="G90" s="284"/>
      <c r="H90" s="266" t="s">
        <v>1203</v>
      </c>
      <c r="I90" s="266" t="s">
        <v>1177</v>
      </c>
      <c r="J90" s="266">
        <v>255</v>
      </c>
      <c r="K90" s="277"/>
    </row>
    <row r="91" spans="2:11" ht="15" customHeight="1" x14ac:dyDescent="0.3">
      <c r="B91" s="286"/>
      <c r="C91" s="266" t="s">
        <v>1204</v>
      </c>
      <c r="D91" s="266"/>
      <c r="E91" s="266"/>
      <c r="F91" s="285" t="s">
        <v>1175</v>
      </c>
      <c r="G91" s="284"/>
      <c r="H91" s="266" t="s">
        <v>1205</v>
      </c>
      <c r="I91" s="266" t="s">
        <v>1206</v>
      </c>
      <c r="J91" s="266"/>
      <c r="K91" s="277"/>
    </row>
    <row r="92" spans="2:11" ht="15" customHeight="1" x14ac:dyDescent="0.3">
      <c r="B92" s="286"/>
      <c r="C92" s="266" t="s">
        <v>1207</v>
      </c>
      <c r="D92" s="266"/>
      <c r="E92" s="266"/>
      <c r="F92" s="285" t="s">
        <v>1175</v>
      </c>
      <c r="G92" s="284"/>
      <c r="H92" s="266" t="s">
        <v>1208</v>
      </c>
      <c r="I92" s="266" t="s">
        <v>1209</v>
      </c>
      <c r="J92" s="266"/>
      <c r="K92" s="277"/>
    </row>
    <row r="93" spans="2:11" ht="15" customHeight="1" x14ac:dyDescent="0.3">
      <c r="B93" s="286"/>
      <c r="C93" s="266" t="s">
        <v>1210</v>
      </c>
      <c r="D93" s="266"/>
      <c r="E93" s="266"/>
      <c r="F93" s="285" t="s">
        <v>1175</v>
      </c>
      <c r="G93" s="284"/>
      <c r="H93" s="266" t="s">
        <v>1210</v>
      </c>
      <c r="I93" s="266" t="s">
        <v>1209</v>
      </c>
      <c r="J93" s="266"/>
      <c r="K93" s="277"/>
    </row>
    <row r="94" spans="2:11" ht="15" customHeight="1" x14ac:dyDescent="0.3">
      <c r="B94" s="286"/>
      <c r="C94" s="266" t="s">
        <v>39</v>
      </c>
      <c r="D94" s="266"/>
      <c r="E94" s="266"/>
      <c r="F94" s="285" t="s">
        <v>1175</v>
      </c>
      <c r="G94" s="284"/>
      <c r="H94" s="266" t="s">
        <v>1211</v>
      </c>
      <c r="I94" s="266" t="s">
        <v>1209</v>
      </c>
      <c r="J94" s="266"/>
      <c r="K94" s="277"/>
    </row>
    <row r="95" spans="2:11" ht="15" customHeight="1" x14ac:dyDescent="0.3">
      <c r="B95" s="286"/>
      <c r="C95" s="266" t="s">
        <v>49</v>
      </c>
      <c r="D95" s="266"/>
      <c r="E95" s="266"/>
      <c r="F95" s="285" t="s">
        <v>1175</v>
      </c>
      <c r="G95" s="284"/>
      <c r="H95" s="266" t="s">
        <v>1212</v>
      </c>
      <c r="I95" s="266" t="s">
        <v>1209</v>
      </c>
      <c r="J95" s="266"/>
      <c r="K95" s="277"/>
    </row>
    <row r="96" spans="2:11" ht="15" customHeight="1" x14ac:dyDescent="0.3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spans="2:11" ht="18.75" customHeight="1" x14ac:dyDescent="0.3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spans="2:11" ht="18.75" customHeight="1" x14ac:dyDescent="0.3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spans="2:11" ht="7.5" customHeight="1" x14ac:dyDescent="0.3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spans="2:11" ht="45" customHeight="1" x14ac:dyDescent="0.3">
      <c r="B100" s="276"/>
      <c r="C100" s="382" t="s">
        <v>1213</v>
      </c>
      <c r="D100" s="382"/>
      <c r="E100" s="382"/>
      <c r="F100" s="382"/>
      <c r="G100" s="382"/>
      <c r="H100" s="382"/>
      <c r="I100" s="382"/>
      <c r="J100" s="382"/>
      <c r="K100" s="277"/>
    </row>
    <row r="101" spans="2:11" ht="17.25" customHeight="1" x14ac:dyDescent="0.3">
      <c r="B101" s="276"/>
      <c r="C101" s="278" t="s">
        <v>1169</v>
      </c>
      <c r="D101" s="278"/>
      <c r="E101" s="278"/>
      <c r="F101" s="278" t="s">
        <v>1170</v>
      </c>
      <c r="G101" s="279"/>
      <c r="H101" s="278" t="s">
        <v>132</v>
      </c>
      <c r="I101" s="278" t="s">
        <v>58</v>
      </c>
      <c r="J101" s="278" t="s">
        <v>1171</v>
      </c>
      <c r="K101" s="277"/>
    </row>
    <row r="102" spans="2:11" ht="17.25" customHeight="1" x14ac:dyDescent="0.3">
      <c r="B102" s="276"/>
      <c r="C102" s="280" t="s">
        <v>1172</v>
      </c>
      <c r="D102" s="280"/>
      <c r="E102" s="280"/>
      <c r="F102" s="281" t="s">
        <v>1173</v>
      </c>
      <c r="G102" s="282"/>
      <c r="H102" s="280"/>
      <c r="I102" s="280"/>
      <c r="J102" s="280" t="s">
        <v>1174</v>
      </c>
      <c r="K102" s="277"/>
    </row>
    <row r="103" spans="2:11" ht="5.25" customHeight="1" x14ac:dyDescent="0.3">
      <c r="B103" s="276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spans="2:11" ht="15" customHeight="1" x14ac:dyDescent="0.3">
      <c r="B104" s="276"/>
      <c r="C104" s="266" t="s">
        <v>54</v>
      </c>
      <c r="D104" s="283"/>
      <c r="E104" s="283"/>
      <c r="F104" s="285" t="s">
        <v>1175</v>
      </c>
      <c r="G104" s="294"/>
      <c r="H104" s="266" t="s">
        <v>1214</v>
      </c>
      <c r="I104" s="266" t="s">
        <v>1177</v>
      </c>
      <c r="J104" s="266">
        <v>20</v>
      </c>
      <c r="K104" s="277"/>
    </row>
    <row r="105" spans="2:11" ht="15" customHeight="1" x14ac:dyDescent="0.3">
      <c r="B105" s="276"/>
      <c r="C105" s="266" t="s">
        <v>1178</v>
      </c>
      <c r="D105" s="266"/>
      <c r="E105" s="266"/>
      <c r="F105" s="285" t="s">
        <v>1175</v>
      </c>
      <c r="G105" s="266"/>
      <c r="H105" s="266" t="s">
        <v>1214</v>
      </c>
      <c r="I105" s="266" t="s">
        <v>1177</v>
      </c>
      <c r="J105" s="266">
        <v>120</v>
      </c>
      <c r="K105" s="277"/>
    </row>
    <row r="106" spans="2:11" ht="15" customHeight="1" x14ac:dyDescent="0.3">
      <c r="B106" s="286"/>
      <c r="C106" s="266" t="s">
        <v>1180</v>
      </c>
      <c r="D106" s="266"/>
      <c r="E106" s="266"/>
      <c r="F106" s="285" t="s">
        <v>1181</v>
      </c>
      <c r="G106" s="266"/>
      <c r="H106" s="266" t="s">
        <v>1214</v>
      </c>
      <c r="I106" s="266" t="s">
        <v>1177</v>
      </c>
      <c r="J106" s="266">
        <v>50</v>
      </c>
      <c r="K106" s="277"/>
    </row>
    <row r="107" spans="2:11" ht="15" customHeight="1" x14ac:dyDescent="0.3">
      <c r="B107" s="286"/>
      <c r="C107" s="266" t="s">
        <v>1183</v>
      </c>
      <c r="D107" s="266"/>
      <c r="E107" s="266"/>
      <c r="F107" s="285" t="s">
        <v>1175</v>
      </c>
      <c r="G107" s="266"/>
      <c r="H107" s="266" t="s">
        <v>1214</v>
      </c>
      <c r="I107" s="266" t="s">
        <v>1185</v>
      </c>
      <c r="J107" s="266"/>
      <c r="K107" s="277"/>
    </row>
    <row r="108" spans="2:11" ht="15" customHeight="1" x14ac:dyDescent="0.3">
      <c r="B108" s="286"/>
      <c r="C108" s="266" t="s">
        <v>1194</v>
      </c>
      <c r="D108" s="266"/>
      <c r="E108" s="266"/>
      <c r="F108" s="285" t="s">
        <v>1181</v>
      </c>
      <c r="G108" s="266"/>
      <c r="H108" s="266" t="s">
        <v>1214</v>
      </c>
      <c r="I108" s="266" t="s">
        <v>1177</v>
      </c>
      <c r="J108" s="266">
        <v>50</v>
      </c>
      <c r="K108" s="277"/>
    </row>
    <row r="109" spans="2:11" ht="15" customHeight="1" x14ac:dyDescent="0.3">
      <c r="B109" s="286"/>
      <c r="C109" s="266" t="s">
        <v>1202</v>
      </c>
      <c r="D109" s="266"/>
      <c r="E109" s="266"/>
      <c r="F109" s="285" t="s">
        <v>1181</v>
      </c>
      <c r="G109" s="266"/>
      <c r="H109" s="266" t="s">
        <v>1214</v>
      </c>
      <c r="I109" s="266" t="s">
        <v>1177</v>
      </c>
      <c r="J109" s="266">
        <v>50</v>
      </c>
      <c r="K109" s="277"/>
    </row>
    <row r="110" spans="2:11" ht="15" customHeight="1" x14ac:dyDescent="0.3">
      <c r="B110" s="286"/>
      <c r="C110" s="266" t="s">
        <v>1200</v>
      </c>
      <c r="D110" s="266"/>
      <c r="E110" s="266"/>
      <c r="F110" s="285" t="s">
        <v>1181</v>
      </c>
      <c r="G110" s="266"/>
      <c r="H110" s="266" t="s">
        <v>1214</v>
      </c>
      <c r="I110" s="266" t="s">
        <v>1177</v>
      </c>
      <c r="J110" s="266">
        <v>50</v>
      </c>
      <c r="K110" s="277"/>
    </row>
    <row r="111" spans="2:11" ht="15" customHeight="1" x14ac:dyDescent="0.3">
      <c r="B111" s="286"/>
      <c r="C111" s="266" t="s">
        <v>54</v>
      </c>
      <c r="D111" s="266"/>
      <c r="E111" s="266"/>
      <c r="F111" s="285" t="s">
        <v>1175</v>
      </c>
      <c r="G111" s="266"/>
      <c r="H111" s="266" t="s">
        <v>1215</v>
      </c>
      <c r="I111" s="266" t="s">
        <v>1177</v>
      </c>
      <c r="J111" s="266">
        <v>20</v>
      </c>
      <c r="K111" s="277"/>
    </row>
    <row r="112" spans="2:11" ht="15" customHeight="1" x14ac:dyDescent="0.3">
      <c r="B112" s="286"/>
      <c r="C112" s="266" t="s">
        <v>1216</v>
      </c>
      <c r="D112" s="266"/>
      <c r="E112" s="266"/>
      <c r="F112" s="285" t="s">
        <v>1175</v>
      </c>
      <c r="G112" s="266"/>
      <c r="H112" s="266" t="s">
        <v>1217</v>
      </c>
      <c r="I112" s="266" t="s">
        <v>1177</v>
      </c>
      <c r="J112" s="266">
        <v>120</v>
      </c>
      <c r="K112" s="277"/>
    </row>
    <row r="113" spans="2:11" ht="15" customHeight="1" x14ac:dyDescent="0.3">
      <c r="B113" s="286"/>
      <c r="C113" s="266" t="s">
        <v>39</v>
      </c>
      <c r="D113" s="266"/>
      <c r="E113" s="266"/>
      <c r="F113" s="285" t="s">
        <v>1175</v>
      </c>
      <c r="G113" s="266"/>
      <c r="H113" s="266" t="s">
        <v>1218</v>
      </c>
      <c r="I113" s="266" t="s">
        <v>1209</v>
      </c>
      <c r="J113" s="266"/>
      <c r="K113" s="277"/>
    </row>
    <row r="114" spans="2:11" ht="15" customHeight="1" x14ac:dyDescent="0.3">
      <c r="B114" s="286"/>
      <c r="C114" s="266" t="s">
        <v>49</v>
      </c>
      <c r="D114" s="266"/>
      <c r="E114" s="266"/>
      <c r="F114" s="285" t="s">
        <v>1175</v>
      </c>
      <c r="G114" s="266"/>
      <c r="H114" s="266" t="s">
        <v>1219</v>
      </c>
      <c r="I114" s="266" t="s">
        <v>1209</v>
      </c>
      <c r="J114" s="266"/>
      <c r="K114" s="277"/>
    </row>
    <row r="115" spans="2:11" ht="15" customHeight="1" x14ac:dyDescent="0.3">
      <c r="B115" s="286"/>
      <c r="C115" s="266" t="s">
        <v>58</v>
      </c>
      <c r="D115" s="266"/>
      <c r="E115" s="266"/>
      <c r="F115" s="285" t="s">
        <v>1175</v>
      </c>
      <c r="G115" s="266"/>
      <c r="H115" s="266" t="s">
        <v>1220</v>
      </c>
      <c r="I115" s="266" t="s">
        <v>1221</v>
      </c>
      <c r="J115" s="266"/>
      <c r="K115" s="277"/>
    </row>
    <row r="116" spans="2:11" ht="15" customHeight="1" x14ac:dyDescent="0.3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spans="2:11" ht="18.75" customHeight="1" x14ac:dyDescent="0.3">
      <c r="B117" s="296"/>
      <c r="C117" s="262"/>
      <c r="D117" s="262"/>
      <c r="E117" s="262"/>
      <c r="F117" s="297"/>
      <c r="G117" s="262"/>
      <c r="H117" s="262"/>
      <c r="I117" s="262"/>
      <c r="J117" s="262"/>
      <c r="K117" s="296"/>
    </row>
    <row r="118" spans="2:11" ht="18.75" customHeight="1" x14ac:dyDescent="0.3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spans="2:11" ht="7.5" customHeight="1" x14ac:dyDescent="0.3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spans="2:11" ht="45" customHeight="1" x14ac:dyDescent="0.3">
      <c r="B120" s="301"/>
      <c r="C120" s="379" t="s">
        <v>1222</v>
      </c>
      <c r="D120" s="379"/>
      <c r="E120" s="379"/>
      <c r="F120" s="379"/>
      <c r="G120" s="379"/>
      <c r="H120" s="379"/>
      <c r="I120" s="379"/>
      <c r="J120" s="379"/>
      <c r="K120" s="302"/>
    </row>
    <row r="121" spans="2:11" ht="17.25" customHeight="1" x14ac:dyDescent="0.3">
      <c r="B121" s="303"/>
      <c r="C121" s="278" t="s">
        <v>1169</v>
      </c>
      <c r="D121" s="278"/>
      <c r="E121" s="278"/>
      <c r="F121" s="278" t="s">
        <v>1170</v>
      </c>
      <c r="G121" s="279"/>
      <c r="H121" s="278" t="s">
        <v>132</v>
      </c>
      <c r="I121" s="278" t="s">
        <v>58</v>
      </c>
      <c r="J121" s="278" t="s">
        <v>1171</v>
      </c>
      <c r="K121" s="304"/>
    </row>
    <row r="122" spans="2:11" ht="17.25" customHeight="1" x14ac:dyDescent="0.3">
      <c r="B122" s="303"/>
      <c r="C122" s="280" t="s">
        <v>1172</v>
      </c>
      <c r="D122" s="280"/>
      <c r="E122" s="280"/>
      <c r="F122" s="281" t="s">
        <v>1173</v>
      </c>
      <c r="G122" s="282"/>
      <c r="H122" s="280"/>
      <c r="I122" s="280"/>
      <c r="J122" s="280" t="s">
        <v>1174</v>
      </c>
      <c r="K122" s="304"/>
    </row>
    <row r="123" spans="2:11" ht="5.25" customHeight="1" x14ac:dyDescent="0.3">
      <c r="B123" s="305"/>
      <c r="C123" s="283"/>
      <c r="D123" s="283"/>
      <c r="E123" s="283"/>
      <c r="F123" s="283"/>
      <c r="G123" s="266"/>
      <c r="H123" s="283"/>
      <c r="I123" s="283"/>
      <c r="J123" s="283"/>
      <c r="K123" s="306"/>
    </row>
    <row r="124" spans="2:11" ht="15" customHeight="1" x14ac:dyDescent="0.3">
      <c r="B124" s="305"/>
      <c r="C124" s="266" t="s">
        <v>1178</v>
      </c>
      <c r="D124" s="283"/>
      <c r="E124" s="283"/>
      <c r="F124" s="285" t="s">
        <v>1175</v>
      </c>
      <c r="G124" s="266"/>
      <c r="H124" s="266" t="s">
        <v>1214</v>
      </c>
      <c r="I124" s="266" t="s">
        <v>1177</v>
      </c>
      <c r="J124" s="266">
        <v>120</v>
      </c>
      <c r="K124" s="307"/>
    </row>
    <row r="125" spans="2:11" ht="15" customHeight="1" x14ac:dyDescent="0.3">
      <c r="B125" s="305"/>
      <c r="C125" s="266" t="s">
        <v>1223</v>
      </c>
      <c r="D125" s="266"/>
      <c r="E125" s="266"/>
      <c r="F125" s="285" t="s">
        <v>1175</v>
      </c>
      <c r="G125" s="266"/>
      <c r="H125" s="266" t="s">
        <v>1224</v>
      </c>
      <c r="I125" s="266" t="s">
        <v>1177</v>
      </c>
      <c r="J125" s="266" t="s">
        <v>1225</v>
      </c>
      <c r="K125" s="307"/>
    </row>
    <row r="126" spans="2:11" ht="15" customHeight="1" x14ac:dyDescent="0.3">
      <c r="B126" s="305"/>
      <c r="C126" s="266" t="s">
        <v>1124</v>
      </c>
      <c r="D126" s="266"/>
      <c r="E126" s="266"/>
      <c r="F126" s="285" t="s">
        <v>1175</v>
      </c>
      <c r="G126" s="266"/>
      <c r="H126" s="266" t="s">
        <v>1226</v>
      </c>
      <c r="I126" s="266" t="s">
        <v>1177</v>
      </c>
      <c r="J126" s="266" t="s">
        <v>1225</v>
      </c>
      <c r="K126" s="307"/>
    </row>
    <row r="127" spans="2:11" ht="15" customHeight="1" x14ac:dyDescent="0.3">
      <c r="B127" s="305"/>
      <c r="C127" s="266" t="s">
        <v>1186</v>
      </c>
      <c r="D127" s="266"/>
      <c r="E127" s="266"/>
      <c r="F127" s="285" t="s">
        <v>1181</v>
      </c>
      <c r="G127" s="266"/>
      <c r="H127" s="266" t="s">
        <v>1187</v>
      </c>
      <c r="I127" s="266" t="s">
        <v>1177</v>
      </c>
      <c r="J127" s="266">
        <v>15</v>
      </c>
      <c r="K127" s="307"/>
    </row>
    <row r="128" spans="2:11" ht="15" customHeight="1" x14ac:dyDescent="0.3">
      <c r="B128" s="305"/>
      <c r="C128" s="287" t="s">
        <v>1188</v>
      </c>
      <c r="D128" s="287"/>
      <c r="E128" s="287"/>
      <c r="F128" s="288" t="s">
        <v>1181</v>
      </c>
      <c r="G128" s="287"/>
      <c r="H128" s="287" t="s">
        <v>1189</v>
      </c>
      <c r="I128" s="287" t="s">
        <v>1177</v>
      </c>
      <c r="J128" s="287">
        <v>15</v>
      </c>
      <c r="K128" s="307"/>
    </row>
    <row r="129" spans="2:11" ht="15" customHeight="1" x14ac:dyDescent="0.3">
      <c r="B129" s="305"/>
      <c r="C129" s="287" t="s">
        <v>1190</v>
      </c>
      <c r="D129" s="287"/>
      <c r="E129" s="287"/>
      <c r="F129" s="288" t="s">
        <v>1181</v>
      </c>
      <c r="G129" s="287"/>
      <c r="H129" s="287" t="s">
        <v>1191</v>
      </c>
      <c r="I129" s="287" t="s">
        <v>1177</v>
      </c>
      <c r="J129" s="287">
        <v>20</v>
      </c>
      <c r="K129" s="307"/>
    </row>
    <row r="130" spans="2:11" ht="15" customHeight="1" x14ac:dyDescent="0.3">
      <c r="B130" s="305"/>
      <c r="C130" s="287" t="s">
        <v>1192</v>
      </c>
      <c r="D130" s="287"/>
      <c r="E130" s="287"/>
      <c r="F130" s="288" t="s">
        <v>1181</v>
      </c>
      <c r="G130" s="287"/>
      <c r="H130" s="287" t="s">
        <v>1193</v>
      </c>
      <c r="I130" s="287" t="s">
        <v>1177</v>
      </c>
      <c r="J130" s="287">
        <v>20</v>
      </c>
      <c r="K130" s="307"/>
    </row>
    <row r="131" spans="2:11" ht="15" customHeight="1" x14ac:dyDescent="0.3">
      <c r="B131" s="305"/>
      <c r="C131" s="266" t="s">
        <v>1180</v>
      </c>
      <c r="D131" s="266"/>
      <c r="E131" s="266"/>
      <c r="F131" s="285" t="s">
        <v>1181</v>
      </c>
      <c r="G131" s="266"/>
      <c r="H131" s="266" t="s">
        <v>1214</v>
      </c>
      <c r="I131" s="266" t="s">
        <v>1177</v>
      </c>
      <c r="J131" s="266">
        <v>50</v>
      </c>
      <c r="K131" s="307"/>
    </row>
    <row r="132" spans="2:11" ht="15" customHeight="1" x14ac:dyDescent="0.3">
      <c r="B132" s="305"/>
      <c r="C132" s="266" t="s">
        <v>1194</v>
      </c>
      <c r="D132" s="266"/>
      <c r="E132" s="266"/>
      <c r="F132" s="285" t="s">
        <v>1181</v>
      </c>
      <c r="G132" s="266"/>
      <c r="H132" s="266" t="s">
        <v>1214</v>
      </c>
      <c r="I132" s="266" t="s">
        <v>1177</v>
      </c>
      <c r="J132" s="266">
        <v>50</v>
      </c>
      <c r="K132" s="307"/>
    </row>
    <row r="133" spans="2:11" ht="15" customHeight="1" x14ac:dyDescent="0.3">
      <c r="B133" s="305"/>
      <c r="C133" s="266" t="s">
        <v>1200</v>
      </c>
      <c r="D133" s="266"/>
      <c r="E133" s="266"/>
      <c r="F133" s="285" t="s">
        <v>1181</v>
      </c>
      <c r="G133" s="266"/>
      <c r="H133" s="266" t="s">
        <v>1214</v>
      </c>
      <c r="I133" s="266" t="s">
        <v>1177</v>
      </c>
      <c r="J133" s="266">
        <v>50</v>
      </c>
      <c r="K133" s="307"/>
    </row>
    <row r="134" spans="2:11" ht="15" customHeight="1" x14ac:dyDescent="0.3">
      <c r="B134" s="305"/>
      <c r="C134" s="266" t="s">
        <v>1202</v>
      </c>
      <c r="D134" s="266"/>
      <c r="E134" s="266"/>
      <c r="F134" s="285" t="s">
        <v>1181</v>
      </c>
      <c r="G134" s="266"/>
      <c r="H134" s="266" t="s">
        <v>1214</v>
      </c>
      <c r="I134" s="266" t="s">
        <v>1177</v>
      </c>
      <c r="J134" s="266">
        <v>50</v>
      </c>
      <c r="K134" s="307"/>
    </row>
    <row r="135" spans="2:11" ht="15" customHeight="1" x14ac:dyDescent="0.3">
      <c r="B135" s="305"/>
      <c r="C135" s="266" t="s">
        <v>137</v>
      </c>
      <c r="D135" s="266"/>
      <c r="E135" s="266"/>
      <c r="F135" s="285" t="s">
        <v>1181</v>
      </c>
      <c r="G135" s="266"/>
      <c r="H135" s="266" t="s">
        <v>1227</v>
      </c>
      <c r="I135" s="266" t="s">
        <v>1177</v>
      </c>
      <c r="J135" s="266">
        <v>255</v>
      </c>
      <c r="K135" s="307"/>
    </row>
    <row r="136" spans="2:11" ht="15" customHeight="1" x14ac:dyDescent="0.3">
      <c r="B136" s="305"/>
      <c r="C136" s="266" t="s">
        <v>1204</v>
      </c>
      <c r="D136" s="266"/>
      <c r="E136" s="266"/>
      <c r="F136" s="285" t="s">
        <v>1175</v>
      </c>
      <c r="G136" s="266"/>
      <c r="H136" s="266" t="s">
        <v>1228</v>
      </c>
      <c r="I136" s="266" t="s">
        <v>1206</v>
      </c>
      <c r="J136" s="266"/>
      <c r="K136" s="307"/>
    </row>
    <row r="137" spans="2:11" ht="15" customHeight="1" x14ac:dyDescent="0.3">
      <c r="B137" s="305"/>
      <c r="C137" s="266" t="s">
        <v>1207</v>
      </c>
      <c r="D137" s="266"/>
      <c r="E137" s="266"/>
      <c r="F137" s="285" t="s">
        <v>1175</v>
      </c>
      <c r="G137" s="266"/>
      <c r="H137" s="266" t="s">
        <v>1229</v>
      </c>
      <c r="I137" s="266" t="s">
        <v>1209</v>
      </c>
      <c r="J137" s="266"/>
      <c r="K137" s="307"/>
    </row>
    <row r="138" spans="2:11" ht="15" customHeight="1" x14ac:dyDescent="0.3">
      <c r="B138" s="305"/>
      <c r="C138" s="266" t="s">
        <v>1210</v>
      </c>
      <c r="D138" s="266"/>
      <c r="E138" s="266"/>
      <c r="F138" s="285" t="s">
        <v>1175</v>
      </c>
      <c r="G138" s="266"/>
      <c r="H138" s="266" t="s">
        <v>1210</v>
      </c>
      <c r="I138" s="266" t="s">
        <v>1209</v>
      </c>
      <c r="J138" s="266"/>
      <c r="K138" s="307"/>
    </row>
    <row r="139" spans="2:11" ht="15" customHeight="1" x14ac:dyDescent="0.3">
      <c r="B139" s="305"/>
      <c r="C139" s="266" t="s">
        <v>39</v>
      </c>
      <c r="D139" s="266"/>
      <c r="E139" s="266"/>
      <c r="F139" s="285" t="s">
        <v>1175</v>
      </c>
      <c r="G139" s="266"/>
      <c r="H139" s="266" t="s">
        <v>1230</v>
      </c>
      <c r="I139" s="266" t="s">
        <v>1209</v>
      </c>
      <c r="J139" s="266"/>
      <c r="K139" s="307"/>
    </row>
    <row r="140" spans="2:11" ht="15" customHeight="1" x14ac:dyDescent="0.3">
      <c r="B140" s="305"/>
      <c r="C140" s="266" t="s">
        <v>1231</v>
      </c>
      <c r="D140" s="266"/>
      <c r="E140" s="266"/>
      <c r="F140" s="285" t="s">
        <v>1175</v>
      </c>
      <c r="G140" s="266"/>
      <c r="H140" s="266" t="s">
        <v>1232</v>
      </c>
      <c r="I140" s="266" t="s">
        <v>1209</v>
      </c>
      <c r="J140" s="266"/>
      <c r="K140" s="307"/>
    </row>
    <row r="141" spans="2:11" ht="15" customHeight="1" x14ac:dyDescent="0.3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spans="2:11" ht="18.75" customHeight="1" x14ac:dyDescent="0.3">
      <c r="B142" s="262"/>
      <c r="C142" s="262"/>
      <c r="D142" s="262"/>
      <c r="E142" s="262"/>
      <c r="F142" s="297"/>
      <c r="G142" s="262"/>
      <c r="H142" s="262"/>
      <c r="I142" s="262"/>
      <c r="J142" s="262"/>
      <c r="K142" s="262"/>
    </row>
    <row r="143" spans="2:11" ht="18.75" customHeight="1" x14ac:dyDescent="0.3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spans="2:11" ht="7.5" customHeight="1" x14ac:dyDescent="0.3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spans="2:11" ht="45" customHeight="1" x14ac:dyDescent="0.3">
      <c r="B145" s="276"/>
      <c r="C145" s="382" t="s">
        <v>1233</v>
      </c>
      <c r="D145" s="382"/>
      <c r="E145" s="382"/>
      <c r="F145" s="382"/>
      <c r="G145" s="382"/>
      <c r="H145" s="382"/>
      <c r="I145" s="382"/>
      <c r="J145" s="382"/>
      <c r="K145" s="277"/>
    </row>
    <row r="146" spans="2:11" ht="17.25" customHeight="1" x14ac:dyDescent="0.3">
      <c r="B146" s="276"/>
      <c r="C146" s="278" t="s">
        <v>1169</v>
      </c>
      <c r="D146" s="278"/>
      <c r="E146" s="278"/>
      <c r="F146" s="278" t="s">
        <v>1170</v>
      </c>
      <c r="G146" s="279"/>
      <c r="H146" s="278" t="s">
        <v>132</v>
      </c>
      <c r="I146" s="278" t="s">
        <v>58</v>
      </c>
      <c r="J146" s="278" t="s">
        <v>1171</v>
      </c>
      <c r="K146" s="277"/>
    </row>
    <row r="147" spans="2:11" ht="17.25" customHeight="1" x14ac:dyDescent="0.3">
      <c r="B147" s="276"/>
      <c r="C147" s="280" t="s">
        <v>1172</v>
      </c>
      <c r="D147" s="280"/>
      <c r="E147" s="280"/>
      <c r="F147" s="281" t="s">
        <v>1173</v>
      </c>
      <c r="G147" s="282"/>
      <c r="H147" s="280"/>
      <c r="I147" s="280"/>
      <c r="J147" s="280" t="s">
        <v>1174</v>
      </c>
      <c r="K147" s="277"/>
    </row>
    <row r="148" spans="2:11" ht="5.25" customHeight="1" x14ac:dyDescent="0.3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spans="2:11" ht="15" customHeight="1" x14ac:dyDescent="0.3">
      <c r="B149" s="286"/>
      <c r="C149" s="311" t="s">
        <v>1178</v>
      </c>
      <c r="D149" s="266"/>
      <c r="E149" s="266"/>
      <c r="F149" s="312" t="s">
        <v>1175</v>
      </c>
      <c r="G149" s="266"/>
      <c r="H149" s="311" t="s">
        <v>1214</v>
      </c>
      <c r="I149" s="311" t="s">
        <v>1177</v>
      </c>
      <c r="J149" s="311">
        <v>120</v>
      </c>
      <c r="K149" s="307"/>
    </row>
    <row r="150" spans="2:11" ht="15" customHeight="1" x14ac:dyDescent="0.3">
      <c r="B150" s="286"/>
      <c r="C150" s="311" t="s">
        <v>1223</v>
      </c>
      <c r="D150" s="266"/>
      <c r="E150" s="266"/>
      <c r="F150" s="312" t="s">
        <v>1175</v>
      </c>
      <c r="G150" s="266"/>
      <c r="H150" s="311" t="s">
        <v>1234</v>
      </c>
      <c r="I150" s="311" t="s">
        <v>1177</v>
      </c>
      <c r="J150" s="311" t="s">
        <v>1225</v>
      </c>
      <c r="K150" s="307"/>
    </row>
    <row r="151" spans="2:11" ht="15" customHeight="1" x14ac:dyDescent="0.3">
      <c r="B151" s="286"/>
      <c r="C151" s="311" t="s">
        <v>1124</v>
      </c>
      <c r="D151" s="266"/>
      <c r="E151" s="266"/>
      <c r="F151" s="312" t="s">
        <v>1175</v>
      </c>
      <c r="G151" s="266"/>
      <c r="H151" s="311" t="s">
        <v>1235</v>
      </c>
      <c r="I151" s="311" t="s">
        <v>1177</v>
      </c>
      <c r="J151" s="311" t="s">
        <v>1225</v>
      </c>
      <c r="K151" s="307"/>
    </row>
    <row r="152" spans="2:11" ht="15" customHeight="1" x14ac:dyDescent="0.3">
      <c r="B152" s="286"/>
      <c r="C152" s="311" t="s">
        <v>1180</v>
      </c>
      <c r="D152" s="266"/>
      <c r="E152" s="266"/>
      <c r="F152" s="312" t="s">
        <v>1181</v>
      </c>
      <c r="G152" s="266"/>
      <c r="H152" s="311" t="s">
        <v>1214</v>
      </c>
      <c r="I152" s="311" t="s">
        <v>1177</v>
      </c>
      <c r="J152" s="311">
        <v>50</v>
      </c>
      <c r="K152" s="307"/>
    </row>
    <row r="153" spans="2:11" ht="15" customHeight="1" x14ac:dyDescent="0.3">
      <c r="B153" s="286"/>
      <c r="C153" s="311" t="s">
        <v>1183</v>
      </c>
      <c r="D153" s="266"/>
      <c r="E153" s="266"/>
      <c r="F153" s="312" t="s">
        <v>1175</v>
      </c>
      <c r="G153" s="266"/>
      <c r="H153" s="311" t="s">
        <v>1214</v>
      </c>
      <c r="I153" s="311" t="s">
        <v>1185</v>
      </c>
      <c r="J153" s="311"/>
      <c r="K153" s="307"/>
    </row>
    <row r="154" spans="2:11" ht="15" customHeight="1" x14ac:dyDescent="0.3">
      <c r="B154" s="286"/>
      <c r="C154" s="311" t="s">
        <v>1194</v>
      </c>
      <c r="D154" s="266"/>
      <c r="E154" s="266"/>
      <c r="F154" s="312" t="s">
        <v>1181</v>
      </c>
      <c r="G154" s="266"/>
      <c r="H154" s="311" t="s">
        <v>1214</v>
      </c>
      <c r="I154" s="311" t="s">
        <v>1177</v>
      </c>
      <c r="J154" s="311">
        <v>50</v>
      </c>
      <c r="K154" s="307"/>
    </row>
    <row r="155" spans="2:11" ht="15" customHeight="1" x14ac:dyDescent="0.3">
      <c r="B155" s="286"/>
      <c r="C155" s="311" t="s">
        <v>1202</v>
      </c>
      <c r="D155" s="266"/>
      <c r="E155" s="266"/>
      <c r="F155" s="312" t="s">
        <v>1181</v>
      </c>
      <c r="G155" s="266"/>
      <c r="H155" s="311" t="s">
        <v>1214</v>
      </c>
      <c r="I155" s="311" t="s">
        <v>1177</v>
      </c>
      <c r="J155" s="311">
        <v>50</v>
      </c>
      <c r="K155" s="307"/>
    </row>
    <row r="156" spans="2:11" ht="15" customHeight="1" x14ac:dyDescent="0.3">
      <c r="B156" s="286"/>
      <c r="C156" s="311" t="s">
        <v>1200</v>
      </c>
      <c r="D156" s="266"/>
      <c r="E156" s="266"/>
      <c r="F156" s="312" t="s">
        <v>1181</v>
      </c>
      <c r="G156" s="266"/>
      <c r="H156" s="311" t="s">
        <v>1214</v>
      </c>
      <c r="I156" s="311" t="s">
        <v>1177</v>
      </c>
      <c r="J156" s="311">
        <v>50</v>
      </c>
      <c r="K156" s="307"/>
    </row>
    <row r="157" spans="2:11" ht="15" customHeight="1" x14ac:dyDescent="0.3">
      <c r="B157" s="286"/>
      <c r="C157" s="311" t="s">
        <v>102</v>
      </c>
      <c r="D157" s="266"/>
      <c r="E157" s="266"/>
      <c r="F157" s="312" t="s">
        <v>1175</v>
      </c>
      <c r="G157" s="266"/>
      <c r="H157" s="311" t="s">
        <v>1236</v>
      </c>
      <c r="I157" s="311" t="s">
        <v>1177</v>
      </c>
      <c r="J157" s="311" t="s">
        <v>1237</v>
      </c>
      <c r="K157" s="307"/>
    </row>
    <row r="158" spans="2:11" ht="15" customHeight="1" x14ac:dyDescent="0.3">
      <c r="B158" s="286"/>
      <c r="C158" s="311" t="s">
        <v>1238</v>
      </c>
      <c r="D158" s="266"/>
      <c r="E158" s="266"/>
      <c r="F158" s="312" t="s">
        <v>1175</v>
      </c>
      <c r="G158" s="266"/>
      <c r="H158" s="311" t="s">
        <v>1239</v>
      </c>
      <c r="I158" s="311" t="s">
        <v>1209</v>
      </c>
      <c r="J158" s="311"/>
      <c r="K158" s="307"/>
    </row>
    <row r="159" spans="2:11" ht="15" customHeight="1" x14ac:dyDescent="0.3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spans="2:11" ht="18.75" customHeight="1" x14ac:dyDescent="0.3">
      <c r="B160" s="262"/>
      <c r="C160" s="266"/>
      <c r="D160" s="266"/>
      <c r="E160" s="266"/>
      <c r="F160" s="285"/>
      <c r="G160" s="266"/>
      <c r="H160" s="266"/>
      <c r="I160" s="266"/>
      <c r="J160" s="266"/>
      <c r="K160" s="262"/>
    </row>
    <row r="161" spans="2:11" ht="18.75" customHeight="1" x14ac:dyDescent="0.3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spans="2:11" ht="7.5" customHeight="1" x14ac:dyDescent="0.3">
      <c r="B162" s="254"/>
      <c r="C162" s="255"/>
      <c r="D162" s="255"/>
      <c r="E162" s="255"/>
      <c r="F162" s="255"/>
      <c r="G162" s="255"/>
      <c r="H162" s="255"/>
      <c r="I162" s="255"/>
      <c r="J162" s="255"/>
      <c r="K162" s="256"/>
    </row>
    <row r="163" spans="2:11" ht="45" customHeight="1" x14ac:dyDescent="0.3">
      <c r="B163" s="257"/>
      <c r="C163" s="379" t="s">
        <v>1240</v>
      </c>
      <c r="D163" s="379"/>
      <c r="E163" s="379"/>
      <c r="F163" s="379"/>
      <c r="G163" s="379"/>
      <c r="H163" s="379"/>
      <c r="I163" s="379"/>
      <c r="J163" s="379"/>
      <c r="K163" s="258"/>
    </row>
    <row r="164" spans="2:11" ht="17.25" customHeight="1" x14ac:dyDescent="0.3">
      <c r="B164" s="257"/>
      <c r="C164" s="278" t="s">
        <v>1169</v>
      </c>
      <c r="D164" s="278"/>
      <c r="E164" s="278"/>
      <c r="F164" s="278" t="s">
        <v>1170</v>
      </c>
      <c r="G164" s="315"/>
      <c r="H164" s="316" t="s">
        <v>132</v>
      </c>
      <c r="I164" s="316" t="s">
        <v>58</v>
      </c>
      <c r="J164" s="278" t="s">
        <v>1171</v>
      </c>
      <c r="K164" s="258"/>
    </row>
    <row r="165" spans="2:11" ht="17.25" customHeight="1" x14ac:dyDescent="0.3">
      <c r="B165" s="259"/>
      <c r="C165" s="280" t="s">
        <v>1172</v>
      </c>
      <c r="D165" s="280"/>
      <c r="E165" s="280"/>
      <c r="F165" s="281" t="s">
        <v>1173</v>
      </c>
      <c r="G165" s="317"/>
      <c r="H165" s="318"/>
      <c r="I165" s="318"/>
      <c r="J165" s="280" t="s">
        <v>1174</v>
      </c>
      <c r="K165" s="260"/>
    </row>
    <row r="166" spans="2:11" ht="5.25" customHeight="1" x14ac:dyDescent="0.3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spans="2:11" ht="15" customHeight="1" x14ac:dyDescent="0.3">
      <c r="B167" s="286"/>
      <c r="C167" s="266" t="s">
        <v>1178</v>
      </c>
      <c r="D167" s="266"/>
      <c r="E167" s="266"/>
      <c r="F167" s="285" t="s">
        <v>1175</v>
      </c>
      <c r="G167" s="266"/>
      <c r="H167" s="266" t="s">
        <v>1214</v>
      </c>
      <c r="I167" s="266" t="s">
        <v>1177</v>
      </c>
      <c r="J167" s="266">
        <v>120</v>
      </c>
      <c r="K167" s="307"/>
    </row>
    <row r="168" spans="2:11" ht="15" customHeight="1" x14ac:dyDescent="0.3">
      <c r="B168" s="286"/>
      <c r="C168" s="266" t="s">
        <v>1223</v>
      </c>
      <c r="D168" s="266"/>
      <c r="E168" s="266"/>
      <c r="F168" s="285" t="s">
        <v>1175</v>
      </c>
      <c r="G168" s="266"/>
      <c r="H168" s="266" t="s">
        <v>1224</v>
      </c>
      <c r="I168" s="266" t="s">
        <v>1177</v>
      </c>
      <c r="J168" s="266" t="s">
        <v>1225</v>
      </c>
      <c r="K168" s="307"/>
    </row>
    <row r="169" spans="2:11" ht="15" customHeight="1" x14ac:dyDescent="0.3">
      <c r="B169" s="286"/>
      <c r="C169" s="266" t="s">
        <v>1124</v>
      </c>
      <c r="D169" s="266"/>
      <c r="E169" s="266"/>
      <c r="F169" s="285" t="s">
        <v>1175</v>
      </c>
      <c r="G169" s="266"/>
      <c r="H169" s="266" t="s">
        <v>1241</v>
      </c>
      <c r="I169" s="266" t="s">
        <v>1177</v>
      </c>
      <c r="J169" s="266" t="s">
        <v>1225</v>
      </c>
      <c r="K169" s="307"/>
    </row>
    <row r="170" spans="2:11" ht="15" customHeight="1" x14ac:dyDescent="0.3">
      <c r="B170" s="286"/>
      <c r="C170" s="266" t="s">
        <v>1180</v>
      </c>
      <c r="D170" s="266"/>
      <c r="E170" s="266"/>
      <c r="F170" s="285" t="s">
        <v>1181</v>
      </c>
      <c r="G170" s="266"/>
      <c r="H170" s="266" t="s">
        <v>1241</v>
      </c>
      <c r="I170" s="266" t="s">
        <v>1177</v>
      </c>
      <c r="J170" s="266">
        <v>50</v>
      </c>
      <c r="K170" s="307"/>
    </row>
    <row r="171" spans="2:11" ht="15" customHeight="1" x14ac:dyDescent="0.3">
      <c r="B171" s="286"/>
      <c r="C171" s="266" t="s">
        <v>1183</v>
      </c>
      <c r="D171" s="266"/>
      <c r="E171" s="266"/>
      <c r="F171" s="285" t="s">
        <v>1175</v>
      </c>
      <c r="G171" s="266"/>
      <c r="H171" s="266" t="s">
        <v>1241</v>
      </c>
      <c r="I171" s="266" t="s">
        <v>1185</v>
      </c>
      <c r="J171" s="266"/>
      <c r="K171" s="307"/>
    </row>
    <row r="172" spans="2:11" ht="15" customHeight="1" x14ac:dyDescent="0.3">
      <c r="B172" s="286"/>
      <c r="C172" s="266" t="s">
        <v>1194</v>
      </c>
      <c r="D172" s="266"/>
      <c r="E172" s="266"/>
      <c r="F172" s="285" t="s">
        <v>1181</v>
      </c>
      <c r="G172" s="266"/>
      <c r="H172" s="266" t="s">
        <v>1241</v>
      </c>
      <c r="I172" s="266" t="s">
        <v>1177</v>
      </c>
      <c r="J172" s="266">
        <v>50</v>
      </c>
      <c r="K172" s="307"/>
    </row>
    <row r="173" spans="2:11" ht="15" customHeight="1" x14ac:dyDescent="0.3">
      <c r="B173" s="286"/>
      <c r="C173" s="266" t="s">
        <v>1202</v>
      </c>
      <c r="D173" s="266"/>
      <c r="E173" s="266"/>
      <c r="F173" s="285" t="s">
        <v>1181</v>
      </c>
      <c r="G173" s="266"/>
      <c r="H173" s="266" t="s">
        <v>1241</v>
      </c>
      <c r="I173" s="266" t="s">
        <v>1177</v>
      </c>
      <c r="J173" s="266">
        <v>50</v>
      </c>
      <c r="K173" s="307"/>
    </row>
    <row r="174" spans="2:11" ht="15" customHeight="1" x14ac:dyDescent="0.3">
      <c r="B174" s="286"/>
      <c r="C174" s="266" t="s">
        <v>1200</v>
      </c>
      <c r="D174" s="266"/>
      <c r="E174" s="266"/>
      <c r="F174" s="285" t="s">
        <v>1181</v>
      </c>
      <c r="G174" s="266"/>
      <c r="H174" s="266" t="s">
        <v>1241</v>
      </c>
      <c r="I174" s="266" t="s">
        <v>1177</v>
      </c>
      <c r="J174" s="266">
        <v>50</v>
      </c>
      <c r="K174" s="307"/>
    </row>
    <row r="175" spans="2:11" ht="15" customHeight="1" x14ac:dyDescent="0.3">
      <c r="B175" s="286"/>
      <c r="C175" s="266" t="s">
        <v>131</v>
      </c>
      <c r="D175" s="266"/>
      <c r="E175" s="266"/>
      <c r="F175" s="285" t="s">
        <v>1175</v>
      </c>
      <c r="G175" s="266"/>
      <c r="H175" s="266" t="s">
        <v>1242</v>
      </c>
      <c r="I175" s="266" t="s">
        <v>1243</v>
      </c>
      <c r="J175" s="266"/>
      <c r="K175" s="307"/>
    </row>
    <row r="176" spans="2:11" ht="15" customHeight="1" x14ac:dyDescent="0.3">
      <c r="B176" s="286"/>
      <c r="C176" s="266" t="s">
        <v>58</v>
      </c>
      <c r="D176" s="266"/>
      <c r="E176" s="266"/>
      <c r="F176" s="285" t="s">
        <v>1175</v>
      </c>
      <c r="G176" s="266"/>
      <c r="H176" s="266" t="s">
        <v>1244</v>
      </c>
      <c r="I176" s="266" t="s">
        <v>1245</v>
      </c>
      <c r="J176" s="266">
        <v>1</v>
      </c>
      <c r="K176" s="307"/>
    </row>
    <row r="177" spans="2:11" ht="15" customHeight="1" x14ac:dyDescent="0.3">
      <c r="B177" s="286"/>
      <c r="C177" s="266" t="s">
        <v>54</v>
      </c>
      <c r="D177" s="266"/>
      <c r="E177" s="266"/>
      <c r="F177" s="285" t="s">
        <v>1175</v>
      </c>
      <c r="G177" s="266"/>
      <c r="H177" s="266" t="s">
        <v>1246</v>
      </c>
      <c r="I177" s="266" t="s">
        <v>1177</v>
      </c>
      <c r="J177" s="266">
        <v>20</v>
      </c>
      <c r="K177" s="307"/>
    </row>
    <row r="178" spans="2:11" ht="15" customHeight="1" x14ac:dyDescent="0.3">
      <c r="B178" s="286"/>
      <c r="C178" s="266" t="s">
        <v>132</v>
      </c>
      <c r="D178" s="266"/>
      <c r="E178" s="266"/>
      <c r="F178" s="285" t="s">
        <v>1175</v>
      </c>
      <c r="G178" s="266"/>
      <c r="H178" s="266" t="s">
        <v>1247</v>
      </c>
      <c r="I178" s="266" t="s">
        <v>1177</v>
      </c>
      <c r="J178" s="266">
        <v>255</v>
      </c>
      <c r="K178" s="307"/>
    </row>
    <row r="179" spans="2:11" ht="15" customHeight="1" x14ac:dyDescent="0.3">
      <c r="B179" s="286"/>
      <c r="C179" s="266" t="s">
        <v>133</v>
      </c>
      <c r="D179" s="266"/>
      <c r="E179" s="266"/>
      <c r="F179" s="285" t="s">
        <v>1175</v>
      </c>
      <c r="G179" s="266"/>
      <c r="H179" s="266" t="s">
        <v>1140</v>
      </c>
      <c r="I179" s="266" t="s">
        <v>1177</v>
      </c>
      <c r="J179" s="266">
        <v>10</v>
      </c>
      <c r="K179" s="307"/>
    </row>
    <row r="180" spans="2:11" ht="15" customHeight="1" x14ac:dyDescent="0.3">
      <c r="B180" s="286"/>
      <c r="C180" s="266" t="s">
        <v>134</v>
      </c>
      <c r="D180" s="266"/>
      <c r="E180" s="266"/>
      <c r="F180" s="285" t="s">
        <v>1175</v>
      </c>
      <c r="G180" s="266"/>
      <c r="H180" s="266" t="s">
        <v>1248</v>
      </c>
      <c r="I180" s="266" t="s">
        <v>1209</v>
      </c>
      <c r="J180" s="266"/>
      <c r="K180" s="307"/>
    </row>
    <row r="181" spans="2:11" ht="15" customHeight="1" x14ac:dyDescent="0.3">
      <c r="B181" s="286"/>
      <c r="C181" s="266" t="s">
        <v>1249</v>
      </c>
      <c r="D181" s="266"/>
      <c r="E181" s="266"/>
      <c r="F181" s="285" t="s">
        <v>1175</v>
      </c>
      <c r="G181" s="266"/>
      <c r="H181" s="266" t="s">
        <v>1250</v>
      </c>
      <c r="I181" s="266" t="s">
        <v>1209</v>
      </c>
      <c r="J181" s="266"/>
      <c r="K181" s="307"/>
    </row>
    <row r="182" spans="2:11" ht="15" customHeight="1" x14ac:dyDescent="0.3">
      <c r="B182" s="286"/>
      <c r="C182" s="266" t="s">
        <v>1238</v>
      </c>
      <c r="D182" s="266"/>
      <c r="E182" s="266"/>
      <c r="F182" s="285" t="s">
        <v>1175</v>
      </c>
      <c r="G182" s="266"/>
      <c r="H182" s="266" t="s">
        <v>1251</v>
      </c>
      <c r="I182" s="266" t="s">
        <v>1209</v>
      </c>
      <c r="J182" s="266"/>
      <c r="K182" s="307"/>
    </row>
    <row r="183" spans="2:11" ht="15" customHeight="1" x14ac:dyDescent="0.3">
      <c r="B183" s="286"/>
      <c r="C183" s="266" t="s">
        <v>136</v>
      </c>
      <c r="D183" s="266"/>
      <c r="E183" s="266"/>
      <c r="F183" s="285" t="s">
        <v>1181</v>
      </c>
      <c r="G183" s="266"/>
      <c r="H183" s="266" t="s">
        <v>1252</v>
      </c>
      <c r="I183" s="266" t="s">
        <v>1177</v>
      </c>
      <c r="J183" s="266">
        <v>50</v>
      </c>
      <c r="K183" s="307"/>
    </row>
    <row r="184" spans="2:11" ht="15" customHeight="1" x14ac:dyDescent="0.3">
      <c r="B184" s="286"/>
      <c r="C184" s="266" t="s">
        <v>1253</v>
      </c>
      <c r="D184" s="266"/>
      <c r="E184" s="266"/>
      <c r="F184" s="285" t="s">
        <v>1181</v>
      </c>
      <c r="G184" s="266"/>
      <c r="H184" s="266" t="s">
        <v>1254</v>
      </c>
      <c r="I184" s="266" t="s">
        <v>1255</v>
      </c>
      <c r="J184" s="266"/>
      <c r="K184" s="307"/>
    </row>
    <row r="185" spans="2:11" ht="15" customHeight="1" x14ac:dyDescent="0.3">
      <c r="B185" s="286"/>
      <c r="C185" s="266" t="s">
        <v>1256</v>
      </c>
      <c r="D185" s="266"/>
      <c r="E185" s="266"/>
      <c r="F185" s="285" t="s">
        <v>1181</v>
      </c>
      <c r="G185" s="266"/>
      <c r="H185" s="266" t="s">
        <v>1257</v>
      </c>
      <c r="I185" s="266" t="s">
        <v>1255</v>
      </c>
      <c r="J185" s="266"/>
      <c r="K185" s="307"/>
    </row>
    <row r="186" spans="2:11" ht="15" customHeight="1" x14ac:dyDescent="0.3">
      <c r="B186" s="286"/>
      <c r="C186" s="266" t="s">
        <v>1258</v>
      </c>
      <c r="D186" s="266"/>
      <c r="E186" s="266"/>
      <c r="F186" s="285" t="s">
        <v>1181</v>
      </c>
      <c r="G186" s="266"/>
      <c r="H186" s="266" t="s">
        <v>1259</v>
      </c>
      <c r="I186" s="266" t="s">
        <v>1255</v>
      </c>
      <c r="J186" s="266"/>
      <c r="K186" s="307"/>
    </row>
    <row r="187" spans="2:11" ht="15" customHeight="1" x14ac:dyDescent="0.3">
      <c r="B187" s="286"/>
      <c r="C187" s="319" t="s">
        <v>1260</v>
      </c>
      <c r="D187" s="266"/>
      <c r="E187" s="266"/>
      <c r="F187" s="285" t="s">
        <v>1181</v>
      </c>
      <c r="G187" s="266"/>
      <c r="H187" s="266" t="s">
        <v>1261</v>
      </c>
      <c r="I187" s="266" t="s">
        <v>1262</v>
      </c>
      <c r="J187" s="320" t="s">
        <v>1263</v>
      </c>
      <c r="K187" s="307"/>
    </row>
    <row r="188" spans="2:11" ht="15" customHeight="1" x14ac:dyDescent="0.3">
      <c r="B188" s="286"/>
      <c r="C188" s="271" t="s">
        <v>43</v>
      </c>
      <c r="D188" s="266"/>
      <c r="E188" s="266"/>
      <c r="F188" s="285" t="s">
        <v>1175</v>
      </c>
      <c r="G188" s="266"/>
      <c r="H188" s="262" t="s">
        <v>1264</v>
      </c>
      <c r="I188" s="266" t="s">
        <v>1265</v>
      </c>
      <c r="J188" s="266"/>
      <c r="K188" s="307"/>
    </row>
    <row r="189" spans="2:11" ht="15" customHeight="1" x14ac:dyDescent="0.3">
      <c r="B189" s="286"/>
      <c r="C189" s="271" t="s">
        <v>1266</v>
      </c>
      <c r="D189" s="266"/>
      <c r="E189" s="266"/>
      <c r="F189" s="285" t="s">
        <v>1175</v>
      </c>
      <c r="G189" s="266"/>
      <c r="H189" s="266" t="s">
        <v>1267</v>
      </c>
      <c r="I189" s="266" t="s">
        <v>1209</v>
      </c>
      <c r="J189" s="266"/>
      <c r="K189" s="307"/>
    </row>
    <row r="190" spans="2:11" ht="15" customHeight="1" x14ac:dyDescent="0.3">
      <c r="B190" s="286"/>
      <c r="C190" s="271" t="s">
        <v>1268</v>
      </c>
      <c r="D190" s="266"/>
      <c r="E190" s="266"/>
      <c r="F190" s="285" t="s">
        <v>1175</v>
      </c>
      <c r="G190" s="266"/>
      <c r="H190" s="266" t="s">
        <v>1269</v>
      </c>
      <c r="I190" s="266" t="s">
        <v>1209</v>
      </c>
      <c r="J190" s="266"/>
      <c r="K190" s="307"/>
    </row>
    <row r="191" spans="2:11" ht="15" customHeight="1" x14ac:dyDescent="0.3">
      <c r="B191" s="286"/>
      <c r="C191" s="271" t="s">
        <v>1270</v>
      </c>
      <c r="D191" s="266"/>
      <c r="E191" s="266"/>
      <c r="F191" s="285" t="s">
        <v>1181</v>
      </c>
      <c r="G191" s="266"/>
      <c r="H191" s="266" t="s">
        <v>1271</v>
      </c>
      <c r="I191" s="266" t="s">
        <v>1209</v>
      </c>
      <c r="J191" s="266"/>
      <c r="K191" s="307"/>
    </row>
    <row r="192" spans="2:11" ht="15" customHeight="1" x14ac:dyDescent="0.3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spans="2:11" ht="18.75" customHeight="1" x14ac:dyDescent="0.3">
      <c r="B193" s="262"/>
      <c r="C193" s="266"/>
      <c r="D193" s="266"/>
      <c r="E193" s="266"/>
      <c r="F193" s="285"/>
      <c r="G193" s="266"/>
      <c r="H193" s="266"/>
      <c r="I193" s="266"/>
      <c r="J193" s="266"/>
      <c r="K193" s="262"/>
    </row>
    <row r="194" spans="2:11" ht="18.75" customHeight="1" x14ac:dyDescent="0.3">
      <c r="B194" s="262"/>
      <c r="C194" s="266"/>
      <c r="D194" s="266"/>
      <c r="E194" s="266"/>
      <c r="F194" s="285"/>
      <c r="G194" s="266"/>
      <c r="H194" s="266"/>
      <c r="I194" s="266"/>
      <c r="J194" s="266"/>
      <c r="K194" s="262"/>
    </row>
    <row r="195" spans="2:11" ht="18.75" customHeight="1" x14ac:dyDescent="0.3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spans="2:11" x14ac:dyDescent="0.3">
      <c r="B196" s="254"/>
      <c r="C196" s="255"/>
      <c r="D196" s="255"/>
      <c r="E196" s="255"/>
      <c r="F196" s="255"/>
      <c r="G196" s="255"/>
      <c r="H196" s="255"/>
      <c r="I196" s="255"/>
      <c r="J196" s="255"/>
      <c r="K196" s="256"/>
    </row>
    <row r="197" spans="2:11" ht="22.2" x14ac:dyDescent="0.3">
      <c r="B197" s="257"/>
      <c r="C197" s="379" t="s">
        <v>1272</v>
      </c>
      <c r="D197" s="379"/>
      <c r="E197" s="379"/>
      <c r="F197" s="379"/>
      <c r="G197" s="379"/>
      <c r="H197" s="379"/>
      <c r="I197" s="379"/>
      <c r="J197" s="379"/>
      <c r="K197" s="258"/>
    </row>
    <row r="198" spans="2:11" ht="25.5" customHeight="1" x14ac:dyDescent="0.3">
      <c r="B198" s="257"/>
      <c r="C198" s="322" t="s">
        <v>1273</v>
      </c>
      <c r="D198" s="322"/>
      <c r="E198" s="322"/>
      <c r="F198" s="322" t="s">
        <v>1274</v>
      </c>
      <c r="G198" s="323"/>
      <c r="H198" s="383" t="s">
        <v>1275</v>
      </c>
      <c r="I198" s="383"/>
      <c r="J198" s="383"/>
      <c r="K198" s="258"/>
    </row>
    <row r="199" spans="2:11" ht="5.25" customHeight="1" x14ac:dyDescent="0.3">
      <c r="B199" s="286"/>
      <c r="C199" s="283"/>
      <c r="D199" s="283"/>
      <c r="E199" s="283"/>
      <c r="F199" s="283"/>
      <c r="G199" s="266"/>
      <c r="H199" s="283"/>
      <c r="I199" s="283"/>
      <c r="J199" s="283"/>
      <c r="K199" s="307"/>
    </row>
    <row r="200" spans="2:11" ht="15" customHeight="1" x14ac:dyDescent="0.3">
      <c r="B200" s="286"/>
      <c r="C200" s="266" t="s">
        <v>1265</v>
      </c>
      <c r="D200" s="266"/>
      <c r="E200" s="266"/>
      <c r="F200" s="285" t="s">
        <v>44</v>
      </c>
      <c r="G200" s="266"/>
      <c r="H200" s="384" t="s">
        <v>1276</v>
      </c>
      <c r="I200" s="384"/>
      <c r="J200" s="384"/>
      <c r="K200" s="307"/>
    </row>
    <row r="201" spans="2:11" ht="15" customHeight="1" x14ac:dyDescent="0.3">
      <c r="B201" s="286"/>
      <c r="C201" s="292"/>
      <c r="D201" s="266"/>
      <c r="E201" s="266"/>
      <c r="F201" s="285" t="s">
        <v>45</v>
      </c>
      <c r="G201" s="266"/>
      <c r="H201" s="384" t="s">
        <v>1277</v>
      </c>
      <c r="I201" s="384"/>
      <c r="J201" s="384"/>
      <c r="K201" s="307"/>
    </row>
    <row r="202" spans="2:11" ht="15" customHeight="1" x14ac:dyDescent="0.3">
      <c r="B202" s="286"/>
      <c r="C202" s="292"/>
      <c r="D202" s="266"/>
      <c r="E202" s="266"/>
      <c r="F202" s="285" t="s">
        <v>48</v>
      </c>
      <c r="G202" s="266"/>
      <c r="H202" s="384" t="s">
        <v>1278</v>
      </c>
      <c r="I202" s="384"/>
      <c r="J202" s="384"/>
      <c r="K202" s="307"/>
    </row>
    <row r="203" spans="2:11" ht="15" customHeight="1" x14ac:dyDescent="0.3">
      <c r="B203" s="286"/>
      <c r="C203" s="266"/>
      <c r="D203" s="266"/>
      <c r="E203" s="266"/>
      <c r="F203" s="285" t="s">
        <v>46</v>
      </c>
      <c r="G203" s="266"/>
      <c r="H203" s="384" t="s">
        <v>1279</v>
      </c>
      <c r="I203" s="384"/>
      <c r="J203" s="384"/>
      <c r="K203" s="307"/>
    </row>
    <row r="204" spans="2:11" ht="15" customHeight="1" x14ac:dyDescent="0.3">
      <c r="B204" s="286"/>
      <c r="C204" s="266"/>
      <c r="D204" s="266"/>
      <c r="E204" s="266"/>
      <c r="F204" s="285" t="s">
        <v>47</v>
      </c>
      <c r="G204" s="266"/>
      <c r="H204" s="384" t="s">
        <v>1280</v>
      </c>
      <c r="I204" s="384"/>
      <c r="J204" s="384"/>
      <c r="K204" s="307"/>
    </row>
    <row r="205" spans="2:11" ht="15" customHeight="1" x14ac:dyDescent="0.3">
      <c r="B205" s="286"/>
      <c r="C205" s="266"/>
      <c r="D205" s="266"/>
      <c r="E205" s="266"/>
      <c r="F205" s="285"/>
      <c r="G205" s="266"/>
      <c r="H205" s="266"/>
      <c r="I205" s="266"/>
      <c r="J205" s="266"/>
      <c r="K205" s="307"/>
    </row>
    <row r="206" spans="2:11" ht="15" customHeight="1" x14ac:dyDescent="0.3">
      <c r="B206" s="286"/>
      <c r="C206" s="266" t="s">
        <v>1221</v>
      </c>
      <c r="D206" s="266"/>
      <c r="E206" s="266"/>
      <c r="F206" s="285" t="s">
        <v>80</v>
      </c>
      <c r="G206" s="266"/>
      <c r="H206" s="384" t="s">
        <v>1281</v>
      </c>
      <c r="I206" s="384"/>
      <c r="J206" s="384"/>
      <c r="K206" s="307"/>
    </row>
    <row r="207" spans="2:11" ht="15" customHeight="1" x14ac:dyDescent="0.3">
      <c r="B207" s="286"/>
      <c r="C207" s="292"/>
      <c r="D207" s="266"/>
      <c r="E207" s="266"/>
      <c r="F207" s="285" t="s">
        <v>1121</v>
      </c>
      <c r="G207" s="266"/>
      <c r="H207" s="384" t="s">
        <v>1122</v>
      </c>
      <c r="I207" s="384"/>
      <c r="J207" s="384"/>
      <c r="K207" s="307"/>
    </row>
    <row r="208" spans="2:11" ht="15" customHeight="1" x14ac:dyDescent="0.3">
      <c r="B208" s="286"/>
      <c r="C208" s="266"/>
      <c r="D208" s="266"/>
      <c r="E208" s="266"/>
      <c r="F208" s="285" t="s">
        <v>1119</v>
      </c>
      <c r="G208" s="266"/>
      <c r="H208" s="384" t="s">
        <v>1282</v>
      </c>
      <c r="I208" s="384"/>
      <c r="J208" s="384"/>
      <c r="K208" s="307"/>
    </row>
    <row r="209" spans="2:11" ht="15" customHeight="1" x14ac:dyDescent="0.3">
      <c r="B209" s="324"/>
      <c r="C209" s="292"/>
      <c r="D209" s="292"/>
      <c r="E209" s="292"/>
      <c r="F209" s="285" t="s">
        <v>90</v>
      </c>
      <c r="G209" s="271"/>
      <c r="H209" s="385" t="s">
        <v>1123</v>
      </c>
      <c r="I209" s="385"/>
      <c r="J209" s="385"/>
      <c r="K209" s="325"/>
    </row>
    <row r="210" spans="2:11" ht="15" customHeight="1" x14ac:dyDescent="0.3">
      <c r="B210" s="324"/>
      <c r="C210" s="292"/>
      <c r="D210" s="292"/>
      <c r="E210" s="292"/>
      <c r="F210" s="285" t="s">
        <v>1036</v>
      </c>
      <c r="G210" s="271"/>
      <c r="H210" s="385" t="s">
        <v>1105</v>
      </c>
      <c r="I210" s="385"/>
      <c r="J210" s="385"/>
      <c r="K210" s="325"/>
    </row>
    <row r="211" spans="2:11" ht="15" customHeight="1" x14ac:dyDescent="0.3">
      <c r="B211" s="324"/>
      <c r="C211" s="292"/>
      <c r="D211" s="292"/>
      <c r="E211" s="292"/>
      <c r="F211" s="326"/>
      <c r="G211" s="271"/>
      <c r="H211" s="327"/>
      <c r="I211" s="327"/>
      <c r="J211" s="327"/>
      <c r="K211" s="325"/>
    </row>
    <row r="212" spans="2:11" ht="15" customHeight="1" x14ac:dyDescent="0.3">
      <c r="B212" s="324"/>
      <c r="C212" s="266" t="s">
        <v>1245</v>
      </c>
      <c r="D212" s="292"/>
      <c r="E212" s="292"/>
      <c r="F212" s="285">
        <v>1</v>
      </c>
      <c r="G212" s="271"/>
      <c r="H212" s="385" t="s">
        <v>1283</v>
      </c>
      <c r="I212" s="385"/>
      <c r="J212" s="385"/>
      <c r="K212" s="325"/>
    </row>
    <row r="213" spans="2:11" ht="15" customHeight="1" x14ac:dyDescent="0.3">
      <c r="B213" s="324"/>
      <c r="C213" s="292"/>
      <c r="D213" s="292"/>
      <c r="E213" s="292"/>
      <c r="F213" s="285">
        <v>2</v>
      </c>
      <c r="G213" s="271"/>
      <c r="H213" s="385" t="s">
        <v>1284</v>
      </c>
      <c r="I213" s="385"/>
      <c r="J213" s="385"/>
      <c r="K213" s="325"/>
    </row>
    <row r="214" spans="2:11" ht="15" customHeight="1" x14ac:dyDescent="0.3">
      <c r="B214" s="324"/>
      <c r="C214" s="292"/>
      <c r="D214" s="292"/>
      <c r="E214" s="292"/>
      <c r="F214" s="285">
        <v>3</v>
      </c>
      <c r="G214" s="271"/>
      <c r="H214" s="385" t="s">
        <v>1285</v>
      </c>
      <c r="I214" s="385"/>
      <c r="J214" s="385"/>
      <c r="K214" s="325"/>
    </row>
    <row r="215" spans="2:11" ht="15" customHeight="1" x14ac:dyDescent="0.3">
      <c r="B215" s="324"/>
      <c r="C215" s="292"/>
      <c r="D215" s="292"/>
      <c r="E215" s="292"/>
      <c r="F215" s="285">
        <v>4</v>
      </c>
      <c r="G215" s="271"/>
      <c r="H215" s="385" t="s">
        <v>1286</v>
      </c>
      <c r="I215" s="385"/>
      <c r="J215" s="385"/>
      <c r="K215" s="325"/>
    </row>
    <row r="216" spans="2:11" ht="12.75" customHeight="1" x14ac:dyDescent="0.3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Zateplení</vt:lpstr>
      <vt:lpstr>02 - Vzduchotechnika</vt:lpstr>
      <vt:lpstr>03 - Elektroinstalace</vt:lpstr>
      <vt:lpstr>VON - VRN+ON</vt:lpstr>
      <vt:lpstr>Pokyny pro vyplnění</vt:lpstr>
      <vt:lpstr>'01 - Zateplení'!Názvy_tisku</vt:lpstr>
      <vt:lpstr>'02 - Vzduchotechnika'!Názvy_tisku</vt:lpstr>
      <vt:lpstr>'03 - Elektroinstalace'!Názvy_tisku</vt:lpstr>
      <vt:lpstr>'Rekapitulace stavby'!Názvy_tisku</vt:lpstr>
      <vt:lpstr>'VON - VRN+ON'!Názvy_tisku</vt:lpstr>
      <vt:lpstr>'01 - Zateplení'!Oblast_tisku</vt:lpstr>
      <vt:lpstr>'02 - Vzduchotechnika'!Oblast_tisku</vt:lpstr>
      <vt:lpstr>'03 - Elektroinstalace'!Oblast_tisku</vt:lpstr>
      <vt:lpstr>'Pokyny pro vyplnění'!Oblast_tisku</vt:lpstr>
      <vt:lpstr>'Rekapitulace stavby'!Oblast_tisku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Machálková</dc:creator>
  <cp:lastModifiedBy>Michaela Machálková</cp:lastModifiedBy>
  <dcterms:created xsi:type="dcterms:W3CDTF">2018-11-23T14:50:25Z</dcterms:created>
  <dcterms:modified xsi:type="dcterms:W3CDTF">2018-11-26T13:09:32Z</dcterms:modified>
</cp:coreProperties>
</file>