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10" sheetId="2" r:id="rId2"/>
    <sheet name="SO 101" sheetId="3" r:id="rId3"/>
    <sheet name="SO 180" sheetId="4" r:id="rId4"/>
    <sheet name="SO 190" sheetId="5" r:id="rId5"/>
    <sheet name="SO 801" sheetId="6" r:id="rId6"/>
    <sheet name="SO 802" sheetId="7" r:id="rId7"/>
    <sheet name="VON" sheetId="8" r:id="rId8"/>
  </sheets>
  <definedNames/>
  <calcPr fullCalcOnLoad="1"/>
</workbook>
</file>

<file path=xl/sharedStrings.xml><?xml version="1.0" encoding="utf-8"?>
<sst xmlns="http://schemas.openxmlformats.org/spreadsheetml/2006/main" count="1951" uniqueCount="522">
  <si>
    <t>Firma: Atelier PROMIKA s.r.o.</t>
  </si>
  <si>
    <t>Soupis objektů s DPH</t>
  </si>
  <si>
    <t>Stavba: 1821 - Stavba nové bezmotorové komunikace Střelničná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</si>
  <si>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</si>
  <si>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</si>
  <si>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</si>
  <si>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</si>
  <si>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</si>
  <si>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</si>
  <si>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</si>
  <si>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</si>
  <si>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</si>
  <si>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</si>
  <si>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</si>
  <si>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</si>
  <si>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1821</t>
  </si>
  <si>
    <t>Stavba nové bezmotorové komunikace Střelničná</t>
  </si>
  <si>
    <t>O</t>
  </si>
  <si>
    <t>Rozpočet:</t>
  </si>
  <si>
    <t>0,00</t>
  </si>
  <si>
    <t>15,00</t>
  </si>
  <si>
    <t>21,00</t>
  </si>
  <si>
    <t>3</t>
  </si>
  <si>
    <t>2</t>
  </si>
  <si>
    <t>SO 010</t>
  </si>
  <si>
    <t>Příprava území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</si>
  <si>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</si>
  <si>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</si>
  <si>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</si>
  <si>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</si>
  <si>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</si>
  <si>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</si>
  <si>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</si>
  <si>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</si>
  <si>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</si>
  <si>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</si>
  <si>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</si>
  <si>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</si>
  <si>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</si>
  <si>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</si>
  <si>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</si>
  <si>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</si>
  <si>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</si>
  <si>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</si>
  <si>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</si>
  <si>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</si>
  <si>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</si>
  <si>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</si>
  <si>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</si>
  <si>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</si>
  <si>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</si>
  <si>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zemina, kamen</t>
  </si>
  <si>
    <t>VV</t>
  </si>
  <si>
    <t>pol. 113328: 566,9=566,900 [A] 
pol. 11353: 242,7*0,11=26,697 [B] 
pol. 11354: 247,5*0,08=19,800 [C] 
pol. 11355: 442,3*0,08=35,384 [D] 
Celkem: (A+B+C+D)*1,9=1 232,684 [E]</t>
  </si>
  <si>
    <t>TS</t>
  </si>
  <si>
    <t>zahrnuje veškeré poplatky provozovateli skládky související s uložením odpadu na skládce.</t>
  </si>
  <si>
    <t>b</t>
  </si>
  <si>
    <t>živice</t>
  </si>
  <si>
    <t>pol. 113138: 196,06=196,060 [A] 
pol. 113728: 4,416=4,416 [B] 
Celkem: (A+B)*2,4=481,142 [C]</t>
  </si>
  <si>
    <t>c</t>
  </si>
  <si>
    <t>beton, železobeton</t>
  </si>
  <si>
    <t>pol. 113158: 0,74=0,740 [A] 
pol. 113168: 0,375=0,375 [B] 
pol. 113348: 980,3=980,300 [C] 
pol. 113488: 6,12=6,120 [D] 
pol. 11351: 721,4*0,05=36,070 [E] 
pol. 11352: 161,5*0,11=17,765 [F] 
pol. 966168: 15,0=15,000 [G] 
Celkem: (A+B+C+D+E+F+G)*2,5=2 640,925 [H]</t>
  </si>
  <si>
    <t>027121</t>
  </si>
  <si>
    <t/>
  </si>
  <si>
    <t>PROVIZORNÍ PŘÍSTUPOVÉ CESTY - ZŘÍZENÍ</t>
  </si>
  <si>
    <t>M2</t>
  </si>
  <si>
    <t>Provizorní chodník ze silničních panelů + Separační netkaná geotextílie - pořízení, doprava, uložení 
materiál v majetku zhotovitele 
položka čerpána v rozsahu dle skutečnosti</t>
  </si>
  <si>
    <t>Konstrukce zpevněných ploch: 929,0=929,000 [A]</t>
  </si>
  <si>
    <t>zahrnuje veškeré náklady spojené s objednatelem požadovanými zařízeními</t>
  </si>
  <si>
    <t>027123</t>
  </si>
  <si>
    <t>PROVIZORNÍ PŘÍSTUPOVÉ CESTY - ZRUŠENÍ</t>
  </si>
  <si>
    <t>Provizorní chodník z panelů vč. geotextilie - následný odvoz po provedení stavby 
materiál v majetku zhotovitele 
položka čerpána v rozsahu dle skutečnosti</t>
  </si>
  <si>
    <t>02720</t>
  </si>
  <si>
    <t>POMOC PRÁCE ZŘÍZ NEBO ZAJIŠŤ REGULACI A OCHRANU DOPRAVY</t>
  </si>
  <si>
    <t>KPL</t>
  </si>
  <si>
    <t>Ostatní - Provizorní označník autobusové zastávky (provizorní přesunutí autobusové zastávky) - 1ks: 1=1,000 [A]</t>
  </si>
  <si>
    <t>7</t>
  </si>
  <si>
    <t>02991</t>
  </si>
  <si>
    <t>OSTATNÍ POŽADAVKY - INFORMAČNÍ TABULE</t>
  </si>
  <si>
    <t>KUS</t>
  </si>
  <si>
    <t>- bez dodávky</t>
  </si>
  <si>
    <t>Ostatní - Demontáž a zpětná montáž na novém místě - informační tabule vitrínová se 2 sloupky v betonovém loži, šířka tabule 2300 mm: 1=1,000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</si>
  <si>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</si>
  <si>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Zemní práce</t>
  </si>
  <si>
    <t>8</t>
  </si>
  <si>
    <t>11120</t>
  </si>
  <si>
    <t>ODSTRANĚNÍ KŘOVIN</t>
  </si>
  <si>
    <t>vč. likvidace dřevní hmoty dle dispozic zhotovitele</t>
  </si>
  <si>
    <t>Kácení a úpravy vegetace - Kácení náletových dřevin: 60,0=60,000 [A]</t>
  </si>
  <si>
    <t>odstranění křovin a stromů do průměru 100 mm 
doprava dřevin bez ohledu na vzdálenost 
spálení na hromadách nebo štěpkování</t>
  </si>
  <si>
    <t>11204</t>
  </si>
  <si>
    <t>KÁCENÍ STROMŮ D KMENE DO 0,3M S ODSTRANĚNÍM PAŘEZŮ</t>
  </si>
  <si>
    <t>Kácení a úpravy vegetace - Kácení stromu o průměru kmene max. 250 mm ve výšce 1300 mm, včetně odstranění pařezu a kořenů: 2=2,000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</si>
  <si>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</si>
  <si>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11221</t>
  </si>
  <si>
    <t>ODSTRANĚNÍ PAŘEZŮ D DO 0,5M</t>
  </si>
  <si>
    <t>Kácení a úpravy vegetace - Odstranění pařezů o průměru kmene max. 250 mm (již pokácených stromů mimo tuto stavbu): 4=4,000 [A]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</si>
  <si>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</si>
  <si>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</t>
  </si>
  <si>
    <t>R</t>
  </si>
  <si>
    <t>ODSTRANĚNÍ ČÁSTI KOŘENOVÉHO SYSTÉMU</t>
  </si>
  <si>
    <t>vč. ošetření řezu (1ks=1strom)</t>
  </si>
  <si>
    <t>Kácení a úpravy vegetace - Odstranění kořenů stromů zasahujících do konstrukce stávajícího chodníku i navržené stezky: 50=50,000 [A]</t>
  </si>
  <si>
    <t>12</t>
  </si>
  <si>
    <t>11241</t>
  </si>
  <si>
    <t>ÚPRAVA STROMŮ D DO 0,5M ŘEZEM VĚTVÍ</t>
  </si>
  <si>
    <t>Kácení a úpravy vegetace - Prořezání větví stromů: 34=34,000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</si>
  <si>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</t>
  </si>
  <si>
    <t>13</t>
  </si>
  <si>
    <t>11242</t>
  </si>
  <si>
    <t>ÚPRAVA STROMŮ D DO 0,9M ŘEZEM VĚTVÍ</t>
  </si>
  <si>
    <t>Kácení a úpravy vegetace - Prořezání větví stromů: 16=16,000 [A]</t>
  </si>
  <si>
    <t>14</t>
  </si>
  <si>
    <t>113138</t>
  </si>
  <si>
    <t>ODSTRANĚNÍ KRYTU ZPEVNĚNÝCH PLOCH S ASFALT POJIVEM, ODVOZ DO 20KM</t>
  </si>
  <si>
    <t>M3</t>
  </si>
  <si>
    <t>vč. odvozu a uložení na skládku dle dispozic zhotovitele, vzdálenost uvedena orientačně</t>
  </si>
  <si>
    <t>Bourací práce a demolice - Odstranění původních asfaltových vrstev vozovky v tloušťce průměrně 40 mm: 4901,5*0,04=196,060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</si>
  <si>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</si>
  <si>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</si>
  <si>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113158</t>
  </si>
  <si>
    <t>ODSTRANĚNÍ KRYTU ZPEVNĚNÝCH PLOCH Z BETONU, ODVOZ DO 20KM</t>
  </si>
  <si>
    <t>Bourací práce a demolice - Bourání plochy s krytem z cementobetonu CB pod telefonní budkou v tl. 370 mm: 2,0*0,37=0,740 [A]</t>
  </si>
  <si>
    <t>16</t>
  </si>
  <si>
    <t>113168</t>
  </si>
  <si>
    <t>ODSTRANĚNÍ KRYTU ZPEVNĚNÝCH PLOCH ZE SILNIČNÍCH DÍLCŮ, ODVOZ DO 20KM</t>
  </si>
  <si>
    <t>Bourací práce a demolice - Odstranění a odvoz siliničních panelů (využívaných jako chodník) tl. 150  mm: 2,5*0,15=0,375 [A]</t>
  </si>
  <si>
    <t>17</t>
  </si>
  <si>
    <t>113328</t>
  </si>
  <si>
    <t>ODSTRAN PODKL ZPEVNĚNÝCH PLOCH Z KAMENIVA NESTMEL, ODVOZ DO 20KM</t>
  </si>
  <si>
    <t>Bourací práce a demolice - Odstranění původních nestmelených podkladních vrstev vozovky: 566,9=566,900 [A]</t>
  </si>
  <si>
    <t>18</t>
  </si>
  <si>
    <t>113348</t>
  </si>
  <si>
    <t>ODSTRAN PODKL ZPEVNĚNÝCH PLOCH S CEM POJIVEM, ODVOZ DO 20KM</t>
  </si>
  <si>
    <t>Bourací práce a demolice - Odstranění vrstvy ze směsi stmelené cementem SC v tloušťce 200 mm: 4901,5*0,20=980,300 [A]</t>
  </si>
  <si>
    <t>19</t>
  </si>
  <si>
    <t>113488</t>
  </si>
  <si>
    <t>ODSTRANĚNÍ KRYTU ZPEVNĚNÝCH PLOCH Z DLAŽDIC VČETNĚ PODKLADU, ODVOZ DO 20KM</t>
  </si>
  <si>
    <t>Bourací práce a demolice - Odstranění původní betonové dlažby tl. 60 mm včetně lože tl. 40 mm: 61,2*0,10=6,120 [A]</t>
  </si>
  <si>
    <t>20</t>
  </si>
  <si>
    <t>11351</t>
  </si>
  <si>
    <t>ODSTRANĚNÍ ZÁHONOVÝCH OBRUBNÍKŮ</t>
  </si>
  <si>
    <t>M</t>
  </si>
  <si>
    <t>vč. odvozu a uložení na skládku dle dispozic zhotovitele</t>
  </si>
  <si>
    <t>Bourací práce a demolice - Vybourání stávajících betonových obrubníků šířky 50 mm včetně betonového lože: 721,4=721,400 [A]</t>
  </si>
  <si>
    <t>21</t>
  </si>
  <si>
    <t>11352</t>
  </si>
  <si>
    <t>ODSTRANĚNÍ CHODNÍKOVÝCH A SILNIČNÍCH OBRUBNÍKŮ BETONOVÝCH</t>
  </si>
  <si>
    <t>Bourací práce a demolice - Vybourání stávajících betonových obrubníků šířky 80 mm včetně betonového lože: 161,5=161,500 [A]</t>
  </si>
  <si>
    <t>22</t>
  </si>
  <si>
    <t>11353</t>
  </si>
  <si>
    <t>ODSTRANĚNÍ CHODNÍKOVÝCH KAMENNÝCH OBRUBNÍKŮ</t>
  </si>
  <si>
    <t>Bourací práce a demolice - Vybourání stávajících kamenných obrub šířky 250 mm včetně betonového lože: 242,7=242,700 [A]</t>
  </si>
  <si>
    <t>23</t>
  </si>
  <si>
    <t>11354</t>
  </si>
  <si>
    <t>ODSTRANĚNÍ OBRUB Z KRAJNÍKŮ</t>
  </si>
  <si>
    <t>Bourací práce a demolice - Vybourání stávajících kamenných krajníků šířky 160 mm včetně betonového lože: 307,2=307,200 [A] 
Krajníky na meziskládku pro znovuosazení (SO 101) - předpoklad (odpočet): -59,7=-59,700 [B] 
Celkem: A+B=247,500 [C]</t>
  </si>
  <si>
    <t>24</t>
  </si>
  <si>
    <t>vč. odvozu a uložení na meziskládku dle dispozic zhotovitele 
součást položky je i výběr vhodných krajníků a jejich očištění</t>
  </si>
  <si>
    <t>Krajníky na meziskládku pro znovuosazení (SO 101) - předpoklad: 59,7=59,700 [A]</t>
  </si>
  <si>
    <t>25</t>
  </si>
  <si>
    <t>11355</t>
  </si>
  <si>
    <t>ODSTRANĚNÍ OBRUB Z DLAŽEBNÍCH KOSTEK JEDNODUCHÝCH</t>
  </si>
  <si>
    <t>Bourací práce a demolice - Vybourání stávající linky z kamenných kostek velkých (šířka 150 mm) včetně betonového lože tl. 100 mm: 442,3=442,300 [A]</t>
  </si>
  <si>
    <t>26</t>
  </si>
  <si>
    <t>113728</t>
  </si>
  <si>
    <t>FRÉZOVÁNÍ ZPEVNĚNÝCH PLOCH ASFALTOVÝCH, ODVOZ DO 20KM</t>
  </si>
  <si>
    <t>Bourací práce a demolice - Frézování asfaltových vrstev vozovky v tloušťce 40 mm: 110,4*0,04=4,416 [A]</t>
  </si>
  <si>
    <t>27</t>
  </si>
  <si>
    <t>12980</t>
  </si>
  <si>
    <t>ČIŠTĚNÍ ULIČNÍCH VPUSTÍ</t>
  </si>
  <si>
    <t>vč. odvozu a uložení odpadu na skládku dle dispozic zhotovitele a poplatku za skládku</t>
  </si>
  <si>
    <t>Ostatní - Vyčištění zanesených uličních vpustí: 1=1,000 [A]</t>
  </si>
  <si>
    <t>- vodorovná a svislá doprava, přemístění, přeložení, manipulace s výkopkem a uložení na skládku (bez poplatku)</t>
  </si>
  <si>
    <t>28</t>
  </si>
  <si>
    <t>12993</t>
  </si>
  <si>
    <t>ČIŠTĚNÍ POTRUBÍ DN DO 200MM</t>
  </si>
  <si>
    <t>Ostatní - Vyčištění přípojky uliční vpusti ke kanalizaci : 22,0=22,000 [A]</t>
  </si>
  <si>
    <t>Ostatní konstrukce a práce</t>
  </si>
  <si>
    <t>29</t>
  </si>
  <si>
    <t>93711</t>
  </si>
  <si>
    <t>R.a</t>
  </si>
  <si>
    <t>MOBILIÁŘ - LAVIČKY - DEMONTÁŽ</t>
  </si>
  <si>
    <t>vč. odvozu a uložení na skládku dle dispozic zhotovitele a poplatku za skládku</t>
  </si>
  <si>
    <t>Bourací práce a demolice - Demontáž prvků městského mobiliáře - lavička ukotvená k podkladu: 2=2,000 [A]</t>
  </si>
  <si>
    <t>30</t>
  </si>
  <si>
    <t>R.b</t>
  </si>
  <si>
    <t>Bourací práce a demolice - Demontáž prvků městského mobiliáře - lavička bez ukotvení k podkladu: 3=3,000 [A]</t>
  </si>
  <si>
    <t>31</t>
  </si>
  <si>
    <t>93753</t>
  </si>
  <si>
    <t>MOBILIÁŘ - KOŠE NA ODPADKY - DEMONTÁŽ</t>
  </si>
  <si>
    <t>Bourací práce a demolice - Demontáž prvků městského mobiliáře - odpadkový koš ukotvený k podkladu: 4=4,000 [A]</t>
  </si>
  <si>
    <t>32</t>
  </si>
  <si>
    <t>Bourací práce a demolice - Demontáž prvků městského mobiliáře - odpadkový koš bez ukotvení k podkladu: 2=2,000 [A]</t>
  </si>
  <si>
    <t>33</t>
  </si>
  <si>
    <t>93767</t>
  </si>
  <si>
    <t>MOBILIÁŘ - PŘÍSTŘEŠKY PRO ZASTÁVKY VEŘEJNÉ DOPRAVY - DEMONTÁŽ</t>
  </si>
  <si>
    <t>Bourací práce a demolice - Demontáž stávajícího přístřešku autobusové zastávky Třebenická: 1=1,000 [A]</t>
  </si>
  <si>
    <t>34</t>
  </si>
  <si>
    <t>93799</t>
  </si>
  <si>
    <t>MOBILIÁŘ - KONTEKNER NA TEXTIL - DEMONTÁŽ A ZPĚTNÁ MONTÁŽ</t>
  </si>
  <si>
    <t>Ostatní - Přemístění na nové místo - kontejner na textil (bez pevného uchycení k podkladu), rozměry šířka 1,13 m, hloubka 1,13 m: 2=2,000 [A]</t>
  </si>
  <si>
    <t>35</t>
  </si>
  <si>
    <t>966168</t>
  </si>
  <si>
    <t>BOURÁNÍ KONSTRUKCÍ ZE ŽELEZOBETONU S ODVOZEM DO 20KM</t>
  </si>
  <si>
    <t>vč. odvozu a uložení na skládku dle dispozic zhotovitele, vzdálenost uvedena orientačně 
položka čerpána v rozsahu dle skutečnosti</t>
  </si>
  <si>
    <t>Bourací práce a demolice - Bourání skrytých železobetonových konstrukcí: 15,0=15,000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</si>
  <si>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</si>
  <si>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36</t>
  </si>
  <si>
    <t>96687</t>
  </si>
  <si>
    <t>VYBOURÁNÍ ULIČNÍCH VPUSTÍ KOMPLETNÍCH</t>
  </si>
  <si>
    <t>Bourací práce a demolice - Vybourání stávající uliční vpusti: 1=1,000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</si>
  <si>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</si>
  <si>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101</t>
  </si>
  <si>
    <t>Nová bezmotorová komunikace</t>
  </si>
  <si>
    <t>pol. 122738: 355,0=355,000 [A] 
pol. 123738: 2066,0=2 066,000 [B] 
Celkem: (A+B)=2 421,000 [C]</t>
  </si>
  <si>
    <t>pol. 113348: 34,44*2,5=86,100 [A]</t>
  </si>
  <si>
    <t>Ostatní - Vybourání vrstvy ze směsi stmelené cementem SC v tl. 100 mm (v místě následné pokládky betonové dlažby): 344,4*0,1=34,440 [A]</t>
  </si>
  <si>
    <t>122734</t>
  </si>
  <si>
    <t>ODKOPÁVKY A PROKOPÁVKY OBECNÉ TŘ. I, ODVOZ DO 5KM</t>
  </si>
  <si>
    <t>vč. odvozu na meziskládku dle dispozic zhotovitele, vzdálenost uvedena orientačně 
součástí položky je i výběr vhodného materiálu</t>
  </si>
  <si>
    <t>Zemní práce - Výkop - materiál pro následné použití na stavbě: 110=110,000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</si>
  <si>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</si>
  <si>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122738</t>
  </si>
  <si>
    <t>ODKOPÁVKY A PROKOPÁVKY OBECNÉ TŘ. I, ODVOZ DO 20KM</t>
  </si>
  <si>
    <t>vč. odvozu na skládku dle dispozic zhotovitele, vzdálenost uvedena orientačně</t>
  </si>
  <si>
    <t>Zemní práce - Výkop: 465=465,000 [A] 
Odpočet materiálu pro následné použití na stavbě: -110=- 110,000 [B] 
Celkem: A+B=355,000 [C]</t>
  </si>
  <si>
    <t>123738</t>
  </si>
  <si>
    <t>ODKOP PRO SPOD STAVBU SILNIC A ŽELEZNIC TŘ. I, ODVOZ DO 20KM</t>
  </si>
  <si>
    <t>vč. odvozu na skládku dle dispozic zhotovitele, vzdálenost uvedena orientačně 
položka čerpána v rozsahu dle skutečnosti - optimální způsob sanace pláně stanoví geolog</t>
  </si>
  <si>
    <t>Zemní práce - Výkop pro provedení sanace aktivní zóny: 2066=2 066,000 [A]</t>
  </si>
  <si>
    <t>125734</t>
  </si>
  <si>
    <t>VYKOPÁVKY ZE ZEMNÍKŮ A SKLÁDEK TŘ. I, ODVOZ DO 5KM</t>
  </si>
  <si>
    <t>vč. dovozu z meziskládky dle dispozic zhotovitele, vzdálenost uvedena orientačně</t>
  </si>
  <si>
    <t>Zemní práce - Násyp - materiál z výkopů pro následné použití na stavbě: 110=110,000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</si>
  <si>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</si>
  <si>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17110</t>
  </si>
  <si>
    <t>ULOŽENÍ SYPANINY DO NÁSYPŮ SE ZHUTNĚNÍM</t>
  </si>
  <si>
    <t>materiál dovezený z meziskládky dle dispozic zhotovitele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</si>
  <si>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</si>
  <si>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</si>
  <si>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</si>
  <si>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meziskládka 
pol. 122734: 110,0=110,000 [A] 
skládka 
pol. 122738: 355,0=355,000 [B] 
pol. 123738: 2066,0=2 066,000 [C] 
Celkem: A+B+C=2 531,000 [D]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</si>
  <si>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</si>
  <si>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</si>
  <si>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21152</t>
  </si>
  <si>
    <t>SANAČNÍ ŽEBRA Z KAMENIVA DRCENÉHO</t>
  </si>
  <si>
    <t>položka čerpána v rozsahu dle skutečnosti - optimální způsob sanace pláně stanoví geolog</t>
  </si>
  <si>
    <t>Konstrukce zpevněných ploch - Sanace zemní pláně štěrkodrtí ŠDA 0/63 v tl. 300 mm: 6886,6*0,3=2 065,980 [A]</t>
  </si>
  <si>
    <t>položka zahrnuje dodávku předepsaného kameniva, mimostaveništní a vnitrostaveništní dopravu a jeho uložení 
není-li v zadávací dokumentaci uvedeno jinak, jedná se o nakupovaný materiál</t>
  </si>
  <si>
    <t>21461</t>
  </si>
  <si>
    <t>SEPARAČNÍ GEOTEXTILIE</t>
  </si>
  <si>
    <t>Konstrukce zpevněných ploch - Separační netkaná geotextílie pro uložení na parapláň při prodávdění sanace zemní pláně, šířka 3 m dle TP 97, pevnost proti protlačení CBR &gt; 3 kN, odolnost proti proražení  &lt; 10 mm, tažnost &gt; 50%: 6886,6=6 886,600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</si>
  <si>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není-li v zadávací dokumentaci uvedeno jinak, jedná se o nakupovaný materiál</t>
  </si>
  <si>
    <t>Vodorovné konstrukce</t>
  </si>
  <si>
    <t>451314</t>
  </si>
  <si>
    <t>PODKLADNÍ A VÝPLŇOVÉ VRSTVY Z PROSTÉHO BETONU DO C25/30</t>
  </si>
  <si>
    <t>navýšení lože reliéfních dlažeb přes 40mm z C 20/25 n XF3</t>
  </si>
  <si>
    <t>Konstrukce zpevněných ploch 
- plochy v místě asfaltového krytu, celková tl. lože 90mm: (20,9+323,6)*0,05=17,225 [A] 
- plochy v místě dlážděné plochy pro pěší, celková tl. lože 60mm: (13,3+34,1)*0,02=0,948 [B] 
Celkem: A+B=18,173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</si>
  <si>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</si>
  <si>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Komunikace</t>
  </si>
  <si>
    <t>561421</t>
  </si>
  <si>
    <t>KAMENIVO ZPEVNĚNÉ CEMENTEM TŘ. I TL. DO 100MM</t>
  </si>
  <si>
    <t>SC C8/10 tl. 100 mm</t>
  </si>
  <si>
    <t>Konstrukce zpevněných ploch 
- Umělá vodící linie šířky 400 mm: 34,2-13,3=20,900 [A] 
- Betonová dlažba reliéfní (hmatné, varovné a signální pásy): 357,7-34,1=323,600 [B] 
- Vozovka s afltovým krytem (stezka pro chodce a cyklisty, chodník, místa pro zásobování): 4596,9=4 596,900 [C] 
Celkem: A+B+C=4 941,400 [D]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</si>
  <si>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</si>
  <si>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56334</t>
  </si>
  <si>
    <t>VOZOVKOVÉ VRSTVY ZE ŠTĚRKODRTI TL. DO 200MM</t>
  </si>
  <si>
    <t>Štěrkodrť ŠDA 0/63 min. tl. 200 mm 
vč. 3% rezervy na nerovnost podkladu</t>
  </si>
  <si>
    <t>Konstrukce zpevněných ploch 
- Umělá vodící linie šířky 400 mm: (34,2-13,3)*1,03=21,527 [A] 
- Betonová dlažba reliéfní (hmatné, varovné a signální pásy): (357,7-34,1)*1,03=333,308 [B] 
- Vozovka s afltovým krytem (stezka pro chodce a cyklisty, chodník, místa pro zásobování): 4596,9*1,03=4 734,807 [C] 
Celkem: A+B+C=5 089,642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</si>
  <si>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</si>
  <si>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56335</t>
  </si>
  <si>
    <t>VOZOVKOVÉ VRSTVY ZE ŠTĚRKODRTI TL. DO 250MM</t>
  </si>
  <si>
    <t>Štěrkodrť ŠDA 0/63 min. tl. 250 mm 
vč. 3% rezervy na nerovnost podkladu</t>
  </si>
  <si>
    <t>Konstrukce zpevněných ploch 
- Plocha pro pěší z betonové dlažby: 651,5*1,03=671,045 [A] 
- Umělá vodící linie šířky 400 mm: 13,3*1,03=13,699 [B] 
- Betonová dlažba reliéfní (hmatné, varovné a signální pásy): 34,1*1,03=35,123 [C] 
Celkem: A+B+C=719,867 [D]</t>
  </si>
  <si>
    <t>572123</t>
  </si>
  <si>
    <t>INFILTRAČNÍ POSTŘIK Z EMULZE DO 1,0KG/M2</t>
  </si>
  <si>
    <t>PI - C 1,00 kg/m2</t>
  </si>
  <si>
    <t>Konstrukce zpevněných ploch - Vozovka s afltovým krytem (stezka pro chodce a cyklisty, chodník, místa pro zásobování): 4596,9=4 596,900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</si>
  <si>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</si>
  <si>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572213</t>
  </si>
  <si>
    <t>SPOJOVACÍ POSTŘIK Z EMULZE DO 0,5KG/M2</t>
  </si>
  <si>
    <t>PS- C 0,40 kg/m2 (pod vrchní vrstvu + 50% výměry pod spodní vrstvu)</t>
  </si>
  <si>
    <t>Konstrukce zpevněných ploch - Obnova vozovky s asfaltovým krytem v místě uložení obrub: 70,3+70,3*0,5=105,450 [D]</t>
  </si>
  <si>
    <t>574A41</t>
  </si>
  <si>
    <t>ASFALTOVÝ BETON PRO OBRUSNÉ VRSTVY ACO 8 TL. 50MM</t>
  </si>
  <si>
    <t>ACO 8 tl. 50 mm</t>
  </si>
  <si>
    <t>Konstrukce zpevněných ploch - Vozovka s afltovým krytem (stezka pro chodce a cyklisty, chodník, místa pro zásobování): 4596,9=4 596,900 [D]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</si>
  <si>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</si>
  <si>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575B53</t>
  </si>
  <si>
    <t>LITÝ ASFALT MA II (KŘIŽ, PARKOVIŠTĚ, ZASTÁVKY) 11 TL. 40MM</t>
  </si>
  <si>
    <t>Litý asfalt MA 11 II (vrchní vrstva + 50% výměry spodní vrstva)</t>
  </si>
  <si>
    <t>Konstrukce zpevněných ploch - Obnova vozovky s asfaltovým krytem v místě uložení obrub: 70,3+70,3*0,5=105,450 [A]</t>
  </si>
  <si>
    <t>57671</t>
  </si>
  <si>
    <t>POSYP KAMENIVEM TĚŽENÝM 5KG/M2</t>
  </si>
  <si>
    <t>Konstrukce zpevněných ploch - Obnova vozovky s asfaltovým krytem v místě uložení obrub - posyp křemičitým pískem: 70,3=70,300 [A]</t>
  </si>
  <si>
    <t>- dodání kameniva předepsané kvality a zrnitosti 
- posyp předepsaným množstvím</t>
  </si>
  <si>
    <t>582612</t>
  </si>
  <si>
    <t>KRYTY Z BETON DLAŽDIC SE ZÁMKEM ŠEDÝCH TL 80MM DO LOŽE Z KAM</t>
  </si>
  <si>
    <t>Dlažba betonová DL tl. 80 mm, lože z drti fr. 4-8 L tl. 40 mm</t>
  </si>
  <si>
    <t>Konstrukce zpevněných ploch - Plocha pro pěší z betonové dlažby: 651,5=651,500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</si>
  <si>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</si>
  <si>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582624</t>
  </si>
  <si>
    <t>KRYTY Z BETON DLAŽDIC SE ZÁMKEM BAREV TL 60MM DO LOŽE Z MC</t>
  </si>
  <si>
    <t>DL. 60mm, lože C20/25 n XF3 tl. 40mm, dále do lože obruby</t>
  </si>
  <si>
    <t>Konstrukce zpevněných ploch - Betonová dlažba barevně kontrastní (vyznačení bezpečnostního odstupu autobusové zastávky): 10,4=10,400 [A]</t>
  </si>
  <si>
    <t>582627</t>
  </si>
  <si>
    <t>KRYTY Z BETON DLAŽDIC SE ZÁMKEM ŠEDÝCH RELIÉF TL 60MM DO LOŽE Z MC</t>
  </si>
  <si>
    <t>DL. 60mm, lože C20/25 n XF3 tl. 40mm (navýšení tl. lože vykázano zvlášť)</t>
  </si>
  <si>
    <t>Konstrukce zpevněných ploch - Umělá vodící linie šířky 400 mm: 34,2=34,200 [A]</t>
  </si>
  <si>
    <t>58262A</t>
  </si>
  <si>
    <t>KRYTY Z BETON DLAŽDIC SE ZÁMKEM BAREV RELIÉF TL 60MM DO LOŽE Z MC</t>
  </si>
  <si>
    <t>Konstrukce zpevněných ploch - Betonová dlažba reliéfní (hmatné, varovné a signální pásy): 357,7=357,700 [C]</t>
  </si>
  <si>
    <t>Potrubí</t>
  </si>
  <si>
    <t>87727</t>
  </si>
  <si>
    <t>CHRÁNIČKY PŮLENÉ Z TRUB PLAST DN DO 100MM</t>
  </si>
  <si>
    <t>vč. uložení sítí</t>
  </si>
  <si>
    <t>Ostatní - Uložení stávajících inženýrských sítí do korugovaných dělených chrániček DN 75: 385,2=385,200 [A]</t>
  </si>
  <si>
    <t>položky pro zhotovení potrubí platí bez ohledu na sklon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</si>
  <si>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89712</t>
  </si>
  <si>
    <t>VPUSŤ KANALIZAČNÍ ULIČNÍ KOMPLETNÍ Z BETONOVÝCH DÍLCŮ DVOJITÁ</t>
  </si>
  <si>
    <t>KOMPLETNÍ PROVEDENÍ - včetně zemních prací, dovozu, uložení a napojení na stávající přípojku ke kanalizaci</t>
  </si>
  <si>
    <t>Odvodnění - Dvojitá uliční vpust železobetonová prefabrikovaná s mříží litinovou, D 400: 1=1,000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</si>
  <si>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</si>
  <si>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89921</t>
  </si>
  <si>
    <t>VÝŠKOVÁ ÚPRAVA POKLOPŮ</t>
  </si>
  <si>
    <t>příp. ostatních znaků inženýrských sítí 
položka čerpána v rozsahu dle skutečnosti</t>
  </si>
  <si>
    <t>- položka výškové úpravy zahrnuje všechny nutné práce a materiály pro zvýšení nebo snížení zařízení (včetně nutné úpravy stávajícího povrchu vozovky nebo chodníku).</t>
  </si>
  <si>
    <t>899309</t>
  </si>
  <si>
    <t>DOPLŇKY NA POTRUBÍ - VÝSTRAŽNÁ FÓLIE</t>
  </si>
  <si>
    <t>- Položka zahrnuje veškerý materiál, výrobky a polotovary, včetně mimostaveništní a vnitrostaveništní dopravy (rovněž přesuny), včetně naložení a složení,případně s uložením.</t>
  </si>
  <si>
    <t>89952</t>
  </si>
  <si>
    <t>OBETONOVÁNÍ POTRUBÍ Z PROSTÉHO BETONU</t>
  </si>
  <si>
    <t>obetonování chrániček</t>
  </si>
  <si>
    <t>Ostatní - Uložení stávajících inženýrských sítí do korugovaných dělených chrániček DN 75: 385,2*0,03=11,556 [A]</t>
  </si>
  <si>
    <t>917212</t>
  </si>
  <si>
    <t>ZÁHONOVÉ OBRUBY Z BETONOVÝCH OBRUBNÍKŮ ŠÍŘ 80MM</t>
  </si>
  <si>
    <t>Konstrukce zpevněných ploch - Betonová obruba 80/250 mm přímá, uložená do betonového lože C20/25 nXF3 s opěrou: 1448,4=1 448,400 [A]</t>
  </si>
  <si>
    <t>Položka zahrnuje: 
dodání a pokládku betonových obrubníků o rozměrech předepsaných zadávací dokumentací 
betonové lože i boční betonovou opěrku.</t>
  </si>
  <si>
    <t>Konstrukce zpevněných ploch - Betonová obruba 80/250 mm R=1,0m, uložená do betonového lože C20/25 nXF3 s opěrou: 24,3=24,300 [A]</t>
  </si>
  <si>
    <t>Konstrukce zpevněných ploch - Betonová obruba 80/250 mm R=0,5m, uložená do betonového lože C20/25 nXF3 s opěrou: 8,6=8,600 [A]</t>
  </si>
  <si>
    <t>91725</t>
  </si>
  <si>
    <t>NÁSTUPIŠTNÍ OBRUBNÍKY BETONOVÉ</t>
  </si>
  <si>
    <t>průběžné 330/400 mm</t>
  </si>
  <si>
    <t>Konstrukce zpevněných ploch - Betonová obruba bezbariérová pro autobusové zastávky, uložená do betonového lože C20/25 nXF3 s opěrou: 40=40,000 [A]</t>
  </si>
  <si>
    <t>náběhové 310-330/400 mm, resp. 330-310/400 mm</t>
  </si>
  <si>
    <t>Konstrukce zpevněných ploch - Betonová obruba bezbariérová pro autobusové zastávky, uložená do betonového lože C20/25 nXF3 s opěrou: 1+1=2,000 [A]</t>
  </si>
  <si>
    <t>přechodové 250-310/400 mm, resp. 310-250/400 mm</t>
  </si>
  <si>
    <t>917426</t>
  </si>
  <si>
    <t>CHODNÍKOVÉ OBRUBY Z KAMENNÝCH OBRUBNÍKŮ ŠÍŘ 250MM</t>
  </si>
  <si>
    <t>Konstrukce zpevněných ploch - Kamenná obruba 250/200 mm přímá, uložená do betonového lože C20/25 nXF3 s opěrou: 204,5=204,500 [A]</t>
  </si>
  <si>
    <t>Položka zahrnuje: 
dodání a pokládku kamenných obrubníků o rozměrech předepsaných zadávací dokumentací 
betonové lože i boční betonovou opěrku.</t>
  </si>
  <si>
    <t>37</t>
  </si>
  <si>
    <t>91743</t>
  </si>
  <si>
    <t>CHODNÍKOVÉ OBRUBY Z KAMENNÝCH KRAJNÍKŮ</t>
  </si>
  <si>
    <t>položka čerpána v rozsahu dle skutečnosti</t>
  </si>
  <si>
    <t>Konstrukce zpevněných ploch - Kamenný krajník 160/200 mm přímý, uložený do betonového lože C20/25 nXF3 s opěrou: 29,4=29,400 [A]</t>
  </si>
  <si>
    <t>Položka zahrnuje: 
dodání a pokládku kamenných krajníků o rozměrech předepsaných zadávací dokumentací 
betonové lože i boční betonovou opěrku.</t>
  </si>
  <si>
    <t>38</t>
  </si>
  <si>
    <t>CHODNÍKOVÉ OBRUBY Z KAMENNÝCH KRAJNÍKŮ - MONTÁŽ S PŘESUNEM</t>
  </si>
  <si>
    <t>vč. dovozu z meziskládky dle dispozic zhotovitele, vč. následného řezání 
položka čerpána v rozsahu dle skutečnosti</t>
  </si>
  <si>
    <t>Konstrukce zpevněných ploch - Očištěný kamenný krajník 160/200 mm, uložený do betonového lože C20/25 nXF3 s opěrou: 59,7=59,700 [A]</t>
  </si>
  <si>
    <t>Položka zahrnuje: 
pokládku kamenných krajníků o rozměrech předepsaných zadávací dokumentací 
betonové lože i boční betonovou opěrku.</t>
  </si>
  <si>
    <t>39</t>
  </si>
  <si>
    <t>919112</t>
  </si>
  <si>
    <t>ŘEZÁNÍ ASFALTOVÉHO KRYTU VOZOVEK TL DO 100MM</t>
  </si>
  <si>
    <t>Konstrukce zpevněných ploch - Zaříznutí spáry asfaltových vrstev vozovek v tl. max 60 mm: 604,4=604,400 [A]</t>
  </si>
  <si>
    <t>položka zahrnuje řezání vozovkové vrstvy v předepsané tloušťce, včetně spotřeby vody</t>
  </si>
  <si>
    <t>40</t>
  </si>
  <si>
    <t>919122</t>
  </si>
  <si>
    <t>ŘEZÁNÍ BETONOVÉHO KRYTU VOZOVEK TL DO 100MM</t>
  </si>
  <si>
    <t>Ostatní - Řezání vrstvy ze směsi stmelené cementem SC v tl. 100 mm (v místě následné pokládky betonové dlažby): 1656=1 656,000 [A]</t>
  </si>
  <si>
    <t>41</t>
  </si>
  <si>
    <t>931315</t>
  </si>
  <si>
    <t>TĚSNĚNÍ DILATAČ SPAR ASF ZÁLIVKOU PRŮŘ DO 600MM2</t>
  </si>
  <si>
    <t>Konstrukce zpevněných ploch - Ošetření spár těsnící asfaltovou zálivkou za horka typu N2 dle ČSN EN 14188-1: 604,4=604,400 [A]</t>
  </si>
  <si>
    <t>položka zahrnuje dodávku a osazení předepsaného materiálu, očištění ploch spáry před úpravou, očištění okolí spáry po úpravě 
nezahrnuje těsnící profil</t>
  </si>
  <si>
    <t>SO 180</t>
  </si>
  <si>
    <t>Dopravně inženýrská opatření (DIO)</t>
  </si>
  <si>
    <t>ETAPA 1 
položka zahrnuje 
- vypracování, resp. aktualizaci, projednání a zajištění povolení DIO s DOSS, zajištění DIR  
- osazení značení dle TP66 a případné řízení provozu proškolenými pracovníky 
- montáž, pronájem a demontáž DIO vč. ochranných prvků 
- zakrytí nebo úpravu stávajícího DZ v rozporu s DIO</t>
  </si>
  <si>
    <t>ETAPA 2 
položka zahrnuje 
- vypracování, resp. aktualizaci, projednání a zajištění povolení DIO s DOSS, zajištění DIR  
- osazení značení dle TP66 a případné řízení provozu proškolenými pracovníky 
- montáž, pronájem a demontáž DIO vč. ochranných prvků 
- zakrytí nebo úpravu stávajícího DZ v rozporu s DIO</t>
  </si>
  <si>
    <t>ETAPA 3 
položka zahrnuje 
- vypracování, resp. aktualizaci, projednání a zajištění povolení DIO s DOSS, zajištění DIR  
- osazení značení dle TP66 a případné řízení provozu proškolenými pracovníky 
- montáž, pronájem a demontáž DIO vč. ochranných prvků 
- zakrytí nebo úpravu stávajícího DZ v rozporu s DIO</t>
  </si>
  <si>
    <t>ETAPA 4 
položka zahrnuje 
- vypracování, resp. aktualizaci, projednání a zajištění povolení DIO s DOSS, zajištění DIR  
- osazení značení dle TP66 a případné řízení provozu proškolenými pracovníky 
- montáž, pronájem a demontáž DIO vč. ochranných prvků 
- zakrytí nebo úpravu stávajícího DZ v rozporu s DIO</t>
  </si>
  <si>
    <t>ETAPA 5 
položka zahrnuje 
- vypracování, resp. aktualizaci, projednání a zajištění povolení DIO s DOSS, zajištění DIR  
- osazení značení dle TP66 a případné řízení provozu proškolenými pracovníky 
- montáž, pronájem a demontáž DIO vč. ochranných prvků 
- zakrytí nebo úpravu stávajícího DZ v rozporu s DIO</t>
  </si>
  <si>
    <t>ETAPA 6 
položka zahrnuje 
- vypracování, resp. aktualizaci, projednání a zajištění povolení DIO s DOSS, zajištění DIR  
- osazení značení dle TP66 a případné řízení provozu proškolenými pracovníky 
- montáž, pronájem a demontáž DIO vč. ochranných prvků 
- zakrytí nebo úpravu stávajícího DZ v rozporu s DIO</t>
  </si>
  <si>
    <t>SO 190</t>
  </si>
  <si>
    <t>Stálé dopravní značení</t>
  </si>
  <si>
    <t>57280A</t>
  </si>
  <si>
    <t>PROTISMYKOVÁ ÚPRAVA POVRCHU VOZOVKY ZA STUDENA</t>
  </si>
  <si>
    <t>Bezpečnostní protismyková úprava povrchu s parametry obdobnými např. typu "rocbinda" dle TP 213</t>
  </si>
  <si>
    <t>Navrhované VDZ - barva červená: 28,1=28,100 [A]</t>
  </si>
  <si>
    <t>- termosetové pojivo 
- zdrsňující materiál (kamenivo) 
- provedení dle předepsaného technologického předpisu 
- zřízení vrstvy bez rozlišení šířky, pokládání vrstvy po etapách</t>
  </si>
  <si>
    <t>Přidružená stavební výroba</t>
  </si>
  <si>
    <t>74C963</t>
  </si>
  <si>
    <t>ÚPRAVA NÁVĚSTIDLA SSZ</t>
  </si>
  <si>
    <t>Výměna stávajících stínítek S9a a S9b za S11a a S11c na návěstidlech světelného signalizačního zařízení stávajících přechodů pro chodce přes ul. Ďáblickou</t>
  </si>
  <si>
    <t>Ostatní DZ: 4=4,000 [A]</t>
  </si>
  <si>
    <t>914131</t>
  </si>
  <si>
    <t>DOPRAVNÍ ZNAČKY ZÁKLADNÍ VELIKOSTI OCELOVÉ FÓLIE TŘ 2 - DODÁVKA A MONTÁŽ</t>
  </si>
  <si>
    <t>Navrhované SDZ 
- C9a + C9b na jeden sloupek, včetně sloupku: 2*2=4,000 [A] 
- C10a + C9a na jeden sloupek, včetně sloupku: 2*2=4,000 [B] 
- C10a + C9a + E13 s textem "VJEZD VOZIDLŮM ZÁSOBOVÁNÍ ZAKÁZÁN" na jeden sloupek: 3=3,000 [C] 
- C10a + C10b na jeden sloupek: 2*2=4,000 [D] 
- C9a, včetně sloupku: 2=2,000 [E] 
- C9a, montáž značky na stožár VO: 1=1,000 [F] 
- C9a, montáž značky na stávající sloupek: 1=1,000 [G] 
- IP12 s textem "ZÁSOBOVÁNÍ", včetně sloupku: 3=3,000 [H] 
- C10a + E13 s textem "VJEZD VOZIDLŮM ZÁSOBOVÁNÍ POVOLEN" na jeden sloupek: 2=2,000 [I] 
- C10a + E13 s textem "VJEZD VOZIDLŮM ZÁSOBOVÁNÍ POVOLEN", montáž značek na stožár VO: 2*2=4,000 [J] 
- IP3 + C10b, montáž značek na stožár VO: 2=2,000 [K] 
- IP7, montáž značky na stožár VO: 1=1,000 [L] 
- IP7, montáž značky na stávající sloupek: 1=1,000 [M] 
- C10a, včetně sloupku: 1=1,000 [N] 
Celkem: A+B+C+D+E+F+G+H+I+J+K+L+M+N=33,000 [O]</t>
  </si>
  <si>
    <t>položka zahrnuje: 
- dodávku a montáž značek v požadovaném provedení</t>
  </si>
  <si>
    <t>914132</t>
  </si>
  <si>
    <t>DOPRAVNÍ ZNAČKY ZÁKLADNÍ VELIKOSTI OCELOVÉ FÓLIE TŘ 2 - MONTÁŽ S PŘEMÍSTĚNÍM</t>
  </si>
  <si>
    <t>Rušené a přesouvané SDZ - Zpětná montáž v nové poloze 3 komerčních směrových ukazatelů na 2 sloupích (vč. dovozu ze skladu): 3=3,000 [A]</t>
  </si>
  <si>
    <t>položka zahrnuje: 
- dopravu demontované značky z dočasné skládky 
- osazení a montáž značky na místě určeném projektem 
- nutnou opravu poškozených částí 
nezahrnuje dodávku značky</t>
  </si>
  <si>
    <t>914133</t>
  </si>
  <si>
    <t>DOPRAVNÍ ZNAČKY ZÁKLADNÍ VELIKOSTI OCELOVÉ FÓLIE TŘ 2 - DEMONTÁŽ</t>
  </si>
  <si>
    <t>Rušené a přesouvané SDZ - Demontáž 
- 3 komerčních směrových ukazatelů na 2 sloupích (odvoz do skladu): 3=3,000 [A] 
- C10b (sloupek ponechat), vč. likvidace: 1=1,000 [B] 
- IP3 (sloupek ponechat), vč. likvidace: 1=1,000 [C] 
Celkem: A+B+C=5,000 [D]</t>
  </si>
  <si>
    <t>Položka zahrnuje odstranění, demontáž a odklizení materiálu s odvozem na předepsané místo</t>
  </si>
  <si>
    <t>914432</t>
  </si>
  <si>
    <t>DOPRAVNÍ ZNAČKY 100X150CM OCELOVÉ FÓLIE TŘ 2 - MONTÁŽ S PŘEMÍSTĚNÍM</t>
  </si>
  <si>
    <t>Rušené a přesouvané SDZ - Zpětná montáž v nové poloze IP22 vč. stávajícího sloupku (vč. dovozu ze skladu): 1=1,000 [A]</t>
  </si>
  <si>
    <t>914433</t>
  </si>
  <si>
    <t>DOPRAVNÍ ZNAČKY 100X150CM OCELOVÉ FÓLIE TŘ 2 - DEMONTÁŽ</t>
  </si>
  <si>
    <t>Rušené a přesouvané SDZ - Demontáž IP22 na 1 sloupku (odvoz do skladu): 1=1,000 [A]</t>
  </si>
  <si>
    <t>914912</t>
  </si>
  <si>
    <t>SLOUPKY A STOJKY DZ Z OCEL TRUBEK ZABETON MONTÁŽ S PŘESUNEM</t>
  </si>
  <si>
    <t>Rušené a přesouvané SDZ - Zpětná montáž v nové poloze 
- 3 komerčních směrových ukazatelů na 2 sloupích (vč. dovozu ze skladu):2=2,000 [A] 
- IP22 vč. stávajícího sloupku (vč. dovozu ze skladu): 1=1,000 [B] 
Celkem: A+B=3,000 [C]</t>
  </si>
  <si>
    <t>položka zahrnuje: 
- dopravu demontovaného zařízení z dočasné skládky 
- osazení (betonová patka, zemní práce) a montáž zařízení na místě určeném projektem 
- nutnou opravu poškozených částí 
nezahrnuje dodávku sloupku, stojky a upevňovacího zařízení</t>
  </si>
  <si>
    <t>914913</t>
  </si>
  <si>
    <t>SLOUPKY A STOJKY DZ Z OCEL TRUBEK ZABETON DEMONTÁŽ</t>
  </si>
  <si>
    <t>Rušené a přesouvané SDZ - Demontáž 
- 3 komerčních směrových ukazatelů na 2 sloupích (odvoz do skladu): 2=2,000 [A] 
- IP22 na 1 sloupku (odvoz do skladu): 1=1,000 [B] 
Celkem: A+B=3,000 [C]</t>
  </si>
  <si>
    <t>914921</t>
  </si>
  <si>
    <t>SLOUPKY A STOJKY DOPRAVNÍCH ZNAČEK Z OCEL TRUBEK DO PATKY - DODÁVKA A MONTÁŽ</t>
  </si>
  <si>
    <t>Navrhované SDZ 
- C9a + C9b na jeden sloupek, včetně sloupku: 2=2,000 [A] 
- C10a + C9a na jeden sloupek, včetně sloupku: 2=2,000 [B] 
- C10a + C9a + E13 s textem "VJEZD VOZIDLŮM ZÁSOBOVÁNÍ ZAKÁZÁN" na jeden sloupek: 1=1,000 [C] 
- C10a + C10b na jeden sloupek: 2=2,000 [D] 
- C9a, včetně sloupku: 2=2,000 [E] 
- IP12 s textem "ZÁSOBOVÁNÍ", včetně sloupku: 3=3,000 [F] 
- C10a + E13 s textem "VJEZD VOZIDLŮM ZÁSOBOVÁNÍ POVOLEN" na jeden sloupek: 1=1,000 [G] 
- C10a, včetně sloupku: 1=1,000 [H] 
Celkem: A+B+C+D+E+F+G+H=14,000 [I]</t>
  </si>
  <si>
    <t>položka zahrnuje: 
- sloupky a upevňovací zařízení včetně jejich osazení (betonová patka, zemní práce)</t>
  </si>
  <si>
    <t>915111</t>
  </si>
  <si>
    <t>VODOROVNÉ DOPRAVNÍ ZNAČENÍ BARVOU HLADKÉ - DODÁVKA A POKLÁDKA</t>
  </si>
  <si>
    <t>Vodorovné dopravní značení jednosložkovou rozpouštědlovou barvou s obsahem sušiny min. 75% hladké, (1. fáze VDZ), včetně předznačení</t>
  </si>
  <si>
    <t>Navrhované VDZ - barva bílá: 140,5=140,500 [A]</t>
  </si>
  <si>
    <t>položka zahrnuje: 
- dodání a pokládku nátěrového materiálu (měří se pouze natíraná plocha) 
- předznačení a reflexní úpravu</t>
  </si>
  <si>
    <t>Navrhované VDZ - barva červená: 324,4=324,400 [A]</t>
  </si>
  <si>
    <t>915221</t>
  </si>
  <si>
    <t>VODOR DOPRAV ZNAČ PLASTEM STRUKTURÁLNÍ NEHLUČNÉ - DOD A POKLÁDKA</t>
  </si>
  <si>
    <t>Vodorovné dopravní značení plastem strukturální nehlučné retroreflexivní dvoufázové,  bílá barva, dvousložkový plast, profilované pro zajištění odtoku vody a viditelnosti za deště s parametry obdobnými typům Spotflex, Spotflex Silent, Trilaplast strukturální apod (2. fáze VDZ)</t>
  </si>
  <si>
    <t>SO 801</t>
  </si>
  <si>
    <t>Vegetační úpravy</t>
  </si>
  <si>
    <t>014211</t>
  </si>
  <si>
    <t>POPLATKY ZA ZEMNÍK - ORNICE</t>
  </si>
  <si>
    <t>pořízení zeminy schopné zúrodnění 
položka čerpána v rozsahu dle skutečnosti</t>
  </si>
  <si>
    <t>Zemní práce - zbývající ornice: (1104,0+1317,2)*0,15-(1804,1+1097,6)*0,1=73,010 [A]</t>
  </si>
  <si>
    <t>zahrnuje veškeré poplatky majiteli zemníku související s nákupem zeminy (nikoliv s otvírkou zemníku)</t>
  </si>
  <si>
    <t>121104</t>
  </si>
  <si>
    <t>SEJMUTÍ ORNICE NEBO LESNÍ PŮDY S ODVOZEM DO 5KM</t>
  </si>
  <si>
    <t>vč. odvozu na meziskládku dle dispozic zhotovitele, vzdálenost uvedena orientačně</t>
  </si>
  <si>
    <t>Zemní práce 
- Odhumusování v tloušťce minimálně 0,10 m: 1804,1*0,1=180,410 [A] 
- Odhumusování v tloušťce minimálně 0,10 m na ploše pro provizorní chodník (čerpáno v rozsahu dle skutečnosti): 1097,6*0,1=109,760 [B] 
Celkem: A+B=290,170 [C]</t>
  </si>
  <si>
    <t>položka zahrnuje sejmutí ornice bez ohledu na tloušťku vrstvy a její vodorovnou dopravu 
nezahrnuje uložení na trvalou skládku</t>
  </si>
  <si>
    <t>Zemní práce - Ohumusování - materiál ze stavby: 290,17=290,170 [A]</t>
  </si>
  <si>
    <t>125738</t>
  </si>
  <si>
    <t>VYKOPÁVKY ZE ZEMNÍKŮ A SKLÁDEK TŘ. I, ODVOZ DO 20KM</t>
  </si>
  <si>
    <t>vč. dovozu ze zemníku dle dispozic zhotovitele, vzdálenost uvedena orientačně 
položka čerpána v rozsahu dle skutečnosti</t>
  </si>
  <si>
    <t>18222</t>
  </si>
  <si>
    <t>ROZPROSTŘENÍ ORNICE VE SVAHU V TL DO 0,15M</t>
  </si>
  <si>
    <t>s využitím materiálu z odhumusování a nákupu zbývajícího</t>
  </si>
  <si>
    <t>Zemní práce - Ohumusování v tl. 150 mm ve svahu o sklonu max 1:2: 1104,0=1 104,000 [A]</t>
  </si>
  <si>
    <t>položka zahrnuje: 
nutné přemístění ornice z dočasných skládek vzdálených do 50m 
rozprostření ornice v předepsané tloušťce ve svahu přes 1:5</t>
  </si>
  <si>
    <t>18232</t>
  </si>
  <si>
    <t>ROZPROSTŘENÍ ORNICE V ROVINĚ V TL DO 0,15M</t>
  </si>
  <si>
    <t>s využitím materiálu z odhumusování a nákupu zbývajícího 
položka čerpána v rozsahu dle skutečnosti</t>
  </si>
  <si>
    <t>Zemní práce - Ohumusování v tl. 150 mm - obnova trávníku po odstranění provizorního chodníku: 1317,2=1 317,200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</si>
  <si>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</si>
  <si>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</si>
  <si>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</si>
  <si>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Ostatní - Založení trávníku 
- ve svahu o sklonu max 1:2: 1104=1 104,000 [A] 
- obnova trávníku po odstranění provizorního chodníku (čerpáno v rozsahu dle skutečnosti): 1317,2=1 317,200 [B] 
Celkem: A+B=2 421,200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</si>
  <si>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</si>
  <si>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</si>
  <si>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</si>
  <si>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</si>
  <si>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SO 802</t>
  </si>
  <si>
    <t>Mobiliář</t>
  </si>
  <si>
    <t>9111A1</t>
  </si>
  <si>
    <t>ZÁBRADLÍ SILNIČNÍ S ÚPRAVOU PRO NEVIDOMÉ - DODÁVKA A MONTÁŽ</t>
  </si>
  <si>
    <t>Ocelové zábradlí výšky 1,1 m se zarážkou pro slepeckou hůl, povrchová úprava pozink + 2x nátěr, včetně zemních prací, základů, osazení do betonu: 33,0=33,000 [A]</t>
  </si>
  <si>
    <t>položka zahrnuje: 
- dodání zábradlí včetně předepsané povrchové úpravy 
- osazení sloupků zaberaněním nebo osazením do betonových bloků (včetně betonových bloků a nutných zemních prací)</t>
  </si>
  <si>
    <t>MOBILIÁŘ - LAVIČKY</t>
  </si>
  <si>
    <t>Parková lavička s opěradlem s pevným ukotvením k podkladu, délka 2 m, lavička s opěradlem, sedák i opěradlo z HPL: 3=3,000 [A]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</si>
  <si>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</si>
  <si>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Parková lavička bez opěradla s pevným ukotvením k podkladu, délka 2 m, sedák z HPL: 8=8,000 [A]</t>
  </si>
  <si>
    <t>93712</t>
  </si>
  <si>
    <t>MOBILIÁŘ - STOLY</t>
  </si>
  <si>
    <t>Parkový obdélníkový stůl s pevným ukotvením k podkladu, na hranaté noze, ocel.konstrukce, plocha ocelový rošt, délka cca 1,8m: 3=3,000 [A]</t>
  </si>
  <si>
    <t>MOBILIÁŘ - KOVOVÉ KOŠE NA ODPADKY</t>
  </si>
  <si>
    <t>Odpadkový koš s pevným ukotvením k podkladu, 70 l, koš na noze, se stříškou, opláštění perforovaným nerezovým plechem: 12=12,000 [A]</t>
  </si>
  <si>
    <t>93754</t>
  </si>
  <si>
    <t>MOBILIÁŘ - KOVOVÉ STOJANY NA KOLA</t>
  </si>
  <si>
    <t>Stojan na kola - ocelová konstrukce z L-profilu, opatřena ochrannou vrstvou zinku a práškovým vypalovacím lakem, svařenec z ocelového L-profilu 60×60×6 mm a plechových výpalků tloušťky 10 mm, celková výška 1100 mm, délka 600 mm: 10=10,000 [A]</t>
  </si>
  <si>
    <t>MOBILIÁŘ - PŘÍSTŘEŠKY PRO ZASTÁVKY VEŘEJNÉ DOPRAVY</t>
  </si>
  <si>
    <t>Krytá plocha 7 m2, 4,2 x 1,7m, zastřešení kaleným bezpečnostním sklem, zadní stěna kalené bezpečnostní sklo, bez CLV, odvodnění vedené sloupem s vyústěním nad dlažbu za zadní stěnou přístřešku, integrovaná lavička z tropického dřeva bez povrchové úpravy</t>
  </si>
  <si>
    <t>Přístřešek autobusové zastávky: 1=1,000 [A]</t>
  </si>
  <si>
    <t>VON</t>
  </si>
  <si>
    <t>Vedlejší a ostatní náklady</t>
  </si>
  <si>
    <t>02520</t>
  </si>
  <si>
    <t>ZKOUŠENÍ MATERIÁLŮ NEZÁVISLOU ZKUŠEBNOU</t>
  </si>
  <si>
    <t>zahrnuje veškeré náklady spojené s objednatelem požadovanými zkouškami</t>
  </si>
  <si>
    <t>02620</t>
  </si>
  <si>
    <t>ZKOUŠENÍ KONSTRUKCÍ A PRACÍ NEZÁVISLOU ZKUŠEBNOU</t>
  </si>
  <si>
    <t>02730</t>
  </si>
  <si>
    <t>POMOC PRÁCE ZŘÍZ NEBO ZAJIŠŤ OCHRANU INŽENÝRSKÝCH SÍTÍ</t>
  </si>
  <si>
    <t>Vytyčení inženýrských sítí</t>
  </si>
  <si>
    <t>02821</t>
  </si>
  <si>
    <t>PRŮZKUMNÉ PRÁCE ARCHEOLOGICKÉ NA POVRCHU</t>
  </si>
  <si>
    <t>Náklady spojené s případným přerušením stavby - umožnění Archeologickému ústavu nebo oprávněné organizaci provést na dotčeném území záchranný archeologický výzkum</t>
  </si>
  <si>
    <t>zahrnuje veškeré náklady spojené s objednatelem požadovanými pracemi</t>
  </si>
  <si>
    <t>02911</t>
  </si>
  <si>
    <t>OSTATNÍ POŽADAVKY - GEODETICKÉ ZAMĚŘENÍ</t>
  </si>
  <si>
    <t>HM</t>
  </si>
  <si>
    <t>během výstavby a zaměření pro DSPS</t>
  </si>
  <si>
    <t>ZÚ - KÚ 0,94km: 9,4=9,400 [A]</t>
  </si>
  <si>
    <t>02943</t>
  </si>
  <si>
    <t>OSTATNÍ POŽADAVKY - VYPRACOVÁNÍ RDS</t>
  </si>
  <si>
    <t>02944</t>
  </si>
  <si>
    <t>OSTAT POŽADAVKY - DOKUMENTACE SKUTEČ PROVEDENÍ V DIGIT FORMĚ</t>
  </si>
  <si>
    <t>a tištěné</t>
  </si>
  <si>
    <t>02960</t>
  </si>
  <si>
    <t>OSTATNÍ POŽADAVKY - ODBORNÝ DOZOR</t>
  </si>
  <si>
    <t>Zajištění odborného archeologického dohledu ve smyslu zákona č. 20/1987 Sb. o státní památkové péči v platném znění</t>
  </si>
  <si>
    <t>zahrnuje veškeré náklady spojené s objednatelem požadovaným dozorem</t>
  </si>
  <si>
    <t>Zajištění odborného dohledu BOZP</t>
  </si>
  <si>
    <t>Zajištění odborného geologického dohledu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</si>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</sst>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SUM(C10:C16)</f>
      </c>
      <c r="D6" s="1"/>
      <c r="E6" s="1"/>
    </row>
    <row r="7" spans="1:5" ht="12.75" customHeight="1">
      <c r="A7" s="1"/>
      <c r="B7" s="4" t="s">
        <v>5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010'!I3</f>
      </c>
      <c r="D10" s="21">
        <f>'SO 010'!O2</f>
      </c>
      <c r="E10" s="21">
        <f>C10+D10</f>
      </c>
    </row>
    <row r="11" spans="1:5" ht="12.75" customHeight="1">
      <c r="A11" s="20" t="s">
        <v>213</v>
      </c>
      <c r="B11" s="20" t="s">
        <v>214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377</v>
      </c>
      <c r="B12" s="20" t="s">
        <v>378</v>
      </c>
      <c r="C12" s="21">
        <f>'SO 180'!I3</f>
      </c>
      <c r="D12" s="21">
        <f>'SO 180'!O2</f>
      </c>
      <c r="E12" s="21">
        <f>C12+D12</f>
      </c>
    </row>
    <row r="13" spans="1:5" ht="12.75" customHeight="1">
      <c r="A13" s="20" t="s">
        <v>385</v>
      </c>
      <c r="B13" s="20" t="s">
        <v>386</v>
      </c>
      <c r="C13" s="21">
        <f>'SO 190'!I3</f>
      </c>
      <c r="D13" s="21">
        <f>'SO 190'!O2</f>
      </c>
      <c r="E13" s="21">
        <f>C13+D13</f>
      </c>
    </row>
    <row r="14" spans="1:5" ht="12.75" customHeight="1">
      <c r="A14" s="20" t="s">
        <v>435</v>
      </c>
      <c r="B14" s="20" t="s">
        <v>436</v>
      </c>
      <c r="C14" s="21">
        <f>'SO 801'!I3</f>
      </c>
      <c r="D14" s="21">
        <f>'SO 801'!O2</f>
      </c>
      <c r="E14" s="21">
        <f>C14+D14</f>
      </c>
    </row>
    <row r="15" spans="1:5" ht="12.75" customHeight="1">
      <c r="A15" s="20" t="s">
        <v>468</v>
      </c>
      <c r="B15" s="20" t="s">
        <v>469</v>
      </c>
      <c r="C15" s="21">
        <f>'SO 802'!I3</f>
      </c>
      <c r="D15" s="21">
        <f>'SO 802'!O2</f>
      </c>
      <c r="E15" s="21">
        <f>C15+D15</f>
      </c>
    </row>
    <row r="16" spans="1:5" ht="12.75" customHeight="1">
      <c r="A16" s="20" t="s">
        <v>489</v>
      </c>
      <c r="B16" s="20" t="s">
        <v>490</v>
      </c>
      <c r="C16" s="21">
        <f>VON!I3</f>
      </c>
      <c r="D16" s="21">
        <f>VON!O2</f>
      </c>
      <c r="E16" s="21">
        <f>C16+D16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0+O8+O37+O122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0+I8+I37+I122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1232.684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63.75">
      <c r="A11" s="36" t="s">
        <v>52</v>
      </c>
      <c r="E11" s="37" t="s">
        <v>53</v>
      </c>
    </row>
    <row r="12" spans="1:5" ht="25.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46</v>
      </c>
      <c r="D13" s="25" t="s">
        <v>56</v>
      </c>
      <c r="E13" s="30" t="s">
        <v>48</v>
      </c>
      <c r="F13" s="31" t="s">
        <v>49</v>
      </c>
      <c r="G13" s="32">
        <v>481.142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57</v>
      </c>
    </row>
    <row r="15" spans="1:5" ht="38.25">
      <c r="A15" s="36" t="s">
        <v>52</v>
      </c>
      <c r="E15" s="37" t="s">
        <v>58</v>
      </c>
    </row>
    <row r="16" spans="1:5" ht="25.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46</v>
      </c>
      <c r="D17" s="25" t="s">
        <v>59</v>
      </c>
      <c r="E17" s="30" t="s">
        <v>48</v>
      </c>
      <c r="F17" s="31" t="s">
        <v>49</v>
      </c>
      <c r="G17" s="32">
        <v>2640.925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60</v>
      </c>
    </row>
    <row r="19" spans="1:5" ht="102">
      <c r="A19" s="36" t="s">
        <v>52</v>
      </c>
      <c r="E19" s="37" t="s">
        <v>61</v>
      </c>
    </row>
    <row r="20" spans="1:5" ht="25.5">
      <c r="A20" t="s">
        <v>54</v>
      </c>
      <c r="E20" s="35" t="s">
        <v>55</v>
      </c>
    </row>
    <row r="21" spans="1:16" ht="12.75">
      <c r="A21" s="25" t="s">
        <v>45</v>
      </c>
      <c r="B21" s="29" t="s">
        <v>33</v>
      </c>
      <c r="C21" s="29" t="s">
        <v>62</v>
      </c>
      <c r="D21" s="25" t="s">
        <v>63</v>
      </c>
      <c r="E21" s="30" t="s">
        <v>64</v>
      </c>
      <c r="F21" s="31" t="s">
        <v>65</v>
      </c>
      <c r="G21" s="32">
        <v>929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51">
      <c r="A22" s="34" t="s">
        <v>50</v>
      </c>
      <c r="E22" s="35" t="s">
        <v>66</v>
      </c>
    </row>
    <row r="23" spans="1:5" ht="12.75">
      <c r="A23" s="36" t="s">
        <v>52</v>
      </c>
      <c r="E23" s="37" t="s">
        <v>67</v>
      </c>
    </row>
    <row r="24" spans="1:5" ht="12.75">
      <c r="A24" t="s">
        <v>54</v>
      </c>
      <c r="E24" s="35" t="s">
        <v>68</v>
      </c>
    </row>
    <row r="25" spans="1:16" ht="12.75">
      <c r="A25" s="25" t="s">
        <v>45</v>
      </c>
      <c r="B25" s="29" t="s">
        <v>35</v>
      </c>
      <c r="C25" s="29" t="s">
        <v>69</v>
      </c>
      <c r="D25" s="25" t="s">
        <v>63</v>
      </c>
      <c r="E25" s="30" t="s">
        <v>70</v>
      </c>
      <c r="F25" s="31" t="s">
        <v>65</v>
      </c>
      <c r="G25" s="32">
        <v>929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71</v>
      </c>
    </row>
    <row r="27" spans="1:5" ht="12.75">
      <c r="A27" s="36" t="s">
        <v>52</v>
      </c>
      <c r="E27" s="37" t="s">
        <v>67</v>
      </c>
    </row>
    <row r="28" spans="1:5" ht="12.75">
      <c r="A28" t="s">
        <v>54</v>
      </c>
      <c r="E28" s="35" t="s">
        <v>68</v>
      </c>
    </row>
    <row r="29" spans="1:16" ht="12.75">
      <c r="A29" s="25" t="s">
        <v>45</v>
      </c>
      <c r="B29" s="29" t="s">
        <v>37</v>
      </c>
      <c r="C29" s="29" t="s">
        <v>72</v>
      </c>
      <c r="D29" s="25" t="s">
        <v>63</v>
      </c>
      <c r="E29" s="30" t="s">
        <v>73</v>
      </c>
      <c r="F29" s="31" t="s">
        <v>74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63</v>
      </c>
    </row>
    <row r="31" spans="1:5" ht="25.5">
      <c r="A31" s="36" t="s">
        <v>52</v>
      </c>
      <c r="E31" s="37" t="s">
        <v>75</v>
      </c>
    </row>
    <row r="32" spans="1:5" ht="12.75">
      <c r="A32" t="s">
        <v>54</v>
      </c>
      <c r="E32" s="35" t="s">
        <v>68</v>
      </c>
    </row>
    <row r="33" spans="1:16" ht="12.75">
      <c r="A33" s="25" t="s">
        <v>45</v>
      </c>
      <c r="B33" s="29" t="s">
        <v>76</v>
      </c>
      <c r="C33" s="29" t="s">
        <v>77</v>
      </c>
      <c r="D33" s="25" t="s">
        <v>63</v>
      </c>
      <c r="E33" s="30" t="s">
        <v>78</v>
      </c>
      <c r="F33" s="31" t="s">
        <v>79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80</v>
      </c>
    </row>
    <row r="35" spans="1:5" ht="25.5">
      <c r="A35" s="36" t="s">
        <v>52</v>
      </c>
      <c r="E35" s="37" t="s">
        <v>81</v>
      </c>
    </row>
    <row r="36" spans="1:5" ht="89.25">
      <c r="A36" t="s">
        <v>54</v>
      </c>
      <c r="E36" s="35" t="s">
        <v>82</v>
      </c>
    </row>
    <row r="37" spans="1:18" ht="12.75" customHeight="1">
      <c r="A37" s="6" t="s">
        <v>43</v>
      </c>
      <c r="B37" s="6"/>
      <c r="C37" s="39" t="s">
        <v>29</v>
      </c>
      <c r="D37" s="6"/>
      <c r="E37" s="27" t="s">
        <v>83</v>
      </c>
      <c r="F37" s="6"/>
      <c r="G37" s="6"/>
      <c r="H37" s="6"/>
      <c r="I37" s="40">
        <f>0+Q37</f>
      </c>
      <c r="O37">
        <f>0+R37</f>
      </c>
      <c r="Q37">
        <f>0+I38+I42+I46+I50+I54+I58+I62+I66+I70+I74+I78+I82+I86+I90+I94+I98+I102+I106+I110+I114+I118</f>
      </c>
      <c r="R37">
        <f>0+O38+O42+O46+O50+O54+O58+O62+O66+O70+O74+O78+O82+O86+O90+O94+O98+O102+O106+O110+O114+O118</f>
      </c>
    </row>
    <row r="38" spans="1:16" ht="12.75">
      <c r="A38" s="25" t="s">
        <v>45</v>
      </c>
      <c r="B38" s="29" t="s">
        <v>84</v>
      </c>
      <c r="C38" s="29" t="s">
        <v>85</v>
      </c>
      <c r="D38" s="25" t="s">
        <v>63</v>
      </c>
      <c r="E38" s="30" t="s">
        <v>86</v>
      </c>
      <c r="F38" s="31" t="s">
        <v>65</v>
      </c>
      <c r="G38" s="32">
        <v>60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87</v>
      </c>
    </row>
    <row r="40" spans="1:5" ht="12.75">
      <c r="A40" s="36" t="s">
        <v>52</v>
      </c>
      <c r="E40" s="37" t="s">
        <v>88</v>
      </c>
    </row>
    <row r="41" spans="1:5" ht="38.25">
      <c r="A41" t="s">
        <v>54</v>
      </c>
      <c r="E41" s="35" t="s">
        <v>89</v>
      </c>
    </row>
    <row r="42" spans="1:16" ht="12.75">
      <c r="A42" s="25" t="s">
        <v>45</v>
      </c>
      <c r="B42" s="29" t="s">
        <v>40</v>
      </c>
      <c r="C42" s="29" t="s">
        <v>90</v>
      </c>
      <c r="D42" s="25" t="s">
        <v>63</v>
      </c>
      <c r="E42" s="30" t="s">
        <v>91</v>
      </c>
      <c r="F42" s="31" t="s">
        <v>79</v>
      </c>
      <c r="G42" s="32">
        <v>2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87</v>
      </c>
    </row>
    <row r="44" spans="1:5" ht="25.5">
      <c r="A44" s="36" t="s">
        <v>52</v>
      </c>
      <c r="E44" s="37" t="s">
        <v>92</v>
      </c>
    </row>
    <row r="45" spans="1:5" ht="165.75">
      <c r="A45" t="s">
        <v>54</v>
      </c>
      <c r="E45" s="35" t="s">
        <v>93</v>
      </c>
    </row>
    <row r="46" spans="1:16" ht="12.75">
      <c r="A46" s="25" t="s">
        <v>45</v>
      </c>
      <c r="B46" s="29" t="s">
        <v>42</v>
      </c>
      <c r="C46" s="29" t="s">
        <v>94</v>
      </c>
      <c r="D46" s="25" t="s">
        <v>63</v>
      </c>
      <c r="E46" s="30" t="s">
        <v>95</v>
      </c>
      <c r="F46" s="31" t="s">
        <v>79</v>
      </c>
      <c r="G46" s="32">
        <v>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87</v>
      </c>
    </row>
    <row r="48" spans="1:5" ht="25.5">
      <c r="A48" s="36" t="s">
        <v>52</v>
      </c>
      <c r="E48" s="37" t="s">
        <v>96</v>
      </c>
    </row>
    <row r="49" spans="1:5" ht="89.25">
      <c r="A49" t="s">
        <v>54</v>
      </c>
      <c r="E49" s="35" t="s">
        <v>97</v>
      </c>
    </row>
    <row r="50" spans="1:16" ht="12.75">
      <c r="A50" s="25" t="s">
        <v>45</v>
      </c>
      <c r="B50" s="29" t="s">
        <v>98</v>
      </c>
      <c r="C50" s="29" t="s">
        <v>94</v>
      </c>
      <c r="D50" s="25" t="s">
        <v>99</v>
      </c>
      <c r="E50" s="30" t="s">
        <v>100</v>
      </c>
      <c r="F50" s="31" t="s">
        <v>79</v>
      </c>
      <c r="G50" s="32">
        <v>50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101</v>
      </c>
    </row>
    <row r="52" spans="1:5" ht="25.5">
      <c r="A52" s="36" t="s">
        <v>52</v>
      </c>
      <c r="E52" s="37" t="s">
        <v>102</v>
      </c>
    </row>
    <row r="53" spans="1:5" ht="12.75">
      <c r="A53" t="s">
        <v>54</v>
      </c>
      <c r="E53" s="35" t="s">
        <v>63</v>
      </c>
    </row>
    <row r="54" spans="1:16" ht="12.75">
      <c r="A54" s="25" t="s">
        <v>45</v>
      </c>
      <c r="B54" s="29" t="s">
        <v>103</v>
      </c>
      <c r="C54" s="29" t="s">
        <v>104</v>
      </c>
      <c r="D54" s="25" t="s">
        <v>63</v>
      </c>
      <c r="E54" s="30" t="s">
        <v>105</v>
      </c>
      <c r="F54" s="31" t="s">
        <v>79</v>
      </c>
      <c r="G54" s="32">
        <v>34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87</v>
      </c>
    </row>
    <row r="56" spans="1:5" ht="12.75">
      <c r="A56" s="36" t="s">
        <v>52</v>
      </c>
      <c r="E56" s="37" t="s">
        <v>106</v>
      </c>
    </row>
    <row r="57" spans="1:5" ht="63.75">
      <c r="A57" t="s">
        <v>54</v>
      </c>
      <c r="E57" s="35" t="s">
        <v>107</v>
      </c>
    </row>
    <row r="58" spans="1:16" ht="12.75">
      <c r="A58" s="25" t="s">
        <v>45</v>
      </c>
      <c r="B58" s="29" t="s">
        <v>108</v>
      </c>
      <c r="C58" s="29" t="s">
        <v>109</v>
      </c>
      <c r="D58" s="25" t="s">
        <v>63</v>
      </c>
      <c r="E58" s="30" t="s">
        <v>110</v>
      </c>
      <c r="F58" s="31" t="s">
        <v>79</v>
      </c>
      <c r="G58" s="32">
        <v>16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87</v>
      </c>
    </row>
    <row r="60" spans="1:5" ht="12.75">
      <c r="A60" s="36" t="s">
        <v>52</v>
      </c>
      <c r="E60" s="37" t="s">
        <v>111</v>
      </c>
    </row>
    <row r="61" spans="1:5" ht="63.75">
      <c r="A61" t="s">
        <v>54</v>
      </c>
      <c r="E61" s="35" t="s">
        <v>107</v>
      </c>
    </row>
    <row r="62" spans="1:16" ht="25.5">
      <c r="A62" s="25" t="s">
        <v>45</v>
      </c>
      <c r="B62" s="29" t="s">
        <v>112</v>
      </c>
      <c r="C62" s="29" t="s">
        <v>113</v>
      </c>
      <c r="D62" s="25" t="s">
        <v>63</v>
      </c>
      <c r="E62" s="30" t="s">
        <v>114</v>
      </c>
      <c r="F62" s="31" t="s">
        <v>115</v>
      </c>
      <c r="G62" s="32">
        <v>196.06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25.5">
      <c r="A63" s="34" t="s">
        <v>50</v>
      </c>
      <c r="E63" s="35" t="s">
        <v>116</v>
      </c>
    </row>
    <row r="64" spans="1:5" ht="25.5">
      <c r="A64" s="36" t="s">
        <v>52</v>
      </c>
      <c r="E64" s="37" t="s">
        <v>117</v>
      </c>
    </row>
    <row r="65" spans="1:5" ht="63.75">
      <c r="A65" t="s">
        <v>54</v>
      </c>
      <c r="E65" s="35" t="s">
        <v>118</v>
      </c>
    </row>
    <row r="66" spans="1:16" ht="12.75">
      <c r="A66" s="25" t="s">
        <v>45</v>
      </c>
      <c r="B66" s="29" t="s">
        <v>119</v>
      </c>
      <c r="C66" s="29" t="s">
        <v>120</v>
      </c>
      <c r="D66" s="25" t="s">
        <v>63</v>
      </c>
      <c r="E66" s="30" t="s">
        <v>121</v>
      </c>
      <c r="F66" s="31" t="s">
        <v>115</v>
      </c>
      <c r="G66" s="32">
        <v>0.74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25.5">
      <c r="A67" s="34" t="s">
        <v>50</v>
      </c>
      <c r="E67" s="35" t="s">
        <v>116</v>
      </c>
    </row>
    <row r="68" spans="1:5" ht="25.5">
      <c r="A68" s="36" t="s">
        <v>52</v>
      </c>
      <c r="E68" s="37" t="s">
        <v>122</v>
      </c>
    </row>
    <row r="69" spans="1:5" ht="63.75">
      <c r="A69" t="s">
        <v>54</v>
      </c>
      <c r="E69" s="35" t="s">
        <v>118</v>
      </c>
    </row>
    <row r="70" spans="1:16" ht="25.5">
      <c r="A70" s="25" t="s">
        <v>45</v>
      </c>
      <c r="B70" s="29" t="s">
        <v>123</v>
      </c>
      <c r="C70" s="29" t="s">
        <v>124</v>
      </c>
      <c r="D70" s="25" t="s">
        <v>63</v>
      </c>
      <c r="E70" s="30" t="s">
        <v>125</v>
      </c>
      <c r="F70" s="31" t="s">
        <v>115</v>
      </c>
      <c r="G70" s="32">
        <v>0.375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25.5">
      <c r="A71" s="34" t="s">
        <v>50</v>
      </c>
      <c r="E71" s="35" t="s">
        <v>116</v>
      </c>
    </row>
    <row r="72" spans="1:5" ht="25.5">
      <c r="A72" s="36" t="s">
        <v>52</v>
      </c>
      <c r="E72" s="37" t="s">
        <v>126</v>
      </c>
    </row>
    <row r="73" spans="1:5" ht="63.75">
      <c r="A73" t="s">
        <v>54</v>
      </c>
      <c r="E73" s="35" t="s">
        <v>118</v>
      </c>
    </row>
    <row r="74" spans="1:16" ht="25.5">
      <c r="A74" s="25" t="s">
        <v>45</v>
      </c>
      <c r="B74" s="29" t="s">
        <v>127</v>
      </c>
      <c r="C74" s="29" t="s">
        <v>128</v>
      </c>
      <c r="D74" s="25" t="s">
        <v>63</v>
      </c>
      <c r="E74" s="30" t="s">
        <v>129</v>
      </c>
      <c r="F74" s="31" t="s">
        <v>115</v>
      </c>
      <c r="G74" s="32">
        <v>566.9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25.5">
      <c r="A75" s="34" t="s">
        <v>50</v>
      </c>
      <c r="E75" s="35" t="s">
        <v>116</v>
      </c>
    </row>
    <row r="76" spans="1:5" ht="25.5">
      <c r="A76" s="36" t="s">
        <v>52</v>
      </c>
      <c r="E76" s="37" t="s">
        <v>130</v>
      </c>
    </row>
    <row r="77" spans="1:5" ht="63.75">
      <c r="A77" t="s">
        <v>54</v>
      </c>
      <c r="E77" s="35" t="s">
        <v>118</v>
      </c>
    </row>
    <row r="78" spans="1:16" ht="12.75">
      <c r="A78" s="25" t="s">
        <v>45</v>
      </c>
      <c r="B78" s="29" t="s">
        <v>131</v>
      </c>
      <c r="C78" s="29" t="s">
        <v>132</v>
      </c>
      <c r="D78" s="25" t="s">
        <v>63</v>
      </c>
      <c r="E78" s="30" t="s">
        <v>133</v>
      </c>
      <c r="F78" s="31" t="s">
        <v>115</v>
      </c>
      <c r="G78" s="32">
        <v>980.3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25.5">
      <c r="A79" s="34" t="s">
        <v>50</v>
      </c>
      <c r="E79" s="35" t="s">
        <v>116</v>
      </c>
    </row>
    <row r="80" spans="1:5" ht="25.5">
      <c r="A80" s="36" t="s">
        <v>52</v>
      </c>
      <c r="E80" s="37" t="s">
        <v>134</v>
      </c>
    </row>
    <row r="81" spans="1:5" ht="63.75">
      <c r="A81" t="s">
        <v>54</v>
      </c>
      <c r="E81" s="35" t="s">
        <v>118</v>
      </c>
    </row>
    <row r="82" spans="1:16" ht="25.5">
      <c r="A82" s="25" t="s">
        <v>45</v>
      </c>
      <c r="B82" s="29" t="s">
        <v>135</v>
      </c>
      <c r="C82" s="29" t="s">
        <v>136</v>
      </c>
      <c r="D82" s="25" t="s">
        <v>63</v>
      </c>
      <c r="E82" s="30" t="s">
        <v>137</v>
      </c>
      <c r="F82" s="31" t="s">
        <v>115</v>
      </c>
      <c r="G82" s="32">
        <v>6.12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116</v>
      </c>
    </row>
    <row r="84" spans="1:5" ht="25.5">
      <c r="A84" s="36" t="s">
        <v>52</v>
      </c>
      <c r="E84" s="37" t="s">
        <v>138</v>
      </c>
    </row>
    <row r="85" spans="1:5" ht="63.75">
      <c r="A85" t="s">
        <v>54</v>
      </c>
      <c r="E85" s="35" t="s">
        <v>118</v>
      </c>
    </row>
    <row r="86" spans="1:16" ht="12.75">
      <c r="A86" s="25" t="s">
        <v>45</v>
      </c>
      <c r="B86" s="29" t="s">
        <v>139</v>
      </c>
      <c r="C86" s="29" t="s">
        <v>140</v>
      </c>
      <c r="D86" s="25" t="s">
        <v>63</v>
      </c>
      <c r="E86" s="30" t="s">
        <v>141</v>
      </c>
      <c r="F86" s="31" t="s">
        <v>142</v>
      </c>
      <c r="G86" s="32">
        <v>721.4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143</v>
      </c>
    </row>
    <row r="88" spans="1:5" ht="25.5">
      <c r="A88" s="36" t="s">
        <v>52</v>
      </c>
      <c r="E88" s="37" t="s">
        <v>144</v>
      </c>
    </row>
    <row r="89" spans="1:5" ht="63.75">
      <c r="A89" t="s">
        <v>54</v>
      </c>
      <c r="E89" s="35" t="s">
        <v>118</v>
      </c>
    </row>
    <row r="90" spans="1:16" ht="12.75">
      <c r="A90" s="25" t="s">
        <v>45</v>
      </c>
      <c r="B90" s="29" t="s">
        <v>145</v>
      </c>
      <c r="C90" s="29" t="s">
        <v>146</v>
      </c>
      <c r="D90" s="25" t="s">
        <v>63</v>
      </c>
      <c r="E90" s="30" t="s">
        <v>147</v>
      </c>
      <c r="F90" s="31" t="s">
        <v>142</v>
      </c>
      <c r="G90" s="32">
        <v>161.5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143</v>
      </c>
    </row>
    <row r="92" spans="1:5" ht="25.5">
      <c r="A92" s="36" t="s">
        <v>52</v>
      </c>
      <c r="E92" s="37" t="s">
        <v>148</v>
      </c>
    </row>
    <row r="93" spans="1:5" ht="63.75">
      <c r="A93" t="s">
        <v>54</v>
      </c>
      <c r="E93" s="35" t="s">
        <v>118</v>
      </c>
    </row>
    <row r="94" spans="1:16" ht="12.75">
      <c r="A94" s="25" t="s">
        <v>45</v>
      </c>
      <c r="B94" s="29" t="s">
        <v>149</v>
      </c>
      <c r="C94" s="29" t="s">
        <v>150</v>
      </c>
      <c r="D94" s="25" t="s">
        <v>63</v>
      </c>
      <c r="E94" s="30" t="s">
        <v>151</v>
      </c>
      <c r="F94" s="31" t="s">
        <v>142</v>
      </c>
      <c r="G94" s="32">
        <v>242.7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143</v>
      </c>
    </row>
    <row r="96" spans="1:5" ht="25.5">
      <c r="A96" s="36" t="s">
        <v>52</v>
      </c>
      <c r="E96" s="37" t="s">
        <v>152</v>
      </c>
    </row>
    <row r="97" spans="1:5" ht="63.75">
      <c r="A97" t="s">
        <v>54</v>
      </c>
      <c r="E97" s="35" t="s">
        <v>118</v>
      </c>
    </row>
    <row r="98" spans="1:16" ht="12.75">
      <c r="A98" s="25" t="s">
        <v>45</v>
      </c>
      <c r="B98" s="29" t="s">
        <v>153</v>
      </c>
      <c r="C98" s="29" t="s">
        <v>154</v>
      </c>
      <c r="D98" s="25" t="s">
        <v>47</v>
      </c>
      <c r="E98" s="30" t="s">
        <v>155</v>
      </c>
      <c r="F98" s="31" t="s">
        <v>142</v>
      </c>
      <c r="G98" s="32">
        <v>247.5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143</v>
      </c>
    </row>
    <row r="100" spans="1:5" ht="63.75">
      <c r="A100" s="36" t="s">
        <v>52</v>
      </c>
      <c r="E100" s="37" t="s">
        <v>156</v>
      </c>
    </row>
    <row r="101" spans="1:5" ht="63.75">
      <c r="A101" t="s">
        <v>54</v>
      </c>
      <c r="E101" s="35" t="s">
        <v>118</v>
      </c>
    </row>
    <row r="102" spans="1:16" ht="12.75">
      <c r="A102" s="25" t="s">
        <v>45</v>
      </c>
      <c r="B102" s="29" t="s">
        <v>157</v>
      </c>
      <c r="C102" s="29" t="s">
        <v>154</v>
      </c>
      <c r="D102" s="25" t="s">
        <v>56</v>
      </c>
      <c r="E102" s="30" t="s">
        <v>155</v>
      </c>
      <c r="F102" s="31" t="s">
        <v>142</v>
      </c>
      <c r="G102" s="32">
        <v>59.7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25.5">
      <c r="A103" s="34" t="s">
        <v>50</v>
      </c>
      <c r="E103" s="35" t="s">
        <v>158</v>
      </c>
    </row>
    <row r="104" spans="1:5" ht="12.75">
      <c r="A104" s="36" t="s">
        <v>52</v>
      </c>
      <c r="E104" s="37" t="s">
        <v>159</v>
      </c>
    </row>
    <row r="105" spans="1:5" ht="63.75">
      <c r="A105" t="s">
        <v>54</v>
      </c>
      <c r="E105" s="35" t="s">
        <v>118</v>
      </c>
    </row>
    <row r="106" spans="1:16" ht="12.75">
      <c r="A106" s="25" t="s">
        <v>45</v>
      </c>
      <c r="B106" s="29" t="s">
        <v>160</v>
      </c>
      <c r="C106" s="29" t="s">
        <v>161</v>
      </c>
      <c r="D106" s="25" t="s">
        <v>63</v>
      </c>
      <c r="E106" s="30" t="s">
        <v>162</v>
      </c>
      <c r="F106" s="31" t="s">
        <v>142</v>
      </c>
      <c r="G106" s="32">
        <v>442.3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143</v>
      </c>
    </row>
    <row r="108" spans="1:5" ht="25.5">
      <c r="A108" s="36" t="s">
        <v>52</v>
      </c>
      <c r="E108" s="37" t="s">
        <v>163</v>
      </c>
    </row>
    <row r="109" spans="1:5" ht="63.75">
      <c r="A109" t="s">
        <v>54</v>
      </c>
      <c r="E109" s="35" t="s">
        <v>118</v>
      </c>
    </row>
    <row r="110" spans="1:16" ht="12.75">
      <c r="A110" s="25" t="s">
        <v>45</v>
      </c>
      <c r="B110" s="29" t="s">
        <v>164</v>
      </c>
      <c r="C110" s="29" t="s">
        <v>165</v>
      </c>
      <c r="D110" s="25" t="s">
        <v>63</v>
      </c>
      <c r="E110" s="30" t="s">
        <v>166</v>
      </c>
      <c r="F110" s="31" t="s">
        <v>115</v>
      </c>
      <c r="G110" s="32">
        <v>4.416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25.5">
      <c r="A111" s="34" t="s">
        <v>50</v>
      </c>
      <c r="E111" s="35" t="s">
        <v>116</v>
      </c>
    </row>
    <row r="112" spans="1:5" ht="25.5">
      <c r="A112" s="36" t="s">
        <v>52</v>
      </c>
      <c r="E112" s="37" t="s">
        <v>167</v>
      </c>
    </row>
    <row r="113" spans="1:5" ht="63.75">
      <c r="A113" t="s">
        <v>54</v>
      </c>
      <c r="E113" s="35" t="s">
        <v>118</v>
      </c>
    </row>
    <row r="114" spans="1:16" ht="12.75">
      <c r="A114" s="25" t="s">
        <v>45</v>
      </c>
      <c r="B114" s="29" t="s">
        <v>168</v>
      </c>
      <c r="C114" s="29" t="s">
        <v>169</v>
      </c>
      <c r="D114" s="25" t="s">
        <v>63</v>
      </c>
      <c r="E114" s="30" t="s">
        <v>170</v>
      </c>
      <c r="F114" s="31" t="s">
        <v>79</v>
      </c>
      <c r="G114" s="32">
        <v>1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25.5">
      <c r="A115" s="34" t="s">
        <v>50</v>
      </c>
      <c r="E115" s="35" t="s">
        <v>171</v>
      </c>
    </row>
    <row r="116" spans="1:5" ht="12.75">
      <c r="A116" s="36" t="s">
        <v>52</v>
      </c>
      <c r="E116" s="37" t="s">
        <v>172</v>
      </c>
    </row>
    <row r="117" spans="1:5" ht="25.5">
      <c r="A117" t="s">
        <v>54</v>
      </c>
      <c r="E117" s="35" t="s">
        <v>173</v>
      </c>
    </row>
    <row r="118" spans="1:16" ht="12.75">
      <c r="A118" s="25" t="s">
        <v>45</v>
      </c>
      <c r="B118" s="29" t="s">
        <v>174</v>
      </c>
      <c r="C118" s="29" t="s">
        <v>175</v>
      </c>
      <c r="D118" s="25" t="s">
        <v>63</v>
      </c>
      <c r="E118" s="30" t="s">
        <v>176</v>
      </c>
      <c r="F118" s="31" t="s">
        <v>142</v>
      </c>
      <c r="G118" s="32">
        <v>22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25.5">
      <c r="A119" s="34" t="s">
        <v>50</v>
      </c>
      <c r="E119" s="35" t="s">
        <v>171</v>
      </c>
    </row>
    <row r="120" spans="1:5" ht="12.75">
      <c r="A120" s="36" t="s">
        <v>52</v>
      </c>
      <c r="E120" s="37" t="s">
        <v>177</v>
      </c>
    </row>
    <row r="121" spans="1:5" ht="25.5">
      <c r="A121" t="s">
        <v>54</v>
      </c>
      <c r="E121" s="35" t="s">
        <v>173</v>
      </c>
    </row>
    <row r="122" spans="1:18" ht="12.75" customHeight="1">
      <c r="A122" s="6" t="s">
        <v>43</v>
      </c>
      <c r="B122" s="6"/>
      <c r="C122" s="39" t="s">
        <v>40</v>
      </c>
      <c r="D122" s="6"/>
      <c r="E122" s="27" t="s">
        <v>178</v>
      </c>
      <c r="F122" s="6"/>
      <c r="G122" s="6"/>
      <c r="H122" s="6"/>
      <c r="I122" s="40">
        <f>0+Q122</f>
      </c>
      <c r="O122">
        <f>0+R122</f>
      </c>
      <c r="Q122">
        <f>0+I123+I127+I131+I135+I139+I143+I147+I151</f>
      </c>
      <c r="R122">
        <f>0+O123+O127+O131+O135+O139+O143+O147+O151</f>
      </c>
    </row>
    <row r="123" spans="1:16" ht="12.75">
      <c r="A123" s="25" t="s">
        <v>45</v>
      </c>
      <c r="B123" s="29" t="s">
        <v>179</v>
      </c>
      <c r="C123" s="29" t="s">
        <v>180</v>
      </c>
      <c r="D123" s="25" t="s">
        <v>181</v>
      </c>
      <c r="E123" s="30" t="s">
        <v>182</v>
      </c>
      <c r="F123" s="31" t="s">
        <v>79</v>
      </c>
      <c r="G123" s="32">
        <v>2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>
      <c r="A124" s="34" t="s">
        <v>50</v>
      </c>
      <c r="E124" s="35" t="s">
        <v>183</v>
      </c>
    </row>
    <row r="125" spans="1:5" ht="25.5">
      <c r="A125" s="36" t="s">
        <v>52</v>
      </c>
      <c r="E125" s="37" t="s">
        <v>184</v>
      </c>
    </row>
    <row r="126" spans="1:5" ht="12.75">
      <c r="A126" t="s">
        <v>54</v>
      </c>
      <c r="E126" s="35" t="s">
        <v>63</v>
      </c>
    </row>
    <row r="127" spans="1:16" ht="12.75">
      <c r="A127" s="25" t="s">
        <v>45</v>
      </c>
      <c r="B127" s="29" t="s">
        <v>185</v>
      </c>
      <c r="C127" s="29" t="s">
        <v>180</v>
      </c>
      <c r="D127" s="25" t="s">
        <v>186</v>
      </c>
      <c r="E127" s="30" t="s">
        <v>182</v>
      </c>
      <c r="F127" s="31" t="s">
        <v>79</v>
      </c>
      <c r="G127" s="32">
        <v>3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183</v>
      </c>
    </row>
    <row r="129" spans="1:5" ht="25.5">
      <c r="A129" s="36" t="s">
        <v>52</v>
      </c>
      <c r="E129" s="37" t="s">
        <v>187</v>
      </c>
    </row>
    <row r="130" spans="1:5" ht="12.75">
      <c r="A130" t="s">
        <v>54</v>
      </c>
      <c r="E130" s="35" t="s">
        <v>63</v>
      </c>
    </row>
    <row r="131" spans="1:16" ht="12.75">
      <c r="A131" s="25" t="s">
        <v>45</v>
      </c>
      <c r="B131" s="29" t="s">
        <v>188</v>
      </c>
      <c r="C131" s="29" t="s">
        <v>189</v>
      </c>
      <c r="D131" s="25" t="s">
        <v>181</v>
      </c>
      <c r="E131" s="30" t="s">
        <v>190</v>
      </c>
      <c r="F131" s="31" t="s">
        <v>79</v>
      </c>
      <c r="G131" s="32">
        <v>4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183</v>
      </c>
    </row>
    <row r="133" spans="1:5" ht="25.5">
      <c r="A133" s="36" t="s">
        <v>52</v>
      </c>
      <c r="E133" s="37" t="s">
        <v>191</v>
      </c>
    </row>
    <row r="134" spans="1:5" ht="12.75">
      <c r="A134" t="s">
        <v>54</v>
      </c>
      <c r="E134" s="35" t="s">
        <v>63</v>
      </c>
    </row>
    <row r="135" spans="1:16" ht="12.75">
      <c r="A135" s="25" t="s">
        <v>45</v>
      </c>
      <c r="B135" s="29" t="s">
        <v>192</v>
      </c>
      <c r="C135" s="29" t="s">
        <v>189</v>
      </c>
      <c r="D135" s="25" t="s">
        <v>186</v>
      </c>
      <c r="E135" s="30" t="s">
        <v>190</v>
      </c>
      <c r="F135" s="31" t="s">
        <v>79</v>
      </c>
      <c r="G135" s="32">
        <v>2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>
      <c r="A136" s="34" t="s">
        <v>50</v>
      </c>
      <c r="E136" s="35" t="s">
        <v>183</v>
      </c>
    </row>
    <row r="137" spans="1:5" ht="25.5">
      <c r="A137" s="36" t="s">
        <v>52</v>
      </c>
      <c r="E137" s="37" t="s">
        <v>193</v>
      </c>
    </row>
    <row r="138" spans="1:5" ht="12.75">
      <c r="A138" t="s">
        <v>54</v>
      </c>
      <c r="E138" s="35" t="s">
        <v>63</v>
      </c>
    </row>
    <row r="139" spans="1:16" ht="12.75">
      <c r="A139" s="25" t="s">
        <v>45</v>
      </c>
      <c r="B139" s="29" t="s">
        <v>194</v>
      </c>
      <c r="C139" s="29" t="s">
        <v>195</v>
      </c>
      <c r="D139" s="25" t="s">
        <v>99</v>
      </c>
      <c r="E139" s="30" t="s">
        <v>196</v>
      </c>
      <c r="F139" s="31" t="s">
        <v>79</v>
      </c>
      <c r="G139" s="32">
        <v>1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183</v>
      </c>
    </row>
    <row r="141" spans="1:5" ht="25.5">
      <c r="A141" s="36" t="s">
        <v>52</v>
      </c>
      <c r="E141" s="37" t="s">
        <v>197</v>
      </c>
    </row>
    <row r="142" spans="1:5" ht="12.75">
      <c r="A142" t="s">
        <v>54</v>
      </c>
      <c r="E142" s="35" t="s">
        <v>63</v>
      </c>
    </row>
    <row r="143" spans="1:16" ht="12.75">
      <c r="A143" s="25" t="s">
        <v>45</v>
      </c>
      <c r="B143" s="29" t="s">
        <v>198</v>
      </c>
      <c r="C143" s="29" t="s">
        <v>199</v>
      </c>
      <c r="D143" s="25" t="s">
        <v>99</v>
      </c>
      <c r="E143" s="30" t="s">
        <v>200</v>
      </c>
      <c r="F143" s="31" t="s">
        <v>79</v>
      </c>
      <c r="G143" s="32">
        <v>2</v>
      </c>
      <c r="H143" s="33">
        <v>0</v>
      </c>
      <c r="I143" s="33">
        <f>ROUND(ROUND(H143,2)*ROUND(G143,3),2)</f>
      </c>
      <c r="O143">
        <f>(I143*21)/100</f>
      </c>
      <c r="P143" t="s">
        <v>23</v>
      </c>
    </row>
    <row r="144" spans="1:5" ht="12.75">
      <c r="A144" s="34" t="s">
        <v>50</v>
      </c>
      <c r="E144" s="35" t="s">
        <v>63</v>
      </c>
    </row>
    <row r="145" spans="1:5" ht="25.5">
      <c r="A145" s="36" t="s">
        <v>52</v>
      </c>
      <c r="E145" s="37" t="s">
        <v>201</v>
      </c>
    </row>
    <row r="146" spans="1:5" ht="12.75">
      <c r="A146" t="s">
        <v>54</v>
      </c>
      <c r="E146" s="35" t="s">
        <v>63</v>
      </c>
    </row>
    <row r="147" spans="1:16" ht="12.75">
      <c r="A147" s="25" t="s">
        <v>45</v>
      </c>
      <c r="B147" s="29" t="s">
        <v>202</v>
      </c>
      <c r="C147" s="29" t="s">
        <v>203</v>
      </c>
      <c r="D147" s="25" t="s">
        <v>63</v>
      </c>
      <c r="E147" s="30" t="s">
        <v>204</v>
      </c>
      <c r="F147" s="31" t="s">
        <v>115</v>
      </c>
      <c r="G147" s="32">
        <v>15</v>
      </c>
      <c r="H147" s="33">
        <v>0</v>
      </c>
      <c r="I147" s="33">
        <f>ROUND(ROUND(H147,2)*ROUND(G147,3),2)</f>
      </c>
      <c r="O147">
        <f>(I147*21)/100</f>
      </c>
      <c r="P147" t="s">
        <v>23</v>
      </c>
    </row>
    <row r="148" spans="1:5" ht="38.25">
      <c r="A148" s="34" t="s">
        <v>50</v>
      </c>
      <c r="E148" s="35" t="s">
        <v>205</v>
      </c>
    </row>
    <row r="149" spans="1:5" ht="25.5">
      <c r="A149" s="36" t="s">
        <v>52</v>
      </c>
      <c r="E149" s="37" t="s">
        <v>206</v>
      </c>
    </row>
    <row r="150" spans="1:5" ht="102">
      <c r="A150" t="s">
        <v>54</v>
      </c>
      <c r="E150" s="35" t="s">
        <v>207</v>
      </c>
    </row>
    <row r="151" spans="1:16" ht="12.75">
      <c r="A151" s="25" t="s">
        <v>45</v>
      </c>
      <c r="B151" s="29" t="s">
        <v>208</v>
      </c>
      <c r="C151" s="29" t="s">
        <v>209</v>
      </c>
      <c r="D151" s="25" t="s">
        <v>63</v>
      </c>
      <c r="E151" s="30" t="s">
        <v>210</v>
      </c>
      <c r="F151" s="31" t="s">
        <v>79</v>
      </c>
      <c r="G151" s="32">
        <v>1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12.75">
      <c r="A152" s="34" t="s">
        <v>50</v>
      </c>
      <c r="E152" s="35" t="s">
        <v>183</v>
      </c>
    </row>
    <row r="153" spans="1:5" ht="12.75">
      <c r="A153" s="36" t="s">
        <v>52</v>
      </c>
      <c r="E153" s="37" t="s">
        <v>211</v>
      </c>
    </row>
    <row r="154" spans="1:5" ht="76.5">
      <c r="A154" t="s">
        <v>54</v>
      </c>
      <c r="E154" s="35" t="s">
        <v>212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0+O8+O17+O46+O55+O60+O109+O130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213</v>
      </c>
      <c r="I3" s="41">
        <f>0+I8+I17+I46+I55+I60+I109+I130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213</v>
      </c>
      <c r="D4" s="6"/>
      <c r="E4" s="18" t="s">
        <v>214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2421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38.25">
      <c r="A11" s="36" t="s">
        <v>52</v>
      </c>
      <c r="E11" s="37" t="s">
        <v>215</v>
      </c>
    </row>
    <row r="12" spans="1:5" ht="25.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46</v>
      </c>
      <c r="D13" s="25" t="s">
        <v>59</v>
      </c>
      <c r="E13" s="30" t="s">
        <v>48</v>
      </c>
      <c r="F13" s="31" t="s">
        <v>49</v>
      </c>
      <c r="G13" s="32">
        <v>86.1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60</v>
      </c>
    </row>
    <row r="15" spans="1:5" ht="12.75">
      <c r="A15" s="36" t="s">
        <v>52</v>
      </c>
      <c r="E15" s="37" t="s">
        <v>216</v>
      </c>
    </row>
    <row r="16" spans="1:5" ht="25.5">
      <c r="A16" t="s">
        <v>54</v>
      </c>
      <c r="E16" s="35" t="s">
        <v>55</v>
      </c>
    </row>
    <row r="17" spans="1:18" ht="12.75" customHeight="1">
      <c r="A17" s="6" t="s">
        <v>43</v>
      </c>
      <c r="B17" s="6"/>
      <c r="C17" s="39" t="s">
        <v>29</v>
      </c>
      <c r="D17" s="6"/>
      <c r="E17" s="27" t="s">
        <v>83</v>
      </c>
      <c r="F17" s="6"/>
      <c r="G17" s="6"/>
      <c r="H17" s="6"/>
      <c r="I17" s="40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132</v>
      </c>
      <c r="D18" s="25" t="s">
        <v>63</v>
      </c>
      <c r="E18" s="30" t="s">
        <v>133</v>
      </c>
      <c r="F18" s="31" t="s">
        <v>115</v>
      </c>
      <c r="G18" s="32">
        <v>34.44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116</v>
      </c>
    </row>
    <row r="20" spans="1:5" ht="25.5">
      <c r="A20" s="36" t="s">
        <v>52</v>
      </c>
      <c r="E20" s="37" t="s">
        <v>217</v>
      </c>
    </row>
    <row r="21" spans="1:5" ht="63.75">
      <c r="A21" t="s">
        <v>54</v>
      </c>
      <c r="E21" s="35" t="s">
        <v>118</v>
      </c>
    </row>
    <row r="22" spans="1:16" ht="12.75">
      <c r="A22" s="25" t="s">
        <v>45</v>
      </c>
      <c r="B22" s="29" t="s">
        <v>33</v>
      </c>
      <c r="C22" s="29" t="s">
        <v>218</v>
      </c>
      <c r="D22" s="25" t="s">
        <v>63</v>
      </c>
      <c r="E22" s="30" t="s">
        <v>219</v>
      </c>
      <c r="F22" s="31" t="s">
        <v>115</v>
      </c>
      <c r="G22" s="32">
        <v>110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220</v>
      </c>
    </row>
    <row r="24" spans="1:5" ht="12.75">
      <c r="A24" s="36" t="s">
        <v>52</v>
      </c>
      <c r="E24" s="37" t="s">
        <v>221</v>
      </c>
    </row>
    <row r="25" spans="1:5" ht="369.75">
      <c r="A25" t="s">
        <v>54</v>
      </c>
      <c r="E25" s="35" t="s">
        <v>222</v>
      </c>
    </row>
    <row r="26" spans="1:16" ht="12.75">
      <c r="A26" s="25" t="s">
        <v>45</v>
      </c>
      <c r="B26" s="29" t="s">
        <v>35</v>
      </c>
      <c r="C26" s="29" t="s">
        <v>223</v>
      </c>
      <c r="D26" s="25" t="s">
        <v>63</v>
      </c>
      <c r="E26" s="30" t="s">
        <v>224</v>
      </c>
      <c r="F26" s="31" t="s">
        <v>115</v>
      </c>
      <c r="G26" s="32">
        <v>355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225</v>
      </c>
    </row>
    <row r="28" spans="1:5" ht="38.25">
      <c r="A28" s="36" t="s">
        <v>52</v>
      </c>
      <c r="E28" s="37" t="s">
        <v>226</v>
      </c>
    </row>
    <row r="29" spans="1:5" ht="369.75">
      <c r="A29" t="s">
        <v>54</v>
      </c>
      <c r="E29" s="35" t="s">
        <v>222</v>
      </c>
    </row>
    <row r="30" spans="1:16" ht="12.75">
      <c r="A30" s="25" t="s">
        <v>45</v>
      </c>
      <c r="B30" s="29" t="s">
        <v>37</v>
      </c>
      <c r="C30" s="29" t="s">
        <v>227</v>
      </c>
      <c r="D30" s="25" t="s">
        <v>63</v>
      </c>
      <c r="E30" s="30" t="s">
        <v>228</v>
      </c>
      <c r="F30" s="31" t="s">
        <v>115</v>
      </c>
      <c r="G30" s="32">
        <v>2066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38.25">
      <c r="A31" s="34" t="s">
        <v>50</v>
      </c>
      <c r="E31" s="35" t="s">
        <v>229</v>
      </c>
    </row>
    <row r="32" spans="1:5" ht="12.75">
      <c r="A32" s="36" t="s">
        <v>52</v>
      </c>
      <c r="E32" s="37" t="s">
        <v>230</v>
      </c>
    </row>
    <row r="33" spans="1:5" ht="369.75">
      <c r="A33" t="s">
        <v>54</v>
      </c>
      <c r="E33" s="35" t="s">
        <v>222</v>
      </c>
    </row>
    <row r="34" spans="1:16" ht="12.75">
      <c r="A34" s="25" t="s">
        <v>45</v>
      </c>
      <c r="B34" s="29" t="s">
        <v>76</v>
      </c>
      <c r="C34" s="29" t="s">
        <v>231</v>
      </c>
      <c r="D34" s="25" t="s">
        <v>63</v>
      </c>
      <c r="E34" s="30" t="s">
        <v>232</v>
      </c>
      <c r="F34" s="31" t="s">
        <v>115</v>
      </c>
      <c r="G34" s="32">
        <v>110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233</v>
      </c>
    </row>
    <row r="36" spans="1:5" ht="25.5">
      <c r="A36" s="36" t="s">
        <v>52</v>
      </c>
      <c r="E36" s="37" t="s">
        <v>234</v>
      </c>
    </row>
    <row r="37" spans="1:5" ht="306">
      <c r="A37" t="s">
        <v>54</v>
      </c>
      <c r="E37" s="35" t="s">
        <v>235</v>
      </c>
    </row>
    <row r="38" spans="1:16" ht="12.75">
      <c r="A38" s="25" t="s">
        <v>45</v>
      </c>
      <c r="B38" s="29" t="s">
        <v>84</v>
      </c>
      <c r="C38" s="29" t="s">
        <v>236</v>
      </c>
      <c r="D38" s="25" t="s">
        <v>63</v>
      </c>
      <c r="E38" s="30" t="s">
        <v>237</v>
      </c>
      <c r="F38" s="31" t="s">
        <v>115</v>
      </c>
      <c r="G38" s="32">
        <v>110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238</v>
      </c>
    </row>
    <row r="40" spans="1:5" ht="25.5">
      <c r="A40" s="36" t="s">
        <v>52</v>
      </c>
      <c r="E40" s="37" t="s">
        <v>234</v>
      </c>
    </row>
    <row r="41" spans="1:5" ht="267.75">
      <c r="A41" t="s">
        <v>54</v>
      </c>
      <c r="E41" s="35" t="s">
        <v>239</v>
      </c>
    </row>
    <row r="42" spans="1:16" ht="12.75">
      <c r="A42" s="25" t="s">
        <v>45</v>
      </c>
      <c r="B42" s="29" t="s">
        <v>40</v>
      </c>
      <c r="C42" s="29" t="s">
        <v>240</v>
      </c>
      <c r="D42" s="25" t="s">
        <v>63</v>
      </c>
      <c r="E42" s="30" t="s">
        <v>241</v>
      </c>
      <c r="F42" s="31" t="s">
        <v>115</v>
      </c>
      <c r="G42" s="32">
        <v>2531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63</v>
      </c>
    </row>
    <row r="44" spans="1:5" ht="76.5">
      <c r="A44" s="36" t="s">
        <v>52</v>
      </c>
      <c r="E44" s="37" t="s">
        <v>242</v>
      </c>
    </row>
    <row r="45" spans="1:5" ht="191.25">
      <c r="A45" t="s">
        <v>54</v>
      </c>
      <c r="E45" s="35" t="s">
        <v>243</v>
      </c>
    </row>
    <row r="46" spans="1:18" ht="12.75" customHeight="1">
      <c r="A46" s="6" t="s">
        <v>43</v>
      </c>
      <c r="B46" s="6"/>
      <c r="C46" s="39" t="s">
        <v>23</v>
      </c>
      <c r="D46" s="6"/>
      <c r="E46" s="27" t="s">
        <v>244</v>
      </c>
      <c r="F46" s="6"/>
      <c r="G46" s="6"/>
      <c r="H46" s="6"/>
      <c r="I46" s="40">
        <f>0+Q46</f>
      </c>
      <c r="O46">
        <f>0+R46</f>
      </c>
      <c r="Q46">
        <f>0+I47+I51</f>
      </c>
      <c r="R46">
        <f>0+O47+O51</f>
      </c>
    </row>
    <row r="47" spans="1:16" ht="12.75">
      <c r="A47" s="25" t="s">
        <v>45</v>
      </c>
      <c r="B47" s="29" t="s">
        <v>42</v>
      </c>
      <c r="C47" s="29" t="s">
        <v>245</v>
      </c>
      <c r="D47" s="25" t="s">
        <v>63</v>
      </c>
      <c r="E47" s="30" t="s">
        <v>246</v>
      </c>
      <c r="F47" s="31" t="s">
        <v>115</v>
      </c>
      <c r="G47" s="32">
        <v>2065.98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25.5">
      <c r="A48" s="34" t="s">
        <v>50</v>
      </c>
      <c r="E48" s="35" t="s">
        <v>247</v>
      </c>
    </row>
    <row r="49" spans="1:5" ht="25.5">
      <c r="A49" s="36" t="s">
        <v>52</v>
      </c>
      <c r="E49" s="37" t="s">
        <v>248</v>
      </c>
    </row>
    <row r="50" spans="1:5" ht="38.25">
      <c r="A50" t="s">
        <v>54</v>
      </c>
      <c r="E50" s="35" t="s">
        <v>249</v>
      </c>
    </row>
    <row r="51" spans="1:16" ht="12.75">
      <c r="A51" s="25" t="s">
        <v>45</v>
      </c>
      <c r="B51" s="29" t="s">
        <v>98</v>
      </c>
      <c r="C51" s="29" t="s">
        <v>250</v>
      </c>
      <c r="D51" s="25" t="s">
        <v>63</v>
      </c>
      <c r="E51" s="30" t="s">
        <v>251</v>
      </c>
      <c r="F51" s="31" t="s">
        <v>65</v>
      </c>
      <c r="G51" s="32">
        <v>6886.6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25.5">
      <c r="A52" s="34" t="s">
        <v>50</v>
      </c>
      <c r="E52" s="35" t="s">
        <v>247</v>
      </c>
    </row>
    <row r="53" spans="1:5" ht="51">
      <c r="A53" s="36" t="s">
        <v>52</v>
      </c>
      <c r="E53" s="37" t="s">
        <v>252</v>
      </c>
    </row>
    <row r="54" spans="1:5" ht="114.75">
      <c r="A54" t="s">
        <v>54</v>
      </c>
      <c r="E54" s="35" t="s">
        <v>253</v>
      </c>
    </row>
    <row r="55" spans="1:18" ht="12.75" customHeight="1">
      <c r="A55" s="6" t="s">
        <v>43</v>
      </c>
      <c r="B55" s="6"/>
      <c r="C55" s="39" t="s">
        <v>33</v>
      </c>
      <c r="D55" s="6"/>
      <c r="E55" s="27" t="s">
        <v>254</v>
      </c>
      <c r="F55" s="6"/>
      <c r="G55" s="6"/>
      <c r="H55" s="6"/>
      <c r="I55" s="40">
        <f>0+Q55</f>
      </c>
      <c r="O55">
        <f>0+R55</f>
      </c>
      <c r="Q55">
        <f>0+I56</f>
      </c>
      <c r="R55">
        <f>0+O56</f>
      </c>
    </row>
    <row r="56" spans="1:16" ht="12.75">
      <c r="A56" s="25" t="s">
        <v>45</v>
      </c>
      <c r="B56" s="29" t="s">
        <v>103</v>
      </c>
      <c r="C56" s="29" t="s">
        <v>255</v>
      </c>
      <c r="D56" s="25" t="s">
        <v>63</v>
      </c>
      <c r="E56" s="30" t="s">
        <v>256</v>
      </c>
      <c r="F56" s="31" t="s">
        <v>115</v>
      </c>
      <c r="G56" s="32">
        <v>18.173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257</v>
      </c>
    </row>
    <row r="58" spans="1:5" ht="76.5">
      <c r="A58" s="36" t="s">
        <v>52</v>
      </c>
      <c r="E58" s="37" t="s">
        <v>258</v>
      </c>
    </row>
    <row r="59" spans="1:5" ht="369.75">
      <c r="A59" t="s">
        <v>54</v>
      </c>
      <c r="E59" s="35" t="s">
        <v>259</v>
      </c>
    </row>
    <row r="60" spans="1:18" ht="12.75" customHeight="1">
      <c r="A60" s="6" t="s">
        <v>43</v>
      </c>
      <c r="B60" s="6"/>
      <c r="C60" s="39" t="s">
        <v>35</v>
      </c>
      <c r="D60" s="6"/>
      <c r="E60" s="27" t="s">
        <v>260</v>
      </c>
      <c r="F60" s="6"/>
      <c r="G60" s="6"/>
      <c r="H60" s="6"/>
      <c r="I60" s="40">
        <f>0+Q60</f>
      </c>
      <c r="O60">
        <f>0+R60</f>
      </c>
      <c r="Q60">
        <f>0+I61+I65+I69+I73+I77+I81+I85+I89+I93+I97+I101+I105</f>
      </c>
      <c r="R60">
        <f>0+O61+O65+O69+O73+O77+O81+O85+O89+O93+O97+O101+O105</f>
      </c>
    </row>
    <row r="61" spans="1:16" ht="12.75">
      <c r="A61" s="25" t="s">
        <v>45</v>
      </c>
      <c r="B61" s="29" t="s">
        <v>108</v>
      </c>
      <c r="C61" s="29" t="s">
        <v>261</v>
      </c>
      <c r="D61" s="25" t="s">
        <v>63</v>
      </c>
      <c r="E61" s="30" t="s">
        <v>262</v>
      </c>
      <c r="F61" s="31" t="s">
        <v>65</v>
      </c>
      <c r="G61" s="32">
        <v>4941.4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263</v>
      </c>
    </row>
    <row r="63" spans="1:5" ht="89.25">
      <c r="A63" s="36" t="s">
        <v>52</v>
      </c>
      <c r="E63" s="37" t="s">
        <v>264</v>
      </c>
    </row>
    <row r="64" spans="1:5" ht="127.5">
      <c r="A64" t="s">
        <v>54</v>
      </c>
      <c r="E64" s="35" t="s">
        <v>265</v>
      </c>
    </row>
    <row r="65" spans="1:16" ht="12.75">
      <c r="A65" s="25" t="s">
        <v>45</v>
      </c>
      <c r="B65" s="29" t="s">
        <v>112</v>
      </c>
      <c r="C65" s="29" t="s">
        <v>266</v>
      </c>
      <c r="D65" s="25" t="s">
        <v>63</v>
      </c>
      <c r="E65" s="30" t="s">
        <v>267</v>
      </c>
      <c r="F65" s="31" t="s">
        <v>65</v>
      </c>
      <c r="G65" s="32">
        <v>5089.642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25.5">
      <c r="A66" s="34" t="s">
        <v>50</v>
      </c>
      <c r="E66" s="35" t="s">
        <v>268</v>
      </c>
    </row>
    <row r="67" spans="1:5" ht="89.25">
      <c r="A67" s="36" t="s">
        <v>52</v>
      </c>
      <c r="E67" s="37" t="s">
        <v>269</v>
      </c>
    </row>
    <row r="68" spans="1:5" ht="51">
      <c r="A68" t="s">
        <v>54</v>
      </c>
      <c r="E68" s="35" t="s">
        <v>270</v>
      </c>
    </row>
    <row r="69" spans="1:16" ht="12.75">
      <c r="A69" s="25" t="s">
        <v>45</v>
      </c>
      <c r="B69" s="29" t="s">
        <v>119</v>
      </c>
      <c r="C69" s="29" t="s">
        <v>271</v>
      </c>
      <c r="D69" s="25" t="s">
        <v>63</v>
      </c>
      <c r="E69" s="30" t="s">
        <v>272</v>
      </c>
      <c r="F69" s="31" t="s">
        <v>65</v>
      </c>
      <c r="G69" s="32">
        <v>719.867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25.5">
      <c r="A70" s="34" t="s">
        <v>50</v>
      </c>
      <c r="E70" s="35" t="s">
        <v>273</v>
      </c>
    </row>
    <row r="71" spans="1:5" ht="63.75">
      <c r="A71" s="36" t="s">
        <v>52</v>
      </c>
      <c r="E71" s="37" t="s">
        <v>274</v>
      </c>
    </row>
    <row r="72" spans="1:5" ht="51">
      <c r="A72" t="s">
        <v>54</v>
      </c>
      <c r="E72" s="35" t="s">
        <v>270</v>
      </c>
    </row>
    <row r="73" spans="1:16" ht="12.75">
      <c r="A73" s="25" t="s">
        <v>45</v>
      </c>
      <c r="B73" s="29" t="s">
        <v>123</v>
      </c>
      <c r="C73" s="29" t="s">
        <v>275</v>
      </c>
      <c r="D73" s="25" t="s">
        <v>63</v>
      </c>
      <c r="E73" s="30" t="s">
        <v>276</v>
      </c>
      <c r="F73" s="31" t="s">
        <v>65</v>
      </c>
      <c r="G73" s="32">
        <v>4596.9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277</v>
      </c>
    </row>
    <row r="75" spans="1:5" ht="25.5">
      <c r="A75" s="36" t="s">
        <v>52</v>
      </c>
      <c r="E75" s="37" t="s">
        <v>278</v>
      </c>
    </row>
    <row r="76" spans="1:5" ht="51">
      <c r="A76" t="s">
        <v>54</v>
      </c>
      <c r="E76" s="35" t="s">
        <v>279</v>
      </c>
    </row>
    <row r="77" spans="1:16" ht="12.75">
      <c r="A77" s="25" t="s">
        <v>45</v>
      </c>
      <c r="B77" s="29" t="s">
        <v>127</v>
      </c>
      <c r="C77" s="29" t="s">
        <v>280</v>
      </c>
      <c r="D77" s="25" t="s">
        <v>63</v>
      </c>
      <c r="E77" s="30" t="s">
        <v>281</v>
      </c>
      <c r="F77" s="31" t="s">
        <v>65</v>
      </c>
      <c r="G77" s="32">
        <v>105.45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>
      <c r="A78" s="34" t="s">
        <v>50</v>
      </c>
      <c r="E78" s="35" t="s">
        <v>282</v>
      </c>
    </row>
    <row r="79" spans="1:5" ht="25.5">
      <c r="A79" s="36" t="s">
        <v>52</v>
      </c>
      <c r="E79" s="37" t="s">
        <v>283</v>
      </c>
    </row>
    <row r="80" spans="1:5" ht="51">
      <c r="A80" t="s">
        <v>54</v>
      </c>
      <c r="E80" s="35" t="s">
        <v>279</v>
      </c>
    </row>
    <row r="81" spans="1:16" ht="12.75">
      <c r="A81" s="25" t="s">
        <v>45</v>
      </c>
      <c r="B81" s="29" t="s">
        <v>131</v>
      </c>
      <c r="C81" s="29" t="s">
        <v>284</v>
      </c>
      <c r="D81" s="25" t="s">
        <v>63</v>
      </c>
      <c r="E81" s="30" t="s">
        <v>285</v>
      </c>
      <c r="F81" s="31" t="s">
        <v>65</v>
      </c>
      <c r="G81" s="32">
        <v>4596.9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286</v>
      </c>
    </row>
    <row r="83" spans="1:5" ht="25.5">
      <c r="A83" s="36" t="s">
        <v>52</v>
      </c>
      <c r="E83" s="37" t="s">
        <v>287</v>
      </c>
    </row>
    <row r="84" spans="1:5" ht="140.25">
      <c r="A84" t="s">
        <v>54</v>
      </c>
      <c r="E84" s="35" t="s">
        <v>288</v>
      </c>
    </row>
    <row r="85" spans="1:16" ht="12.75">
      <c r="A85" s="25" t="s">
        <v>45</v>
      </c>
      <c r="B85" s="29" t="s">
        <v>135</v>
      </c>
      <c r="C85" s="29" t="s">
        <v>289</v>
      </c>
      <c r="D85" s="25" t="s">
        <v>63</v>
      </c>
      <c r="E85" s="30" t="s">
        <v>290</v>
      </c>
      <c r="F85" s="31" t="s">
        <v>65</v>
      </c>
      <c r="G85" s="32">
        <v>105.45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291</v>
      </c>
    </row>
    <row r="87" spans="1:5" ht="25.5">
      <c r="A87" s="36" t="s">
        <v>52</v>
      </c>
      <c r="E87" s="37" t="s">
        <v>292</v>
      </c>
    </row>
    <row r="88" spans="1:5" ht="140.25">
      <c r="A88" t="s">
        <v>54</v>
      </c>
      <c r="E88" s="35" t="s">
        <v>288</v>
      </c>
    </row>
    <row r="89" spans="1:16" ht="12.75">
      <c r="A89" s="25" t="s">
        <v>45</v>
      </c>
      <c r="B89" s="29" t="s">
        <v>139</v>
      </c>
      <c r="C89" s="29" t="s">
        <v>293</v>
      </c>
      <c r="D89" s="25" t="s">
        <v>63</v>
      </c>
      <c r="E89" s="30" t="s">
        <v>294</v>
      </c>
      <c r="F89" s="31" t="s">
        <v>65</v>
      </c>
      <c r="G89" s="32">
        <v>70.3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63</v>
      </c>
    </row>
    <row r="91" spans="1:5" ht="25.5">
      <c r="A91" s="36" t="s">
        <v>52</v>
      </c>
      <c r="E91" s="37" t="s">
        <v>295</v>
      </c>
    </row>
    <row r="92" spans="1:5" ht="25.5">
      <c r="A92" t="s">
        <v>54</v>
      </c>
      <c r="E92" s="35" t="s">
        <v>296</v>
      </c>
    </row>
    <row r="93" spans="1:16" ht="12.75">
      <c r="A93" s="25" t="s">
        <v>45</v>
      </c>
      <c r="B93" s="29" t="s">
        <v>145</v>
      </c>
      <c r="C93" s="29" t="s">
        <v>297</v>
      </c>
      <c r="D93" s="25" t="s">
        <v>63</v>
      </c>
      <c r="E93" s="30" t="s">
        <v>298</v>
      </c>
      <c r="F93" s="31" t="s">
        <v>65</v>
      </c>
      <c r="G93" s="32">
        <v>651.5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299</v>
      </c>
    </row>
    <row r="95" spans="1:5" ht="25.5">
      <c r="A95" s="36" t="s">
        <v>52</v>
      </c>
      <c r="E95" s="37" t="s">
        <v>300</v>
      </c>
    </row>
    <row r="96" spans="1:5" ht="153">
      <c r="A96" t="s">
        <v>54</v>
      </c>
      <c r="E96" s="35" t="s">
        <v>301</v>
      </c>
    </row>
    <row r="97" spans="1:16" ht="12.75">
      <c r="A97" s="25" t="s">
        <v>45</v>
      </c>
      <c r="B97" s="29" t="s">
        <v>149</v>
      </c>
      <c r="C97" s="29" t="s">
        <v>302</v>
      </c>
      <c r="D97" s="25" t="s">
        <v>63</v>
      </c>
      <c r="E97" s="30" t="s">
        <v>303</v>
      </c>
      <c r="F97" s="31" t="s">
        <v>65</v>
      </c>
      <c r="G97" s="32">
        <v>10.4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304</v>
      </c>
    </row>
    <row r="99" spans="1:5" ht="25.5">
      <c r="A99" s="36" t="s">
        <v>52</v>
      </c>
      <c r="E99" s="37" t="s">
        <v>305</v>
      </c>
    </row>
    <row r="100" spans="1:5" ht="153">
      <c r="A100" t="s">
        <v>54</v>
      </c>
      <c r="E100" s="35" t="s">
        <v>301</v>
      </c>
    </row>
    <row r="101" spans="1:16" ht="25.5">
      <c r="A101" s="25" t="s">
        <v>45</v>
      </c>
      <c r="B101" s="29" t="s">
        <v>153</v>
      </c>
      <c r="C101" s="29" t="s">
        <v>306</v>
      </c>
      <c r="D101" s="25" t="s">
        <v>63</v>
      </c>
      <c r="E101" s="30" t="s">
        <v>307</v>
      </c>
      <c r="F101" s="31" t="s">
        <v>65</v>
      </c>
      <c r="G101" s="32">
        <v>34.2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12.75">
      <c r="A102" s="34" t="s">
        <v>50</v>
      </c>
      <c r="E102" s="35" t="s">
        <v>308</v>
      </c>
    </row>
    <row r="103" spans="1:5" ht="12.75">
      <c r="A103" s="36" t="s">
        <v>52</v>
      </c>
      <c r="E103" s="37" t="s">
        <v>309</v>
      </c>
    </row>
    <row r="104" spans="1:5" ht="153">
      <c r="A104" t="s">
        <v>54</v>
      </c>
      <c r="E104" s="35" t="s">
        <v>301</v>
      </c>
    </row>
    <row r="105" spans="1:16" ht="25.5">
      <c r="A105" s="25" t="s">
        <v>45</v>
      </c>
      <c r="B105" s="29" t="s">
        <v>157</v>
      </c>
      <c r="C105" s="29" t="s">
        <v>310</v>
      </c>
      <c r="D105" s="25" t="s">
        <v>63</v>
      </c>
      <c r="E105" s="30" t="s">
        <v>311</v>
      </c>
      <c r="F105" s="31" t="s">
        <v>65</v>
      </c>
      <c r="G105" s="32">
        <v>357.7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308</v>
      </c>
    </row>
    <row r="107" spans="1:5" ht="25.5">
      <c r="A107" s="36" t="s">
        <v>52</v>
      </c>
      <c r="E107" s="37" t="s">
        <v>312</v>
      </c>
    </row>
    <row r="108" spans="1:5" ht="153">
      <c r="A108" t="s">
        <v>54</v>
      </c>
      <c r="E108" s="35" t="s">
        <v>301</v>
      </c>
    </row>
    <row r="109" spans="1:18" ht="12.75" customHeight="1">
      <c r="A109" s="6" t="s">
        <v>43</v>
      </c>
      <c r="B109" s="6"/>
      <c r="C109" s="39" t="s">
        <v>84</v>
      </c>
      <c r="D109" s="6"/>
      <c r="E109" s="27" t="s">
        <v>313</v>
      </c>
      <c r="F109" s="6"/>
      <c r="G109" s="6"/>
      <c r="H109" s="6"/>
      <c r="I109" s="40">
        <f>0+Q109</f>
      </c>
      <c r="O109">
        <f>0+R109</f>
      </c>
      <c r="Q109">
        <f>0+I110+I114+I118+I122+I126</f>
      </c>
      <c r="R109">
        <f>0+O110+O114+O118+O122+O126</f>
      </c>
    </row>
    <row r="110" spans="1:16" ht="12.75">
      <c r="A110" s="25" t="s">
        <v>45</v>
      </c>
      <c r="B110" s="29" t="s">
        <v>160</v>
      </c>
      <c r="C110" s="29" t="s">
        <v>314</v>
      </c>
      <c r="D110" s="25" t="s">
        <v>63</v>
      </c>
      <c r="E110" s="30" t="s">
        <v>315</v>
      </c>
      <c r="F110" s="31" t="s">
        <v>142</v>
      </c>
      <c r="G110" s="32">
        <v>385.2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316</v>
      </c>
    </row>
    <row r="112" spans="1:5" ht="25.5">
      <c r="A112" s="36" t="s">
        <v>52</v>
      </c>
      <c r="E112" s="37" t="s">
        <v>317</v>
      </c>
    </row>
    <row r="113" spans="1:5" ht="242.25">
      <c r="A113" t="s">
        <v>54</v>
      </c>
      <c r="E113" s="35" t="s">
        <v>318</v>
      </c>
    </row>
    <row r="114" spans="1:16" ht="12.75">
      <c r="A114" s="25" t="s">
        <v>45</v>
      </c>
      <c r="B114" s="29" t="s">
        <v>164</v>
      </c>
      <c r="C114" s="29" t="s">
        <v>319</v>
      </c>
      <c r="D114" s="25" t="s">
        <v>99</v>
      </c>
      <c r="E114" s="30" t="s">
        <v>320</v>
      </c>
      <c r="F114" s="31" t="s">
        <v>79</v>
      </c>
      <c r="G114" s="32">
        <v>1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25.5">
      <c r="A115" s="34" t="s">
        <v>50</v>
      </c>
      <c r="E115" s="35" t="s">
        <v>321</v>
      </c>
    </row>
    <row r="116" spans="1:5" ht="25.5">
      <c r="A116" s="36" t="s">
        <v>52</v>
      </c>
      <c r="E116" s="37" t="s">
        <v>322</v>
      </c>
    </row>
    <row r="117" spans="1:5" ht="76.5">
      <c r="A117" t="s">
        <v>54</v>
      </c>
      <c r="E117" s="35" t="s">
        <v>323</v>
      </c>
    </row>
    <row r="118" spans="1:16" ht="12.75">
      <c r="A118" s="25" t="s">
        <v>45</v>
      </c>
      <c r="B118" s="29" t="s">
        <v>168</v>
      </c>
      <c r="C118" s="29" t="s">
        <v>324</v>
      </c>
      <c r="D118" s="25" t="s">
        <v>63</v>
      </c>
      <c r="E118" s="30" t="s">
        <v>325</v>
      </c>
      <c r="F118" s="31" t="s">
        <v>79</v>
      </c>
      <c r="G118" s="32">
        <v>18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25.5">
      <c r="A119" s="34" t="s">
        <v>50</v>
      </c>
      <c r="E119" s="35" t="s">
        <v>326</v>
      </c>
    </row>
    <row r="120" spans="1:5" ht="12.75">
      <c r="A120" s="36" t="s">
        <v>52</v>
      </c>
      <c r="E120" s="37" t="s">
        <v>63</v>
      </c>
    </row>
    <row r="121" spans="1:5" ht="25.5">
      <c r="A121" t="s">
        <v>54</v>
      </c>
      <c r="E121" s="35" t="s">
        <v>327</v>
      </c>
    </row>
    <row r="122" spans="1:16" ht="12.75">
      <c r="A122" s="25" t="s">
        <v>45</v>
      </c>
      <c r="B122" s="29" t="s">
        <v>174</v>
      </c>
      <c r="C122" s="29" t="s">
        <v>328</v>
      </c>
      <c r="D122" s="25" t="s">
        <v>63</v>
      </c>
      <c r="E122" s="30" t="s">
        <v>329</v>
      </c>
      <c r="F122" s="31" t="s">
        <v>142</v>
      </c>
      <c r="G122" s="32">
        <v>385.2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63</v>
      </c>
    </row>
    <row r="124" spans="1:5" ht="25.5">
      <c r="A124" s="36" t="s">
        <v>52</v>
      </c>
      <c r="E124" s="37" t="s">
        <v>317</v>
      </c>
    </row>
    <row r="125" spans="1:5" ht="38.25">
      <c r="A125" t="s">
        <v>54</v>
      </c>
      <c r="E125" s="35" t="s">
        <v>330</v>
      </c>
    </row>
    <row r="126" spans="1:16" ht="12.75">
      <c r="A126" s="25" t="s">
        <v>45</v>
      </c>
      <c r="B126" s="29" t="s">
        <v>179</v>
      </c>
      <c r="C126" s="29" t="s">
        <v>331</v>
      </c>
      <c r="D126" s="25" t="s">
        <v>63</v>
      </c>
      <c r="E126" s="30" t="s">
        <v>332</v>
      </c>
      <c r="F126" s="31" t="s">
        <v>115</v>
      </c>
      <c r="G126" s="32">
        <v>11.556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333</v>
      </c>
    </row>
    <row r="128" spans="1:5" ht="25.5">
      <c r="A128" s="36" t="s">
        <v>52</v>
      </c>
      <c r="E128" s="37" t="s">
        <v>334</v>
      </c>
    </row>
    <row r="129" spans="1:5" ht="369.75">
      <c r="A129" t="s">
        <v>54</v>
      </c>
      <c r="E129" s="35" t="s">
        <v>259</v>
      </c>
    </row>
    <row r="130" spans="1:18" ht="12.75" customHeight="1">
      <c r="A130" s="6" t="s">
        <v>43</v>
      </c>
      <c r="B130" s="6"/>
      <c r="C130" s="39" t="s">
        <v>40</v>
      </c>
      <c r="D130" s="6"/>
      <c r="E130" s="27" t="s">
        <v>178</v>
      </c>
      <c r="F130" s="6"/>
      <c r="G130" s="6"/>
      <c r="H130" s="6"/>
      <c r="I130" s="40">
        <f>0+Q130</f>
      </c>
      <c r="O130">
        <f>0+R130</f>
      </c>
      <c r="Q130">
        <f>0+I131+I135+I139+I143+I147+I151+I155+I159+I163+I167+I171+I175</f>
      </c>
      <c r="R130">
        <f>0+O131+O135+O139+O143+O147+O151+O155+O159+O163+O167+O171+O175</f>
      </c>
    </row>
    <row r="131" spans="1:16" ht="12.75">
      <c r="A131" s="25" t="s">
        <v>45</v>
      </c>
      <c r="B131" s="29" t="s">
        <v>185</v>
      </c>
      <c r="C131" s="29" t="s">
        <v>335</v>
      </c>
      <c r="D131" s="25" t="s">
        <v>47</v>
      </c>
      <c r="E131" s="30" t="s">
        <v>336</v>
      </c>
      <c r="F131" s="31" t="s">
        <v>142</v>
      </c>
      <c r="G131" s="32">
        <v>1448.4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63</v>
      </c>
    </row>
    <row r="133" spans="1:5" ht="25.5">
      <c r="A133" s="36" t="s">
        <v>52</v>
      </c>
      <c r="E133" s="37" t="s">
        <v>337</v>
      </c>
    </row>
    <row r="134" spans="1:5" ht="51">
      <c r="A134" t="s">
        <v>54</v>
      </c>
      <c r="E134" s="35" t="s">
        <v>338</v>
      </c>
    </row>
    <row r="135" spans="1:16" ht="12.75">
      <c r="A135" s="25" t="s">
        <v>45</v>
      </c>
      <c r="B135" s="29" t="s">
        <v>188</v>
      </c>
      <c r="C135" s="29" t="s">
        <v>335</v>
      </c>
      <c r="D135" s="25" t="s">
        <v>56</v>
      </c>
      <c r="E135" s="30" t="s">
        <v>336</v>
      </c>
      <c r="F135" s="31" t="s">
        <v>142</v>
      </c>
      <c r="G135" s="32">
        <v>24.3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>
      <c r="A136" s="34" t="s">
        <v>50</v>
      </c>
      <c r="E136" s="35" t="s">
        <v>63</v>
      </c>
    </row>
    <row r="137" spans="1:5" ht="25.5">
      <c r="A137" s="36" t="s">
        <v>52</v>
      </c>
      <c r="E137" s="37" t="s">
        <v>339</v>
      </c>
    </row>
    <row r="138" spans="1:5" ht="51">
      <c r="A138" t="s">
        <v>54</v>
      </c>
      <c r="E138" s="35" t="s">
        <v>338</v>
      </c>
    </row>
    <row r="139" spans="1:16" ht="12.75">
      <c r="A139" s="25" t="s">
        <v>45</v>
      </c>
      <c r="B139" s="29" t="s">
        <v>192</v>
      </c>
      <c r="C139" s="29" t="s">
        <v>335</v>
      </c>
      <c r="D139" s="25" t="s">
        <v>59</v>
      </c>
      <c r="E139" s="30" t="s">
        <v>336</v>
      </c>
      <c r="F139" s="31" t="s">
        <v>142</v>
      </c>
      <c r="G139" s="32">
        <v>8.6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63</v>
      </c>
    </row>
    <row r="141" spans="1:5" ht="25.5">
      <c r="A141" s="36" t="s">
        <v>52</v>
      </c>
      <c r="E141" s="37" t="s">
        <v>340</v>
      </c>
    </row>
    <row r="142" spans="1:5" ht="51">
      <c r="A142" t="s">
        <v>54</v>
      </c>
      <c r="E142" s="35" t="s">
        <v>338</v>
      </c>
    </row>
    <row r="143" spans="1:16" ht="12.75">
      <c r="A143" s="25" t="s">
        <v>45</v>
      </c>
      <c r="B143" s="29" t="s">
        <v>194</v>
      </c>
      <c r="C143" s="29" t="s">
        <v>341</v>
      </c>
      <c r="D143" s="25" t="s">
        <v>47</v>
      </c>
      <c r="E143" s="30" t="s">
        <v>342</v>
      </c>
      <c r="F143" s="31" t="s">
        <v>142</v>
      </c>
      <c r="G143" s="32">
        <v>40</v>
      </c>
      <c r="H143" s="33">
        <v>0</v>
      </c>
      <c r="I143" s="33">
        <f>ROUND(ROUND(H143,2)*ROUND(G143,3),2)</f>
      </c>
      <c r="O143">
        <f>(I143*21)/100</f>
      </c>
      <c r="P143" t="s">
        <v>23</v>
      </c>
    </row>
    <row r="144" spans="1:5" ht="12.75">
      <c r="A144" s="34" t="s">
        <v>50</v>
      </c>
      <c r="E144" s="35" t="s">
        <v>343</v>
      </c>
    </row>
    <row r="145" spans="1:5" ht="25.5">
      <c r="A145" s="36" t="s">
        <v>52</v>
      </c>
      <c r="E145" s="37" t="s">
        <v>344</v>
      </c>
    </row>
    <row r="146" spans="1:5" ht="51">
      <c r="A146" t="s">
        <v>54</v>
      </c>
      <c r="E146" s="35" t="s">
        <v>338</v>
      </c>
    </row>
    <row r="147" spans="1:16" ht="12.75">
      <c r="A147" s="25" t="s">
        <v>45</v>
      </c>
      <c r="B147" s="29" t="s">
        <v>198</v>
      </c>
      <c r="C147" s="29" t="s">
        <v>341</v>
      </c>
      <c r="D147" s="25" t="s">
        <v>56</v>
      </c>
      <c r="E147" s="30" t="s">
        <v>342</v>
      </c>
      <c r="F147" s="31" t="s">
        <v>142</v>
      </c>
      <c r="G147" s="32">
        <v>2</v>
      </c>
      <c r="H147" s="33">
        <v>0</v>
      </c>
      <c r="I147" s="33">
        <f>ROUND(ROUND(H147,2)*ROUND(G147,3),2)</f>
      </c>
      <c r="O147">
        <f>(I147*21)/100</f>
      </c>
      <c r="P147" t="s">
        <v>23</v>
      </c>
    </row>
    <row r="148" spans="1:5" ht="12.75">
      <c r="A148" s="34" t="s">
        <v>50</v>
      </c>
      <c r="E148" s="35" t="s">
        <v>345</v>
      </c>
    </row>
    <row r="149" spans="1:5" ht="25.5">
      <c r="A149" s="36" t="s">
        <v>52</v>
      </c>
      <c r="E149" s="37" t="s">
        <v>346</v>
      </c>
    </row>
    <row r="150" spans="1:5" ht="51">
      <c r="A150" t="s">
        <v>54</v>
      </c>
      <c r="E150" s="35" t="s">
        <v>338</v>
      </c>
    </row>
    <row r="151" spans="1:16" ht="12.75">
      <c r="A151" s="25" t="s">
        <v>45</v>
      </c>
      <c r="B151" s="29" t="s">
        <v>202</v>
      </c>
      <c r="C151" s="29" t="s">
        <v>341</v>
      </c>
      <c r="D151" s="25" t="s">
        <v>59</v>
      </c>
      <c r="E151" s="30" t="s">
        <v>342</v>
      </c>
      <c r="F151" s="31" t="s">
        <v>142</v>
      </c>
      <c r="G151" s="32">
        <v>2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12.75">
      <c r="A152" s="34" t="s">
        <v>50</v>
      </c>
      <c r="E152" s="35" t="s">
        <v>347</v>
      </c>
    </row>
    <row r="153" spans="1:5" ht="25.5">
      <c r="A153" s="36" t="s">
        <v>52</v>
      </c>
      <c r="E153" s="37" t="s">
        <v>346</v>
      </c>
    </row>
    <row r="154" spans="1:5" ht="51">
      <c r="A154" t="s">
        <v>54</v>
      </c>
      <c r="E154" s="35" t="s">
        <v>338</v>
      </c>
    </row>
    <row r="155" spans="1:16" ht="12.75">
      <c r="A155" s="25" t="s">
        <v>45</v>
      </c>
      <c r="B155" s="29" t="s">
        <v>208</v>
      </c>
      <c r="C155" s="29" t="s">
        <v>348</v>
      </c>
      <c r="D155" s="25" t="s">
        <v>63</v>
      </c>
      <c r="E155" s="30" t="s">
        <v>349</v>
      </c>
      <c r="F155" s="31" t="s">
        <v>142</v>
      </c>
      <c r="G155" s="32">
        <v>204.5</v>
      </c>
      <c r="H155" s="33">
        <v>0</v>
      </c>
      <c r="I155" s="33">
        <f>ROUND(ROUND(H155,2)*ROUND(G155,3),2)</f>
      </c>
      <c r="O155">
        <f>(I155*21)/100</f>
      </c>
      <c r="P155" t="s">
        <v>23</v>
      </c>
    </row>
    <row r="156" spans="1:5" ht="12.75">
      <c r="A156" s="34" t="s">
        <v>50</v>
      </c>
      <c r="E156" s="35" t="s">
        <v>63</v>
      </c>
    </row>
    <row r="157" spans="1:5" ht="25.5">
      <c r="A157" s="36" t="s">
        <v>52</v>
      </c>
      <c r="E157" s="37" t="s">
        <v>350</v>
      </c>
    </row>
    <row r="158" spans="1:5" ht="51">
      <c r="A158" t="s">
        <v>54</v>
      </c>
      <c r="E158" s="35" t="s">
        <v>351</v>
      </c>
    </row>
    <row r="159" spans="1:16" ht="12.75">
      <c r="A159" s="25" t="s">
        <v>45</v>
      </c>
      <c r="B159" s="29" t="s">
        <v>352</v>
      </c>
      <c r="C159" s="29" t="s">
        <v>353</v>
      </c>
      <c r="D159" s="25" t="s">
        <v>63</v>
      </c>
      <c r="E159" s="30" t="s">
        <v>354</v>
      </c>
      <c r="F159" s="31" t="s">
        <v>142</v>
      </c>
      <c r="G159" s="32">
        <v>29.4</v>
      </c>
      <c r="H159" s="33">
        <v>0</v>
      </c>
      <c r="I159" s="33">
        <f>ROUND(ROUND(H159,2)*ROUND(G159,3),2)</f>
      </c>
      <c r="O159">
        <f>(I159*21)/100</f>
      </c>
      <c r="P159" t="s">
        <v>23</v>
      </c>
    </row>
    <row r="160" spans="1:5" ht="12.75">
      <c r="A160" s="34" t="s">
        <v>50</v>
      </c>
      <c r="E160" s="35" t="s">
        <v>355</v>
      </c>
    </row>
    <row r="161" spans="1:5" ht="25.5">
      <c r="A161" s="36" t="s">
        <v>52</v>
      </c>
      <c r="E161" s="37" t="s">
        <v>356</v>
      </c>
    </row>
    <row r="162" spans="1:5" ht="51">
      <c r="A162" t="s">
        <v>54</v>
      </c>
      <c r="E162" s="35" t="s">
        <v>357</v>
      </c>
    </row>
    <row r="163" spans="1:16" ht="12.75">
      <c r="A163" s="25" t="s">
        <v>45</v>
      </c>
      <c r="B163" s="29" t="s">
        <v>358</v>
      </c>
      <c r="C163" s="29" t="s">
        <v>353</v>
      </c>
      <c r="D163" s="25" t="s">
        <v>99</v>
      </c>
      <c r="E163" s="30" t="s">
        <v>359</v>
      </c>
      <c r="F163" s="31" t="s">
        <v>142</v>
      </c>
      <c r="G163" s="32">
        <v>59.7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25.5">
      <c r="A164" s="34" t="s">
        <v>50</v>
      </c>
      <c r="E164" s="35" t="s">
        <v>360</v>
      </c>
    </row>
    <row r="165" spans="1:5" ht="25.5">
      <c r="A165" s="36" t="s">
        <v>52</v>
      </c>
      <c r="E165" s="37" t="s">
        <v>361</v>
      </c>
    </row>
    <row r="166" spans="1:5" ht="38.25">
      <c r="A166" t="s">
        <v>54</v>
      </c>
      <c r="E166" s="35" t="s">
        <v>362</v>
      </c>
    </row>
    <row r="167" spans="1:16" ht="12.75">
      <c r="A167" s="25" t="s">
        <v>45</v>
      </c>
      <c r="B167" s="29" t="s">
        <v>363</v>
      </c>
      <c r="C167" s="29" t="s">
        <v>364</v>
      </c>
      <c r="D167" s="25" t="s">
        <v>63</v>
      </c>
      <c r="E167" s="30" t="s">
        <v>365</v>
      </c>
      <c r="F167" s="31" t="s">
        <v>142</v>
      </c>
      <c r="G167" s="32">
        <v>604.4</v>
      </c>
      <c r="H167" s="33">
        <v>0</v>
      </c>
      <c r="I167" s="33">
        <f>ROUND(ROUND(H167,2)*ROUND(G167,3),2)</f>
      </c>
      <c r="O167">
        <f>(I167*21)/100</f>
      </c>
      <c r="P167" t="s">
        <v>23</v>
      </c>
    </row>
    <row r="168" spans="1:5" ht="12.75">
      <c r="A168" s="34" t="s">
        <v>50</v>
      </c>
      <c r="E168" s="35" t="s">
        <v>355</v>
      </c>
    </row>
    <row r="169" spans="1:5" ht="25.5">
      <c r="A169" s="36" t="s">
        <v>52</v>
      </c>
      <c r="E169" s="37" t="s">
        <v>366</v>
      </c>
    </row>
    <row r="170" spans="1:5" ht="25.5">
      <c r="A170" t="s">
        <v>54</v>
      </c>
      <c r="E170" s="35" t="s">
        <v>367</v>
      </c>
    </row>
    <row r="171" spans="1:16" ht="12.75">
      <c r="A171" s="25" t="s">
        <v>45</v>
      </c>
      <c r="B171" s="29" t="s">
        <v>368</v>
      </c>
      <c r="C171" s="29" t="s">
        <v>369</v>
      </c>
      <c r="D171" s="25" t="s">
        <v>63</v>
      </c>
      <c r="E171" s="30" t="s">
        <v>370</v>
      </c>
      <c r="F171" s="31" t="s">
        <v>142</v>
      </c>
      <c r="G171" s="32">
        <v>1656</v>
      </c>
      <c r="H171" s="33">
        <v>0</v>
      </c>
      <c r="I171" s="33">
        <f>ROUND(ROUND(H171,2)*ROUND(G171,3),2)</f>
      </c>
      <c r="O171">
        <f>(I171*21)/100</f>
      </c>
      <c r="P171" t="s">
        <v>23</v>
      </c>
    </row>
    <row r="172" spans="1:5" ht="12.75">
      <c r="A172" s="34" t="s">
        <v>50</v>
      </c>
      <c r="E172" s="35" t="s">
        <v>63</v>
      </c>
    </row>
    <row r="173" spans="1:5" ht="25.5">
      <c r="A173" s="36" t="s">
        <v>52</v>
      </c>
      <c r="E173" s="37" t="s">
        <v>371</v>
      </c>
    </row>
    <row r="174" spans="1:5" ht="25.5">
      <c r="A174" t="s">
        <v>54</v>
      </c>
      <c r="E174" s="35" t="s">
        <v>367</v>
      </c>
    </row>
    <row r="175" spans="1:16" ht="12.75">
      <c r="A175" s="25" t="s">
        <v>45</v>
      </c>
      <c r="B175" s="29" t="s">
        <v>372</v>
      </c>
      <c r="C175" s="29" t="s">
        <v>373</v>
      </c>
      <c r="D175" s="25" t="s">
        <v>63</v>
      </c>
      <c r="E175" s="30" t="s">
        <v>374</v>
      </c>
      <c r="F175" s="31" t="s">
        <v>142</v>
      </c>
      <c r="G175" s="32">
        <v>604.4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12.75">
      <c r="A176" s="34" t="s">
        <v>50</v>
      </c>
      <c r="E176" s="35" t="s">
        <v>355</v>
      </c>
    </row>
    <row r="177" spans="1:5" ht="25.5">
      <c r="A177" s="36" t="s">
        <v>52</v>
      </c>
      <c r="E177" s="37" t="s">
        <v>375</v>
      </c>
    </row>
    <row r="178" spans="1:5" ht="38.25">
      <c r="A178" t="s">
        <v>54</v>
      </c>
      <c r="E178" s="35" t="s">
        <v>376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377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377</v>
      </c>
      <c r="D4" s="6"/>
      <c r="E4" s="18" t="s">
        <v>378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29</v>
      </c>
      <c r="C9" s="29" t="s">
        <v>72</v>
      </c>
      <c r="D9" s="25" t="s">
        <v>29</v>
      </c>
      <c r="E9" s="30" t="s">
        <v>73</v>
      </c>
      <c r="F9" s="31" t="s">
        <v>74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89.25">
      <c r="A10" s="34" t="s">
        <v>50</v>
      </c>
      <c r="E10" s="35" t="s">
        <v>379</v>
      </c>
    </row>
    <row r="11" spans="1:5" ht="12.75">
      <c r="A11" s="36" t="s">
        <v>52</v>
      </c>
      <c r="E11" s="37" t="s">
        <v>63</v>
      </c>
    </row>
    <row r="12" spans="1:5" ht="12.75">
      <c r="A12" t="s">
        <v>54</v>
      </c>
      <c r="E12" s="35" t="s">
        <v>68</v>
      </c>
    </row>
    <row r="13" spans="1:16" ht="12.75">
      <c r="A13" s="25" t="s">
        <v>45</v>
      </c>
      <c r="B13" s="29" t="s">
        <v>23</v>
      </c>
      <c r="C13" s="29" t="s">
        <v>72</v>
      </c>
      <c r="D13" s="25" t="s">
        <v>23</v>
      </c>
      <c r="E13" s="30" t="s">
        <v>73</v>
      </c>
      <c r="F13" s="31" t="s">
        <v>74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89.25">
      <c r="A14" s="34" t="s">
        <v>50</v>
      </c>
      <c r="E14" s="35" t="s">
        <v>380</v>
      </c>
    </row>
    <row r="15" spans="1:5" ht="12.75">
      <c r="A15" s="36" t="s">
        <v>52</v>
      </c>
      <c r="E15" s="37" t="s">
        <v>63</v>
      </c>
    </row>
    <row r="16" spans="1:5" ht="12.75">
      <c r="A16" t="s">
        <v>54</v>
      </c>
      <c r="E16" s="35" t="s">
        <v>68</v>
      </c>
    </row>
    <row r="17" spans="1:16" ht="12.75">
      <c r="A17" s="25" t="s">
        <v>45</v>
      </c>
      <c r="B17" s="29" t="s">
        <v>22</v>
      </c>
      <c r="C17" s="29" t="s">
        <v>72</v>
      </c>
      <c r="D17" s="25" t="s">
        <v>22</v>
      </c>
      <c r="E17" s="30" t="s">
        <v>73</v>
      </c>
      <c r="F17" s="31" t="s">
        <v>74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89.25">
      <c r="A18" s="34" t="s">
        <v>50</v>
      </c>
      <c r="E18" s="35" t="s">
        <v>381</v>
      </c>
    </row>
    <row r="19" spans="1:5" ht="12.75">
      <c r="A19" s="36" t="s">
        <v>52</v>
      </c>
      <c r="E19" s="37" t="s">
        <v>63</v>
      </c>
    </row>
    <row r="20" spans="1:5" ht="12.75">
      <c r="A20" t="s">
        <v>54</v>
      </c>
      <c r="E20" s="35" t="s">
        <v>68</v>
      </c>
    </row>
    <row r="21" spans="1:16" ht="12.75">
      <c r="A21" s="25" t="s">
        <v>45</v>
      </c>
      <c r="B21" s="29" t="s">
        <v>33</v>
      </c>
      <c r="C21" s="29" t="s">
        <v>72</v>
      </c>
      <c r="D21" s="25" t="s">
        <v>33</v>
      </c>
      <c r="E21" s="30" t="s">
        <v>73</v>
      </c>
      <c r="F21" s="31" t="s">
        <v>74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89.25">
      <c r="A22" s="34" t="s">
        <v>50</v>
      </c>
      <c r="E22" s="35" t="s">
        <v>382</v>
      </c>
    </row>
    <row r="23" spans="1:5" ht="12.75">
      <c r="A23" s="36" t="s">
        <v>52</v>
      </c>
      <c r="E23" s="37" t="s">
        <v>63</v>
      </c>
    </row>
    <row r="24" spans="1:5" ht="12.75">
      <c r="A24" t="s">
        <v>54</v>
      </c>
      <c r="E24" s="35" t="s">
        <v>68</v>
      </c>
    </row>
    <row r="25" spans="1:16" ht="12.75">
      <c r="A25" s="25" t="s">
        <v>45</v>
      </c>
      <c r="B25" s="29" t="s">
        <v>35</v>
      </c>
      <c r="C25" s="29" t="s">
        <v>72</v>
      </c>
      <c r="D25" s="25" t="s">
        <v>35</v>
      </c>
      <c r="E25" s="30" t="s">
        <v>73</v>
      </c>
      <c r="F25" s="31" t="s">
        <v>74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89.25">
      <c r="A26" s="34" t="s">
        <v>50</v>
      </c>
      <c r="E26" s="35" t="s">
        <v>383</v>
      </c>
    </row>
    <row r="27" spans="1:5" ht="12.75">
      <c r="A27" s="36" t="s">
        <v>52</v>
      </c>
      <c r="E27" s="37" t="s">
        <v>63</v>
      </c>
    </row>
    <row r="28" spans="1:5" ht="12.75">
      <c r="A28" t="s">
        <v>54</v>
      </c>
      <c r="E28" s="35" t="s">
        <v>68</v>
      </c>
    </row>
    <row r="29" spans="1:16" ht="12.75">
      <c r="A29" s="25" t="s">
        <v>45</v>
      </c>
      <c r="B29" s="29" t="s">
        <v>37</v>
      </c>
      <c r="C29" s="29" t="s">
        <v>72</v>
      </c>
      <c r="D29" s="25" t="s">
        <v>37</v>
      </c>
      <c r="E29" s="30" t="s">
        <v>73</v>
      </c>
      <c r="F29" s="31" t="s">
        <v>74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89.25">
      <c r="A30" s="34" t="s">
        <v>50</v>
      </c>
      <c r="E30" s="35" t="s">
        <v>384</v>
      </c>
    </row>
    <row r="31" spans="1:5" ht="12.75">
      <c r="A31" s="36" t="s">
        <v>52</v>
      </c>
      <c r="E31" s="37" t="s">
        <v>63</v>
      </c>
    </row>
    <row r="32" spans="1:5" ht="12.75">
      <c r="A32" t="s">
        <v>54</v>
      </c>
      <c r="E32" s="35" t="s">
        <v>68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0+O8+O13+O18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385</v>
      </c>
      <c r="I3" s="41">
        <f>0+I8+I13+I18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385</v>
      </c>
      <c r="D4" s="6"/>
      <c r="E4" s="18" t="s">
        <v>386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35</v>
      </c>
      <c r="D8" s="19"/>
      <c r="E8" s="27" t="s">
        <v>260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387</v>
      </c>
      <c r="D9" s="25" t="s">
        <v>63</v>
      </c>
      <c r="E9" s="30" t="s">
        <v>388</v>
      </c>
      <c r="F9" s="31" t="s">
        <v>65</v>
      </c>
      <c r="G9" s="32">
        <v>28.1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389</v>
      </c>
    </row>
    <row r="11" spans="1:5" ht="12.75">
      <c r="A11" s="36" t="s">
        <v>52</v>
      </c>
      <c r="E11" s="37" t="s">
        <v>390</v>
      </c>
    </row>
    <row r="12" spans="1:5" ht="51">
      <c r="A12" t="s">
        <v>54</v>
      </c>
      <c r="E12" s="35" t="s">
        <v>391</v>
      </c>
    </row>
    <row r="13" spans="1:18" ht="12.75" customHeight="1">
      <c r="A13" s="6" t="s">
        <v>43</v>
      </c>
      <c r="B13" s="6"/>
      <c r="C13" s="39" t="s">
        <v>76</v>
      </c>
      <c r="D13" s="6"/>
      <c r="E13" s="27" t="s">
        <v>392</v>
      </c>
      <c r="F13" s="6"/>
      <c r="G13" s="6"/>
      <c r="H13" s="6"/>
      <c r="I13" s="40">
        <f>0+Q13</f>
      </c>
      <c r="O13">
        <f>0+R13</f>
      </c>
      <c r="Q13">
        <f>0+I14</f>
      </c>
      <c r="R13">
        <f>0+O14</f>
      </c>
    </row>
    <row r="14" spans="1:16" ht="12.75">
      <c r="A14" s="25" t="s">
        <v>45</v>
      </c>
      <c r="B14" s="29" t="s">
        <v>23</v>
      </c>
      <c r="C14" s="29" t="s">
        <v>393</v>
      </c>
      <c r="D14" s="25" t="s">
        <v>99</v>
      </c>
      <c r="E14" s="30" t="s">
        <v>394</v>
      </c>
      <c r="F14" s="31" t="s">
        <v>79</v>
      </c>
      <c r="G14" s="32">
        <v>4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395</v>
      </c>
    </row>
    <row r="16" spans="1:5" ht="12.75">
      <c r="A16" s="36" t="s">
        <v>52</v>
      </c>
      <c r="E16" s="37" t="s">
        <v>396</v>
      </c>
    </row>
    <row r="17" spans="1:5" ht="12.75">
      <c r="A17" t="s">
        <v>54</v>
      </c>
      <c r="E17" s="35" t="s">
        <v>63</v>
      </c>
    </row>
    <row r="18" spans="1:18" ht="12.75" customHeight="1">
      <c r="A18" s="6" t="s">
        <v>43</v>
      </c>
      <c r="B18" s="6"/>
      <c r="C18" s="39" t="s">
        <v>40</v>
      </c>
      <c r="D18" s="6"/>
      <c r="E18" s="27" t="s">
        <v>178</v>
      </c>
      <c r="F18" s="6"/>
      <c r="G18" s="6"/>
      <c r="H18" s="6"/>
      <c r="I18" s="40">
        <f>0+Q18</f>
      </c>
      <c r="O18">
        <f>0+R18</f>
      </c>
      <c r="Q18">
        <f>0+I19+I23+I27+I31+I35+I39+I43+I47+I51+I55+I59+I63</f>
      </c>
      <c r="R18">
        <f>0+O19+O23+O27+O31+O35+O39+O43+O47+O51+O55+O59+O63</f>
      </c>
    </row>
    <row r="19" spans="1:16" ht="25.5">
      <c r="A19" s="25" t="s">
        <v>45</v>
      </c>
      <c r="B19" s="29" t="s">
        <v>22</v>
      </c>
      <c r="C19" s="29" t="s">
        <v>397</v>
      </c>
      <c r="D19" s="25" t="s">
        <v>63</v>
      </c>
      <c r="E19" s="30" t="s">
        <v>398</v>
      </c>
      <c r="F19" s="31" t="s">
        <v>79</v>
      </c>
      <c r="G19" s="32">
        <v>33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63</v>
      </c>
    </row>
    <row r="21" spans="1:5" ht="242.25">
      <c r="A21" s="36" t="s">
        <v>52</v>
      </c>
      <c r="E21" s="37" t="s">
        <v>399</v>
      </c>
    </row>
    <row r="22" spans="1:5" ht="25.5">
      <c r="A22" t="s">
        <v>54</v>
      </c>
      <c r="E22" s="35" t="s">
        <v>400</v>
      </c>
    </row>
    <row r="23" spans="1:16" ht="25.5">
      <c r="A23" s="25" t="s">
        <v>45</v>
      </c>
      <c r="B23" s="29" t="s">
        <v>33</v>
      </c>
      <c r="C23" s="29" t="s">
        <v>401</v>
      </c>
      <c r="D23" s="25" t="s">
        <v>63</v>
      </c>
      <c r="E23" s="30" t="s">
        <v>402</v>
      </c>
      <c r="F23" s="31" t="s">
        <v>79</v>
      </c>
      <c r="G23" s="32">
        <v>3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63</v>
      </c>
    </row>
    <row r="25" spans="1:5" ht="25.5">
      <c r="A25" s="36" t="s">
        <v>52</v>
      </c>
      <c r="E25" s="37" t="s">
        <v>403</v>
      </c>
    </row>
    <row r="26" spans="1:5" ht="63.75">
      <c r="A26" t="s">
        <v>54</v>
      </c>
      <c r="E26" s="35" t="s">
        <v>404</v>
      </c>
    </row>
    <row r="27" spans="1:16" ht="12.75">
      <c r="A27" s="25" t="s">
        <v>45</v>
      </c>
      <c r="B27" s="29" t="s">
        <v>35</v>
      </c>
      <c r="C27" s="29" t="s">
        <v>405</v>
      </c>
      <c r="D27" s="25" t="s">
        <v>63</v>
      </c>
      <c r="E27" s="30" t="s">
        <v>406</v>
      </c>
      <c r="F27" s="31" t="s">
        <v>79</v>
      </c>
      <c r="G27" s="32">
        <v>5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63</v>
      </c>
    </row>
    <row r="29" spans="1:5" ht="63.75">
      <c r="A29" s="36" t="s">
        <v>52</v>
      </c>
      <c r="E29" s="37" t="s">
        <v>407</v>
      </c>
    </row>
    <row r="30" spans="1:5" ht="25.5">
      <c r="A30" t="s">
        <v>54</v>
      </c>
      <c r="E30" s="35" t="s">
        <v>408</v>
      </c>
    </row>
    <row r="31" spans="1:16" ht="25.5">
      <c r="A31" s="25" t="s">
        <v>45</v>
      </c>
      <c r="B31" s="29" t="s">
        <v>37</v>
      </c>
      <c r="C31" s="29" t="s">
        <v>409</v>
      </c>
      <c r="D31" s="25" t="s">
        <v>63</v>
      </c>
      <c r="E31" s="30" t="s">
        <v>410</v>
      </c>
      <c r="F31" s="31" t="s">
        <v>79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63</v>
      </c>
    </row>
    <row r="33" spans="1:5" ht="25.5">
      <c r="A33" s="36" t="s">
        <v>52</v>
      </c>
      <c r="E33" s="37" t="s">
        <v>411</v>
      </c>
    </row>
    <row r="34" spans="1:5" ht="63.75">
      <c r="A34" t="s">
        <v>54</v>
      </c>
      <c r="E34" s="35" t="s">
        <v>404</v>
      </c>
    </row>
    <row r="35" spans="1:16" ht="12.75">
      <c r="A35" s="25" t="s">
        <v>45</v>
      </c>
      <c r="B35" s="29" t="s">
        <v>76</v>
      </c>
      <c r="C35" s="29" t="s">
        <v>412</v>
      </c>
      <c r="D35" s="25" t="s">
        <v>63</v>
      </c>
      <c r="E35" s="30" t="s">
        <v>413</v>
      </c>
      <c r="F35" s="31" t="s">
        <v>79</v>
      </c>
      <c r="G35" s="32">
        <v>1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63</v>
      </c>
    </row>
    <row r="37" spans="1:5" ht="25.5">
      <c r="A37" s="36" t="s">
        <v>52</v>
      </c>
      <c r="E37" s="37" t="s">
        <v>414</v>
      </c>
    </row>
    <row r="38" spans="1:5" ht="25.5">
      <c r="A38" t="s">
        <v>54</v>
      </c>
      <c r="E38" s="35" t="s">
        <v>408</v>
      </c>
    </row>
    <row r="39" spans="1:16" ht="12.75">
      <c r="A39" s="25" t="s">
        <v>45</v>
      </c>
      <c r="B39" s="29" t="s">
        <v>84</v>
      </c>
      <c r="C39" s="29" t="s">
        <v>415</v>
      </c>
      <c r="D39" s="25" t="s">
        <v>63</v>
      </c>
      <c r="E39" s="30" t="s">
        <v>416</v>
      </c>
      <c r="F39" s="31" t="s">
        <v>79</v>
      </c>
      <c r="G39" s="32">
        <v>3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63</v>
      </c>
    </row>
    <row r="41" spans="1:5" ht="63.75">
      <c r="A41" s="36" t="s">
        <v>52</v>
      </c>
      <c r="E41" s="37" t="s">
        <v>417</v>
      </c>
    </row>
    <row r="42" spans="1:5" ht="76.5">
      <c r="A42" t="s">
        <v>54</v>
      </c>
      <c r="E42" s="35" t="s">
        <v>418</v>
      </c>
    </row>
    <row r="43" spans="1:16" ht="12.75">
      <c r="A43" s="25" t="s">
        <v>45</v>
      </c>
      <c r="B43" s="29" t="s">
        <v>40</v>
      </c>
      <c r="C43" s="29" t="s">
        <v>419</v>
      </c>
      <c r="D43" s="25" t="s">
        <v>63</v>
      </c>
      <c r="E43" s="30" t="s">
        <v>420</v>
      </c>
      <c r="F43" s="31" t="s">
        <v>79</v>
      </c>
      <c r="G43" s="32">
        <v>3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63</v>
      </c>
    </row>
    <row r="45" spans="1:5" ht="51">
      <c r="A45" s="36" t="s">
        <v>52</v>
      </c>
      <c r="E45" s="37" t="s">
        <v>421</v>
      </c>
    </row>
    <row r="46" spans="1:5" ht="25.5">
      <c r="A46" t="s">
        <v>54</v>
      </c>
      <c r="E46" s="35" t="s">
        <v>408</v>
      </c>
    </row>
    <row r="47" spans="1:16" ht="25.5">
      <c r="A47" s="25" t="s">
        <v>45</v>
      </c>
      <c r="B47" s="29" t="s">
        <v>42</v>
      </c>
      <c r="C47" s="29" t="s">
        <v>422</v>
      </c>
      <c r="D47" s="25" t="s">
        <v>63</v>
      </c>
      <c r="E47" s="30" t="s">
        <v>423</v>
      </c>
      <c r="F47" s="31" t="s">
        <v>79</v>
      </c>
      <c r="G47" s="32">
        <v>14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63</v>
      </c>
    </row>
    <row r="49" spans="1:5" ht="153">
      <c r="A49" s="36" t="s">
        <v>52</v>
      </c>
      <c r="E49" s="37" t="s">
        <v>424</v>
      </c>
    </row>
    <row r="50" spans="1:5" ht="25.5">
      <c r="A50" t="s">
        <v>54</v>
      </c>
      <c r="E50" s="35" t="s">
        <v>425</v>
      </c>
    </row>
    <row r="51" spans="1:16" ht="25.5">
      <c r="A51" s="25" t="s">
        <v>45</v>
      </c>
      <c r="B51" s="29" t="s">
        <v>98</v>
      </c>
      <c r="C51" s="29" t="s">
        <v>426</v>
      </c>
      <c r="D51" s="25" t="s">
        <v>47</v>
      </c>
      <c r="E51" s="30" t="s">
        <v>427</v>
      </c>
      <c r="F51" s="31" t="s">
        <v>65</v>
      </c>
      <c r="G51" s="32">
        <v>140.5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25.5">
      <c r="A52" s="34" t="s">
        <v>50</v>
      </c>
      <c r="E52" s="35" t="s">
        <v>428</v>
      </c>
    </row>
    <row r="53" spans="1:5" ht="12.75">
      <c r="A53" s="36" t="s">
        <v>52</v>
      </c>
      <c r="E53" s="37" t="s">
        <v>429</v>
      </c>
    </row>
    <row r="54" spans="1:5" ht="38.25">
      <c r="A54" t="s">
        <v>54</v>
      </c>
      <c r="E54" s="35" t="s">
        <v>430</v>
      </c>
    </row>
    <row r="55" spans="1:16" ht="25.5">
      <c r="A55" s="25" t="s">
        <v>45</v>
      </c>
      <c r="B55" s="29" t="s">
        <v>103</v>
      </c>
      <c r="C55" s="29" t="s">
        <v>426</v>
      </c>
      <c r="D55" s="25" t="s">
        <v>56</v>
      </c>
      <c r="E55" s="30" t="s">
        <v>427</v>
      </c>
      <c r="F55" s="31" t="s">
        <v>65</v>
      </c>
      <c r="G55" s="32">
        <v>324.4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428</v>
      </c>
    </row>
    <row r="57" spans="1:5" ht="12.75">
      <c r="A57" s="36" t="s">
        <v>52</v>
      </c>
      <c r="E57" s="37" t="s">
        <v>431</v>
      </c>
    </row>
    <row r="58" spans="1:5" ht="38.25">
      <c r="A58" t="s">
        <v>54</v>
      </c>
      <c r="E58" s="35" t="s">
        <v>430</v>
      </c>
    </row>
    <row r="59" spans="1:16" ht="25.5">
      <c r="A59" s="25" t="s">
        <v>45</v>
      </c>
      <c r="B59" s="29" t="s">
        <v>108</v>
      </c>
      <c r="C59" s="29" t="s">
        <v>432</v>
      </c>
      <c r="D59" s="25" t="s">
        <v>47</v>
      </c>
      <c r="E59" s="30" t="s">
        <v>433</v>
      </c>
      <c r="F59" s="31" t="s">
        <v>65</v>
      </c>
      <c r="G59" s="32">
        <v>140.5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51">
      <c r="A60" s="34" t="s">
        <v>50</v>
      </c>
      <c r="E60" s="35" t="s">
        <v>434</v>
      </c>
    </row>
    <row r="61" spans="1:5" ht="12.75">
      <c r="A61" s="36" t="s">
        <v>52</v>
      </c>
      <c r="E61" s="37" t="s">
        <v>429</v>
      </c>
    </row>
    <row r="62" spans="1:5" ht="38.25">
      <c r="A62" t="s">
        <v>54</v>
      </c>
      <c r="E62" s="35" t="s">
        <v>430</v>
      </c>
    </row>
    <row r="63" spans="1:16" ht="25.5">
      <c r="A63" s="25" t="s">
        <v>45</v>
      </c>
      <c r="B63" s="29" t="s">
        <v>112</v>
      </c>
      <c r="C63" s="29" t="s">
        <v>432</v>
      </c>
      <c r="D63" s="25" t="s">
        <v>56</v>
      </c>
      <c r="E63" s="30" t="s">
        <v>433</v>
      </c>
      <c r="F63" s="31" t="s">
        <v>65</v>
      </c>
      <c r="G63" s="32">
        <v>324.4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51">
      <c r="A64" s="34" t="s">
        <v>50</v>
      </c>
      <c r="E64" s="35" t="s">
        <v>434</v>
      </c>
    </row>
    <row r="65" spans="1:5" ht="12.75">
      <c r="A65" s="36" t="s">
        <v>52</v>
      </c>
      <c r="E65" s="37" t="s">
        <v>431</v>
      </c>
    </row>
    <row r="66" spans="1:5" ht="38.25">
      <c r="A66" t="s">
        <v>54</v>
      </c>
      <c r="E66" s="35" t="s">
        <v>430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435</v>
      </c>
      <c r="I3" s="41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435</v>
      </c>
      <c r="D4" s="6"/>
      <c r="E4" s="18" t="s">
        <v>436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437</v>
      </c>
      <c r="D9" s="25" t="s">
        <v>63</v>
      </c>
      <c r="E9" s="30" t="s">
        <v>438</v>
      </c>
      <c r="F9" s="31" t="s">
        <v>115</v>
      </c>
      <c r="G9" s="32">
        <v>73.01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439</v>
      </c>
    </row>
    <row r="11" spans="1:5" ht="25.5">
      <c r="A11" s="36" t="s">
        <v>52</v>
      </c>
      <c r="E11" s="37" t="s">
        <v>440</v>
      </c>
    </row>
    <row r="12" spans="1:5" ht="25.5">
      <c r="A12" t="s">
        <v>54</v>
      </c>
      <c r="E12" s="35" t="s">
        <v>441</v>
      </c>
    </row>
    <row r="13" spans="1:18" ht="12.75" customHeight="1">
      <c r="A13" s="6" t="s">
        <v>43</v>
      </c>
      <c r="B13" s="6"/>
      <c r="C13" s="39" t="s">
        <v>29</v>
      </c>
      <c r="D13" s="6"/>
      <c r="E13" s="27" t="s">
        <v>83</v>
      </c>
      <c r="F13" s="6"/>
      <c r="G13" s="6"/>
      <c r="H13" s="6"/>
      <c r="I13" s="40">
        <f>0+Q13</f>
      </c>
      <c r="O13">
        <f>0+R13</f>
      </c>
      <c r="Q13">
        <f>0+I14+I18+I22+I26+I30+I34+I38</f>
      </c>
      <c r="R13">
        <f>0+O14+O18+O22+O26+O30+O34+O38</f>
      </c>
    </row>
    <row r="14" spans="1:16" ht="12.75">
      <c r="A14" s="25" t="s">
        <v>45</v>
      </c>
      <c r="B14" s="29" t="s">
        <v>23</v>
      </c>
      <c r="C14" s="29" t="s">
        <v>442</v>
      </c>
      <c r="D14" s="25" t="s">
        <v>63</v>
      </c>
      <c r="E14" s="30" t="s">
        <v>443</v>
      </c>
      <c r="F14" s="31" t="s">
        <v>115</v>
      </c>
      <c r="G14" s="32">
        <v>290.17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444</v>
      </c>
    </row>
    <row r="16" spans="1:5" ht="63.75">
      <c r="A16" s="36" t="s">
        <v>52</v>
      </c>
      <c r="E16" s="37" t="s">
        <v>445</v>
      </c>
    </row>
    <row r="17" spans="1:5" ht="38.25">
      <c r="A17" t="s">
        <v>54</v>
      </c>
      <c r="E17" s="35" t="s">
        <v>446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63</v>
      </c>
      <c r="E18" s="30" t="s">
        <v>232</v>
      </c>
      <c r="F18" s="31" t="s">
        <v>115</v>
      </c>
      <c r="G18" s="32">
        <v>290.17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233</v>
      </c>
    </row>
    <row r="20" spans="1:5" ht="12.75">
      <c r="A20" s="36" t="s">
        <v>52</v>
      </c>
      <c r="E20" s="37" t="s">
        <v>447</v>
      </c>
    </row>
    <row r="21" spans="1:5" ht="306">
      <c r="A21" t="s">
        <v>54</v>
      </c>
      <c r="E21" s="35" t="s">
        <v>235</v>
      </c>
    </row>
    <row r="22" spans="1:16" ht="12.75">
      <c r="A22" s="25" t="s">
        <v>45</v>
      </c>
      <c r="B22" s="29" t="s">
        <v>33</v>
      </c>
      <c r="C22" s="29" t="s">
        <v>448</v>
      </c>
      <c r="D22" s="25" t="s">
        <v>63</v>
      </c>
      <c r="E22" s="30" t="s">
        <v>449</v>
      </c>
      <c r="F22" s="31" t="s">
        <v>115</v>
      </c>
      <c r="G22" s="32">
        <v>73.01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450</v>
      </c>
    </row>
    <row r="24" spans="1:5" ht="25.5">
      <c r="A24" s="36" t="s">
        <v>52</v>
      </c>
      <c r="E24" s="37" t="s">
        <v>440</v>
      </c>
    </row>
    <row r="25" spans="1:5" ht="306">
      <c r="A25" t="s">
        <v>54</v>
      </c>
      <c r="E25" s="35" t="s">
        <v>235</v>
      </c>
    </row>
    <row r="26" spans="1:16" ht="12.75">
      <c r="A26" s="25" t="s">
        <v>45</v>
      </c>
      <c r="B26" s="29" t="s">
        <v>35</v>
      </c>
      <c r="C26" s="29" t="s">
        <v>451</v>
      </c>
      <c r="D26" s="25" t="s">
        <v>63</v>
      </c>
      <c r="E26" s="30" t="s">
        <v>452</v>
      </c>
      <c r="F26" s="31" t="s">
        <v>65</v>
      </c>
      <c r="G26" s="32">
        <v>1104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453</v>
      </c>
    </row>
    <row r="28" spans="1:5" ht="25.5">
      <c r="A28" s="36" t="s">
        <v>52</v>
      </c>
      <c r="E28" s="37" t="s">
        <v>454</v>
      </c>
    </row>
    <row r="29" spans="1:5" ht="38.25">
      <c r="A29" t="s">
        <v>54</v>
      </c>
      <c r="E29" s="35" t="s">
        <v>455</v>
      </c>
    </row>
    <row r="30" spans="1:16" ht="12.75">
      <c r="A30" s="25" t="s">
        <v>45</v>
      </c>
      <c r="B30" s="29" t="s">
        <v>37</v>
      </c>
      <c r="C30" s="29" t="s">
        <v>456</v>
      </c>
      <c r="D30" s="25" t="s">
        <v>63</v>
      </c>
      <c r="E30" s="30" t="s">
        <v>457</v>
      </c>
      <c r="F30" s="31" t="s">
        <v>65</v>
      </c>
      <c r="G30" s="32">
        <v>1317.2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25.5">
      <c r="A31" s="34" t="s">
        <v>50</v>
      </c>
      <c r="E31" s="35" t="s">
        <v>458</v>
      </c>
    </row>
    <row r="32" spans="1:5" ht="25.5">
      <c r="A32" s="36" t="s">
        <v>52</v>
      </c>
      <c r="E32" s="37" t="s">
        <v>459</v>
      </c>
    </row>
    <row r="33" spans="1:5" ht="38.25">
      <c r="A33" t="s">
        <v>54</v>
      </c>
      <c r="E33" s="35" t="s">
        <v>460</v>
      </c>
    </row>
    <row r="34" spans="1:16" ht="12.75">
      <c r="A34" s="25" t="s">
        <v>45</v>
      </c>
      <c r="B34" s="29" t="s">
        <v>76</v>
      </c>
      <c r="C34" s="29" t="s">
        <v>461</v>
      </c>
      <c r="D34" s="25" t="s">
        <v>63</v>
      </c>
      <c r="E34" s="30" t="s">
        <v>462</v>
      </c>
      <c r="F34" s="31" t="s">
        <v>65</v>
      </c>
      <c r="G34" s="32">
        <v>2421.2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63</v>
      </c>
    </row>
    <row r="36" spans="1:5" ht="63.75">
      <c r="A36" s="36" t="s">
        <v>52</v>
      </c>
      <c r="E36" s="37" t="s">
        <v>463</v>
      </c>
    </row>
    <row r="37" spans="1:5" ht="25.5">
      <c r="A37" t="s">
        <v>54</v>
      </c>
      <c r="E37" s="35" t="s">
        <v>464</v>
      </c>
    </row>
    <row r="38" spans="1:16" ht="12.75">
      <c r="A38" s="25" t="s">
        <v>45</v>
      </c>
      <c r="B38" s="29" t="s">
        <v>84</v>
      </c>
      <c r="C38" s="29" t="s">
        <v>465</v>
      </c>
      <c r="D38" s="25" t="s">
        <v>63</v>
      </c>
      <c r="E38" s="30" t="s">
        <v>466</v>
      </c>
      <c r="F38" s="31" t="s">
        <v>65</v>
      </c>
      <c r="G38" s="32">
        <v>2421.2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63</v>
      </c>
    </row>
    <row r="40" spans="1:5" ht="63.75">
      <c r="A40" s="36" t="s">
        <v>52</v>
      </c>
      <c r="E40" s="37" t="s">
        <v>463</v>
      </c>
    </row>
    <row r="41" spans="1:5" ht="38.25">
      <c r="A41" t="s">
        <v>54</v>
      </c>
      <c r="E41" s="35" t="s">
        <v>467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468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468</v>
      </c>
      <c r="D4" s="6"/>
      <c r="E4" s="18" t="s">
        <v>469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178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470</v>
      </c>
      <c r="D9" s="25" t="s">
        <v>99</v>
      </c>
      <c r="E9" s="30" t="s">
        <v>471</v>
      </c>
      <c r="F9" s="31" t="s">
        <v>142</v>
      </c>
      <c r="G9" s="32">
        <v>33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63</v>
      </c>
    </row>
    <row r="11" spans="1:5" ht="38.25">
      <c r="A11" s="36" t="s">
        <v>52</v>
      </c>
      <c r="E11" s="37" t="s">
        <v>472</v>
      </c>
    </row>
    <row r="12" spans="1:5" ht="51">
      <c r="A12" t="s">
        <v>54</v>
      </c>
      <c r="E12" s="35" t="s">
        <v>473</v>
      </c>
    </row>
    <row r="13" spans="1:16" ht="12.75">
      <c r="A13" s="25" t="s">
        <v>45</v>
      </c>
      <c r="B13" s="29" t="s">
        <v>23</v>
      </c>
      <c r="C13" s="29" t="s">
        <v>180</v>
      </c>
      <c r="D13" s="25" t="s">
        <v>47</v>
      </c>
      <c r="E13" s="30" t="s">
        <v>474</v>
      </c>
      <c r="F13" s="31" t="s">
        <v>79</v>
      </c>
      <c r="G13" s="32">
        <v>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63</v>
      </c>
    </row>
    <row r="15" spans="1:5" ht="25.5">
      <c r="A15" s="36" t="s">
        <v>52</v>
      </c>
      <c r="E15" s="37" t="s">
        <v>475</v>
      </c>
    </row>
    <row r="16" spans="1:5" ht="89.25">
      <c r="A16" t="s">
        <v>54</v>
      </c>
      <c r="E16" s="35" t="s">
        <v>476</v>
      </c>
    </row>
    <row r="17" spans="1:16" ht="12.75">
      <c r="A17" s="25" t="s">
        <v>45</v>
      </c>
      <c r="B17" s="29" t="s">
        <v>22</v>
      </c>
      <c r="C17" s="29" t="s">
        <v>180</v>
      </c>
      <c r="D17" s="25" t="s">
        <v>56</v>
      </c>
      <c r="E17" s="30" t="s">
        <v>474</v>
      </c>
      <c r="F17" s="31" t="s">
        <v>79</v>
      </c>
      <c r="G17" s="32">
        <v>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63</v>
      </c>
    </row>
    <row r="19" spans="1:5" ht="25.5">
      <c r="A19" s="36" t="s">
        <v>52</v>
      </c>
      <c r="E19" s="37" t="s">
        <v>477</v>
      </c>
    </row>
    <row r="20" spans="1:5" ht="89.25">
      <c r="A20" t="s">
        <v>54</v>
      </c>
      <c r="E20" s="35" t="s">
        <v>476</v>
      </c>
    </row>
    <row r="21" spans="1:16" ht="12.75">
      <c r="A21" s="25" t="s">
        <v>45</v>
      </c>
      <c r="B21" s="29" t="s">
        <v>33</v>
      </c>
      <c r="C21" s="29" t="s">
        <v>478</v>
      </c>
      <c r="D21" s="25" t="s">
        <v>63</v>
      </c>
      <c r="E21" s="30" t="s">
        <v>479</v>
      </c>
      <c r="F21" s="31" t="s">
        <v>79</v>
      </c>
      <c r="G21" s="32">
        <v>3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63</v>
      </c>
    </row>
    <row r="23" spans="1:5" ht="25.5">
      <c r="A23" s="36" t="s">
        <v>52</v>
      </c>
      <c r="E23" s="37" t="s">
        <v>480</v>
      </c>
    </row>
    <row r="24" spans="1:5" ht="89.25">
      <c r="A24" t="s">
        <v>54</v>
      </c>
      <c r="E24" s="35" t="s">
        <v>476</v>
      </c>
    </row>
    <row r="25" spans="1:16" ht="12.75">
      <c r="A25" s="25" t="s">
        <v>45</v>
      </c>
      <c r="B25" s="29" t="s">
        <v>35</v>
      </c>
      <c r="C25" s="29" t="s">
        <v>189</v>
      </c>
      <c r="D25" s="25" t="s">
        <v>63</v>
      </c>
      <c r="E25" s="30" t="s">
        <v>481</v>
      </c>
      <c r="F25" s="31" t="s">
        <v>79</v>
      </c>
      <c r="G25" s="32">
        <v>12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63</v>
      </c>
    </row>
    <row r="27" spans="1:5" ht="25.5">
      <c r="A27" s="36" t="s">
        <v>52</v>
      </c>
      <c r="E27" s="37" t="s">
        <v>482</v>
      </c>
    </row>
    <row r="28" spans="1:5" ht="89.25">
      <c r="A28" t="s">
        <v>54</v>
      </c>
      <c r="E28" s="35" t="s">
        <v>476</v>
      </c>
    </row>
    <row r="29" spans="1:16" ht="12.75">
      <c r="A29" s="25" t="s">
        <v>45</v>
      </c>
      <c r="B29" s="29" t="s">
        <v>37</v>
      </c>
      <c r="C29" s="29" t="s">
        <v>483</v>
      </c>
      <c r="D29" s="25" t="s">
        <v>63</v>
      </c>
      <c r="E29" s="30" t="s">
        <v>484</v>
      </c>
      <c r="F29" s="31" t="s">
        <v>79</v>
      </c>
      <c r="G29" s="32">
        <v>10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63</v>
      </c>
    </row>
    <row r="31" spans="1:5" ht="51">
      <c r="A31" s="36" t="s">
        <v>52</v>
      </c>
      <c r="E31" s="37" t="s">
        <v>485</v>
      </c>
    </row>
    <row r="32" spans="1:5" ht="89.25">
      <c r="A32" t="s">
        <v>54</v>
      </c>
      <c r="E32" s="35" t="s">
        <v>476</v>
      </c>
    </row>
    <row r="33" spans="1:16" ht="12.75">
      <c r="A33" s="25" t="s">
        <v>45</v>
      </c>
      <c r="B33" s="29" t="s">
        <v>76</v>
      </c>
      <c r="C33" s="29" t="s">
        <v>195</v>
      </c>
      <c r="D33" s="25" t="s">
        <v>63</v>
      </c>
      <c r="E33" s="30" t="s">
        <v>486</v>
      </c>
      <c r="F33" s="31" t="s">
        <v>79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51">
      <c r="A34" s="34" t="s">
        <v>50</v>
      </c>
      <c r="E34" s="35" t="s">
        <v>487</v>
      </c>
    </row>
    <row r="35" spans="1:5" ht="12.75">
      <c r="A35" s="36" t="s">
        <v>52</v>
      </c>
      <c r="E35" s="37" t="s">
        <v>488</v>
      </c>
    </row>
    <row r="36" spans="1:5" ht="89.25">
      <c r="A36" t="s">
        <v>54</v>
      </c>
      <c r="E36" s="35" t="s">
        <v>476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489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489</v>
      </c>
      <c r="D4" s="6"/>
      <c r="E4" s="18" t="s">
        <v>490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491</v>
      </c>
      <c r="D9" s="25" t="s">
        <v>63</v>
      </c>
      <c r="E9" s="30" t="s">
        <v>492</v>
      </c>
      <c r="F9" s="31" t="s">
        <v>74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63</v>
      </c>
    </row>
    <row r="11" spans="1:5" ht="12.75">
      <c r="A11" s="36" t="s">
        <v>52</v>
      </c>
      <c r="E11" s="37" t="s">
        <v>63</v>
      </c>
    </row>
    <row r="12" spans="1:5" ht="12.75">
      <c r="A12" t="s">
        <v>54</v>
      </c>
      <c r="E12" s="35" t="s">
        <v>493</v>
      </c>
    </row>
    <row r="13" spans="1:16" ht="12.75">
      <c r="A13" s="25" t="s">
        <v>45</v>
      </c>
      <c r="B13" s="29" t="s">
        <v>23</v>
      </c>
      <c r="C13" s="29" t="s">
        <v>494</v>
      </c>
      <c r="D13" s="25" t="s">
        <v>63</v>
      </c>
      <c r="E13" s="30" t="s">
        <v>495</v>
      </c>
      <c r="F13" s="31" t="s">
        <v>74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63</v>
      </c>
    </row>
    <row r="15" spans="1:5" ht="12.75">
      <c r="A15" s="36" t="s">
        <v>52</v>
      </c>
      <c r="E15" s="37" t="s">
        <v>63</v>
      </c>
    </row>
    <row r="16" spans="1:5" ht="12.75">
      <c r="A16" t="s">
        <v>54</v>
      </c>
      <c r="E16" s="35" t="s">
        <v>493</v>
      </c>
    </row>
    <row r="17" spans="1:16" ht="12.75">
      <c r="A17" s="25" t="s">
        <v>45</v>
      </c>
      <c r="B17" s="29" t="s">
        <v>22</v>
      </c>
      <c r="C17" s="29" t="s">
        <v>496</v>
      </c>
      <c r="D17" s="25" t="s">
        <v>63</v>
      </c>
      <c r="E17" s="30" t="s">
        <v>497</v>
      </c>
      <c r="F17" s="31" t="s">
        <v>74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498</v>
      </c>
    </row>
    <row r="19" spans="1:5" ht="12.75">
      <c r="A19" s="36" t="s">
        <v>52</v>
      </c>
      <c r="E19" s="37" t="s">
        <v>63</v>
      </c>
    </row>
    <row r="20" spans="1:5" ht="12.75">
      <c r="A20" t="s">
        <v>54</v>
      </c>
      <c r="E20" s="35" t="s">
        <v>68</v>
      </c>
    </row>
    <row r="21" spans="1:16" ht="12.75">
      <c r="A21" s="25" t="s">
        <v>45</v>
      </c>
      <c r="B21" s="29" t="s">
        <v>33</v>
      </c>
      <c r="C21" s="29" t="s">
        <v>499</v>
      </c>
      <c r="D21" s="25" t="s">
        <v>63</v>
      </c>
      <c r="E21" s="30" t="s">
        <v>500</v>
      </c>
      <c r="F21" s="31" t="s">
        <v>74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38.25">
      <c r="A22" s="34" t="s">
        <v>50</v>
      </c>
      <c r="E22" s="35" t="s">
        <v>501</v>
      </c>
    </row>
    <row r="23" spans="1:5" ht="12.75">
      <c r="A23" s="36" t="s">
        <v>52</v>
      </c>
      <c r="E23" s="37" t="s">
        <v>63</v>
      </c>
    </row>
    <row r="24" spans="1:5" ht="12.75">
      <c r="A24" t="s">
        <v>54</v>
      </c>
      <c r="E24" s="35" t="s">
        <v>502</v>
      </c>
    </row>
    <row r="25" spans="1:16" ht="12.75">
      <c r="A25" s="25" t="s">
        <v>45</v>
      </c>
      <c r="B25" s="29" t="s">
        <v>35</v>
      </c>
      <c r="C25" s="29" t="s">
        <v>503</v>
      </c>
      <c r="D25" s="25" t="s">
        <v>63</v>
      </c>
      <c r="E25" s="30" t="s">
        <v>504</v>
      </c>
      <c r="F25" s="31" t="s">
        <v>505</v>
      </c>
      <c r="G25" s="32">
        <v>9.4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506</v>
      </c>
    </row>
    <row r="27" spans="1:5" ht="12.75">
      <c r="A27" s="36" t="s">
        <v>52</v>
      </c>
      <c r="E27" s="37" t="s">
        <v>507</v>
      </c>
    </row>
    <row r="28" spans="1:5" ht="12.75">
      <c r="A28" t="s">
        <v>54</v>
      </c>
      <c r="E28" s="35" t="s">
        <v>502</v>
      </c>
    </row>
    <row r="29" spans="1:16" ht="12.75">
      <c r="A29" s="25" t="s">
        <v>45</v>
      </c>
      <c r="B29" s="29" t="s">
        <v>37</v>
      </c>
      <c r="C29" s="29" t="s">
        <v>508</v>
      </c>
      <c r="D29" s="25" t="s">
        <v>63</v>
      </c>
      <c r="E29" s="30" t="s">
        <v>509</v>
      </c>
      <c r="F29" s="31" t="s">
        <v>74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63</v>
      </c>
    </row>
    <row r="31" spans="1:5" ht="12.75">
      <c r="A31" s="36" t="s">
        <v>52</v>
      </c>
      <c r="E31" s="37" t="s">
        <v>63</v>
      </c>
    </row>
    <row r="32" spans="1:5" ht="12.75">
      <c r="A32" t="s">
        <v>54</v>
      </c>
      <c r="E32" s="35" t="s">
        <v>502</v>
      </c>
    </row>
    <row r="33" spans="1:16" ht="12.75">
      <c r="A33" s="25" t="s">
        <v>45</v>
      </c>
      <c r="B33" s="29" t="s">
        <v>76</v>
      </c>
      <c r="C33" s="29" t="s">
        <v>510</v>
      </c>
      <c r="D33" s="25" t="s">
        <v>63</v>
      </c>
      <c r="E33" s="30" t="s">
        <v>511</v>
      </c>
      <c r="F33" s="31" t="s">
        <v>74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512</v>
      </c>
    </row>
    <row r="35" spans="1:5" ht="12.75">
      <c r="A35" s="36" t="s">
        <v>52</v>
      </c>
      <c r="E35" s="37" t="s">
        <v>63</v>
      </c>
    </row>
    <row r="36" spans="1:5" ht="12.75">
      <c r="A36" t="s">
        <v>54</v>
      </c>
      <c r="E36" s="35" t="s">
        <v>502</v>
      </c>
    </row>
    <row r="37" spans="1:16" ht="12.75">
      <c r="A37" s="25" t="s">
        <v>45</v>
      </c>
      <c r="B37" s="29" t="s">
        <v>84</v>
      </c>
      <c r="C37" s="29" t="s">
        <v>513</v>
      </c>
      <c r="D37" s="25" t="s">
        <v>47</v>
      </c>
      <c r="E37" s="30" t="s">
        <v>514</v>
      </c>
      <c r="F37" s="31" t="s">
        <v>74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515</v>
      </c>
    </row>
    <row r="39" spans="1:5" ht="12.75">
      <c r="A39" s="36" t="s">
        <v>52</v>
      </c>
      <c r="E39" s="37" t="s">
        <v>63</v>
      </c>
    </row>
    <row r="40" spans="1:5" ht="12.75">
      <c r="A40" t="s">
        <v>54</v>
      </c>
      <c r="E40" s="35" t="s">
        <v>516</v>
      </c>
    </row>
    <row r="41" spans="1:16" ht="12.75">
      <c r="A41" s="25" t="s">
        <v>45</v>
      </c>
      <c r="B41" s="29" t="s">
        <v>40</v>
      </c>
      <c r="C41" s="29" t="s">
        <v>513</v>
      </c>
      <c r="D41" s="25" t="s">
        <v>56</v>
      </c>
      <c r="E41" s="30" t="s">
        <v>514</v>
      </c>
      <c r="F41" s="31" t="s">
        <v>74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517</v>
      </c>
    </row>
    <row r="43" spans="1:5" ht="12.75">
      <c r="A43" s="36" t="s">
        <v>52</v>
      </c>
      <c r="E43" s="37" t="s">
        <v>63</v>
      </c>
    </row>
    <row r="44" spans="1:5" ht="12.75">
      <c r="A44" t="s">
        <v>54</v>
      </c>
      <c r="E44" s="35" t="s">
        <v>516</v>
      </c>
    </row>
    <row r="45" spans="1:16" ht="12.75">
      <c r="A45" s="25" t="s">
        <v>45</v>
      </c>
      <c r="B45" s="29" t="s">
        <v>42</v>
      </c>
      <c r="C45" s="29" t="s">
        <v>513</v>
      </c>
      <c r="D45" s="25" t="s">
        <v>59</v>
      </c>
      <c r="E45" s="30" t="s">
        <v>514</v>
      </c>
      <c r="F45" s="31" t="s">
        <v>74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518</v>
      </c>
    </row>
    <row r="47" spans="1:5" ht="12.75">
      <c r="A47" s="36" t="s">
        <v>52</v>
      </c>
      <c r="E47" s="37" t="s">
        <v>63</v>
      </c>
    </row>
    <row r="48" spans="1:5" ht="12.75">
      <c r="A48" t="s">
        <v>54</v>
      </c>
      <c r="E48" s="35" t="s">
        <v>516</v>
      </c>
    </row>
    <row r="49" spans="1:16" ht="12.75">
      <c r="A49" s="25" t="s">
        <v>45</v>
      </c>
      <c r="B49" s="29" t="s">
        <v>98</v>
      </c>
      <c r="C49" s="29" t="s">
        <v>519</v>
      </c>
      <c r="D49" s="25" t="s">
        <v>63</v>
      </c>
      <c r="E49" s="30" t="s">
        <v>520</v>
      </c>
      <c r="F49" s="31" t="s">
        <v>74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63</v>
      </c>
    </row>
    <row r="51" spans="1:5" ht="12.75">
      <c r="A51" s="36" t="s">
        <v>52</v>
      </c>
      <c r="E51" s="37" t="s">
        <v>63</v>
      </c>
    </row>
    <row r="52" spans="1:5" ht="25.5">
      <c r="A52" t="s">
        <v>54</v>
      </c>
      <c r="E52" s="35" t="s">
        <v>521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